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mhclg-my.sharepoint.com/personal/john_norman_communities_gov_uk/Documents/Documents/"/>
    </mc:Choice>
  </mc:AlternateContent>
  <xr:revisionPtr revIDLastSave="0" documentId="8_{10533FB6-201B-473D-811C-A298079251B0}" xr6:coauthVersionLast="45" xr6:coauthVersionMax="45" xr10:uidLastSave="{00000000-0000-0000-0000-000000000000}"/>
  <bookViews>
    <workbookView xWindow="-98" yWindow="-98" windowWidth="20715" windowHeight="13276" xr2:uid="{AFF7D9D9-196B-49C5-9BAC-92F916C67D5B}"/>
  </bookViews>
  <sheets>
    <sheet name="Introduction" sheetId="8" r:id="rId1"/>
    <sheet name="Form" sheetId="1" r:id="rId2"/>
    <sheet name="CTR1 data" sheetId="3" state="hidden" r:id="rId3"/>
    <sheet name="Precepting bodies" sheetId="4" state="hidden" r:id="rId4"/>
    <sheet name="Precepts" sheetId="9" state="hidden" r:id="rId5"/>
    <sheet name="MPA list" sheetId="7" state="hidden" r:id="rId6"/>
    <sheet name="LA list" sheetId="2" state="hidden" r:id="rId7"/>
  </sheets>
  <definedNames>
    <definedName name="_xlnm._FilterDatabase" localSheetId="3" hidden="1">'Precepting bodies'!$A$1:$S$311</definedName>
    <definedName name="_Order1" hidden="1">255</definedName>
    <definedName name="_Order2" hidden="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1" l="1"/>
  <c r="E49" i="1"/>
  <c r="E45" i="1"/>
  <c r="E54" i="1" l="1"/>
  <c r="E44" i="1"/>
  <c r="E40" i="1"/>
  <c r="E48" i="1"/>
  <c r="E36" i="1"/>
  <c r="E22" i="1"/>
  <c r="K82" i="1" l="1"/>
  <c r="H82" i="1"/>
  <c r="E82" i="1"/>
  <c r="Q82" i="1"/>
  <c r="N82" i="1"/>
  <c r="T75" i="1"/>
  <c r="T64" i="1"/>
  <c r="E56" i="1"/>
  <c r="B79" i="1"/>
  <c r="B58" i="1"/>
  <c r="K15" i="1"/>
  <c r="T82" i="1" l="1"/>
  <c r="T46" i="1"/>
  <c r="T42" i="1"/>
  <c r="T38" i="1"/>
  <c r="T34" i="1"/>
  <c r="Q15" i="1"/>
  <c r="N15" i="1"/>
  <c r="H15" i="1"/>
  <c r="E15" i="1"/>
  <c r="D8" i="1"/>
  <c r="K17" i="1" l="1"/>
  <c r="E24" i="1"/>
  <c r="Q17" i="1"/>
  <c r="N17" i="1"/>
  <c r="H17" i="1"/>
  <c r="H24" i="1" l="1"/>
  <c r="N24" i="1"/>
  <c r="Q24" i="1"/>
  <c r="K24" i="1"/>
  <c r="T24" i="1" l="1"/>
  <c r="E28" i="1" s="1"/>
  <c r="K28" i="1" l="1"/>
  <c r="K71" i="1"/>
  <c r="K61" i="1"/>
  <c r="Q28" i="1"/>
  <c r="H28" i="1"/>
  <c r="N28" i="1"/>
  <c r="T71" i="1"/>
  <c r="T50" i="1"/>
  <c r="H71" i="1" l="1"/>
  <c r="H61" i="1"/>
  <c r="Q61" i="1"/>
  <c r="Q71" i="1"/>
  <c r="E61" i="1"/>
  <c r="E71" i="1"/>
  <c r="N61" i="1"/>
  <c r="N71" i="1"/>
  <c r="T54" i="1"/>
  <c r="T28" i="1" l="1"/>
</calcChain>
</file>

<file path=xl/sharedStrings.xml><?xml version="1.0" encoding="utf-8"?>
<sst xmlns="http://schemas.openxmlformats.org/spreadsheetml/2006/main" count="6510" uniqueCount="1647">
  <si>
    <t>Column 1</t>
  </si>
  <si>
    <t>Column 2</t>
  </si>
  <si>
    <t>Column 3</t>
  </si>
  <si>
    <t>Column 4</t>
  </si>
  <si>
    <t>Column 5</t>
  </si>
  <si>
    <t>£</t>
  </si>
  <si>
    <t>County</t>
  </si>
  <si>
    <t>Police</t>
  </si>
  <si>
    <t>Fire</t>
  </si>
  <si>
    <t xml:space="preserve">1. LA name: </t>
  </si>
  <si>
    <t>ESTIMATION OF COUNCIL TAX COLLECTION FUND SURPLUS/DEFICIT, CALCULATION OF EXCEPTIONAL BALANCE, AND APPORTIONMENT OF 
LIABILITIES IN RESPECT OF 2020-21</t>
  </si>
  <si>
    <t>Total/Area</t>
  </si>
  <si>
    <t>E3831</t>
  </si>
  <si>
    <t>Adur</t>
  </si>
  <si>
    <t>E0931</t>
  </si>
  <si>
    <t>Allerdale</t>
  </si>
  <si>
    <t>E1031</t>
  </si>
  <si>
    <t>Amber Valley</t>
  </si>
  <si>
    <t>E3832</t>
  </si>
  <si>
    <t>Arun</t>
  </si>
  <si>
    <t>E3031</t>
  </si>
  <si>
    <t>Ashfield</t>
  </si>
  <si>
    <t>E2231</t>
  </si>
  <si>
    <t>Ashford</t>
  </si>
  <si>
    <t>E3531</t>
  </si>
  <si>
    <t>Babergh</t>
  </si>
  <si>
    <t>E5030</t>
  </si>
  <si>
    <t>Barking and Dagenham</t>
  </si>
  <si>
    <t>E5031</t>
  </si>
  <si>
    <t>Barnet</t>
  </si>
  <si>
    <t>E4401</t>
  </si>
  <si>
    <t>Barnsley</t>
  </si>
  <si>
    <t>E0932</t>
  </si>
  <si>
    <t>Barrow-in-Furness</t>
  </si>
  <si>
    <t>E1531</t>
  </si>
  <si>
    <t>Basildon</t>
  </si>
  <si>
    <t>E1731</t>
  </si>
  <si>
    <t>E3032</t>
  </si>
  <si>
    <t>Bassetlaw</t>
  </si>
  <si>
    <t>E0101</t>
  </si>
  <si>
    <t>E0202</t>
  </si>
  <si>
    <t>E5032</t>
  </si>
  <si>
    <t>Bexley</t>
  </si>
  <si>
    <t>E4601</t>
  </si>
  <si>
    <t>Birmingham</t>
  </si>
  <si>
    <t>E2431</t>
  </si>
  <si>
    <t>Blaby</t>
  </si>
  <si>
    <t>E2301</t>
  </si>
  <si>
    <t>E2302</t>
  </si>
  <si>
    <t>E1032</t>
  </si>
  <si>
    <t>Bolsover</t>
  </si>
  <si>
    <t>E4201</t>
  </si>
  <si>
    <t>Bolton</t>
  </si>
  <si>
    <t>E2531</t>
  </si>
  <si>
    <t>Boston</t>
  </si>
  <si>
    <t>E1204</t>
  </si>
  <si>
    <t>E0301</t>
  </si>
  <si>
    <t>E4701</t>
  </si>
  <si>
    <t>Bradford</t>
  </si>
  <si>
    <t>E1532</t>
  </si>
  <si>
    <t>Braintree</t>
  </si>
  <si>
    <t>E2631</t>
  </si>
  <si>
    <t>Breckland</t>
  </si>
  <si>
    <t>E5033</t>
  </si>
  <si>
    <t>Brent</t>
  </si>
  <si>
    <t>E1533</t>
  </si>
  <si>
    <t>Brentwood</t>
  </si>
  <si>
    <t>E1401</t>
  </si>
  <si>
    <t>E0102</t>
  </si>
  <si>
    <t>Bristol</t>
  </si>
  <si>
    <t>E2632</t>
  </si>
  <si>
    <t>Broadland</t>
  </si>
  <si>
    <t>E5034</t>
  </si>
  <si>
    <t>Bromley</t>
  </si>
  <si>
    <t>E1831</t>
  </si>
  <si>
    <t>Bromsgrove</t>
  </si>
  <si>
    <t>E1931</t>
  </si>
  <si>
    <t>Broxbourne</t>
  </si>
  <si>
    <t>E3033</t>
  </si>
  <si>
    <t>Broxtowe</t>
  </si>
  <si>
    <t>E0402</t>
  </si>
  <si>
    <t>Buckinghamshire UA</t>
  </si>
  <si>
    <t>E2333</t>
  </si>
  <si>
    <t>Burnley</t>
  </si>
  <si>
    <t>E4202</t>
  </si>
  <si>
    <t>Bury</t>
  </si>
  <si>
    <t>E4702</t>
  </si>
  <si>
    <t>Calderdale</t>
  </si>
  <si>
    <t>E0531</t>
  </si>
  <si>
    <t>Cambridge</t>
  </si>
  <si>
    <t>E5011</t>
  </si>
  <si>
    <t>Camden</t>
  </si>
  <si>
    <t>E3431</t>
  </si>
  <si>
    <t>Cannock Chase</t>
  </si>
  <si>
    <t>E2232</t>
  </si>
  <si>
    <t>Canterbury</t>
  </si>
  <si>
    <t>E0933</t>
  </si>
  <si>
    <t>Carlisle</t>
  </si>
  <si>
    <t>E1534</t>
  </si>
  <si>
    <t>Castle Point</t>
  </si>
  <si>
    <t>E0203</t>
  </si>
  <si>
    <t>E2432</t>
  </si>
  <si>
    <t>Charnwood</t>
  </si>
  <si>
    <t>E1535</t>
  </si>
  <si>
    <t>Chelmsford</t>
  </si>
  <si>
    <t>E1631</t>
  </si>
  <si>
    <t>Cheltenham</t>
  </si>
  <si>
    <t>E3131</t>
  </si>
  <si>
    <t>Cherwell</t>
  </si>
  <si>
    <t>E0603</t>
  </si>
  <si>
    <t>E0604</t>
  </si>
  <si>
    <t>E1033</t>
  </si>
  <si>
    <t>Chesterfield</t>
  </si>
  <si>
    <t>E3833</t>
  </si>
  <si>
    <t>Chichester</t>
  </si>
  <si>
    <t>E2334</t>
  </si>
  <si>
    <t>Chorley</t>
  </si>
  <si>
    <t>E5010</t>
  </si>
  <si>
    <t>City of London</t>
  </si>
  <si>
    <t>E1536</t>
  </si>
  <si>
    <t>Colchester</t>
  </si>
  <si>
    <t>E0934</t>
  </si>
  <si>
    <t>Copeland</t>
  </si>
  <si>
    <t>E0801</t>
  </si>
  <si>
    <t>E1632</t>
  </si>
  <si>
    <t>Cotswold</t>
  </si>
  <si>
    <t>E4602</t>
  </si>
  <si>
    <t>Coventry</t>
  </si>
  <si>
    <t>E2731</t>
  </si>
  <si>
    <t>Craven</t>
  </si>
  <si>
    <t>E3834</t>
  </si>
  <si>
    <t>Crawley</t>
  </si>
  <si>
    <t>E5035</t>
  </si>
  <si>
    <t>Croydon</t>
  </si>
  <si>
    <t>E1932</t>
  </si>
  <si>
    <t>Dacorum</t>
  </si>
  <si>
    <t>E1301</t>
  </si>
  <si>
    <t>E2233</t>
  </si>
  <si>
    <t>Dartford</t>
  </si>
  <si>
    <t>E1001</t>
  </si>
  <si>
    <t>E1035</t>
  </si>
  <si>
    <t>Derbyshire Dales</t>
  </si>
  <si>
    <t>E4402</t>
  </si>
  <si>
    <t>Doncaster</t>
  </si>
  <si>
    <t>E1203</t>
  </si>
  <si>
    <t>E2234</t>
  </si>
  <si>
    <t>Dover</t>
  </si>
  <si>
    <t>E4603</t>
  </si>
  <si>
    <t>Dudley</t>
  </si>
  <si>
    <t>E1302</t>
  </si>
  <si>
    <t>E5036</t>
  </si>
  <si>
    <t>Ealing</t>
  </si>
  <si>
    <t>E0532</t>
  </si>
  <si>
    <t>East Cambridgeshire</t>
  </si>
  <si>
    <t>E1131</t>
  </si>
  <si>
    <t>East Devon</t>
  </si>
  <si>
    <t>E1732</t>
  </si>
  <si>
    <t>East Hampshire</t>
  </si>
  <si>
    <t>E1933</t>
  </si>
  <si>
    <t>East Hertfordshire</t>
  </si>
  <si>
    <t>E2532</t>
  </si>
  <si>
    <t>East Lindsey</t>
  </si>
  <si>
    <t>E2001</t>
  </si>
  <si>
    <t>E3432</t>
  </si>
  <si>
    <t>East Staffordshire</t>
  </si>
  <si>
    <t>E3538</t>
  </si>
  <si>
    <t>East Suffolk</t>
  </si>
  <si>
    <t>E1432</t>
  </si>
  <si>
    <t>Eastbourne</t>
  </si>
  <si>
    <t>E1733</t>
  </si>
  <si>
    <t>Eastleigh</t>
  </si>
  <si>
    <t>E0935</t>
  </si>
  <si>
    <t>Eden</t>
  </si>
  <si>
    <t>E3631</t>
  </si>
  <si>
    <t>Elmbridge</t>
  </si>
  <si>
    <t>E5037</t>
  </si>
  <si>
    <t>Enfield</t>
  </si>
  <si>
    <t>E1537</t>
  </si>
  <si>
    <t>Epping Forest</t>
  </si>
  <si>
    <t>E3632</t>
  </si>
  <si>
    <t>E1036</t>
  </si>
  <si>
    <t>Erewash</t>
  </si>
  <si>
    <t>E1132</t>
  </si>
  <si>
    <t>Exeter</t>
  </si>
  <si>
    <t>E1734</t>
  </si>
  <si>
    <t>Fareham</t>
  </si>
  <si>
    <t>E0533</t>
  </si>
  <si>
    <t>Fenland</t>
  </si>
  <si>
    <t>E2240</t>
  </si>
  <si>
    <t>E1633</t>
  </si>
  <si>
    <t>Forest of Dean</t>
  </si>
  <si>
    <t>E2335</t>
  </si>
  <si>
    <t>Fylde</t>
  </si>
  <si>
    <t>E4501</t>
  </si>
  <si>
    <t>Gateshead</t>
  </si>
  <si>
    <t>E3034</t>
  </si>
  <si>
    <t>Gedling</t>
  </si>
  <si>
    <t>E1634</t>
  </si>
  <si>
    <t>Gloucester</t>
  </si>
  <si>
    <t>E1735</t>
  </si>
  <si>
    <t>Gosport</t>
  </si>
  <si>
    <t>E2236</t>
  </si>
  <si>
    <t>Gravesham</t>
  </si>
  <si>
    <t>E2633</t>
  </si>
  <si>
    <t>Great Yarmouth</t>
  </si>
  <si>
    <t>E5012</t>
  </si>
  <si>
    <t>Greenwich</t>
  </si>
  <si>
    <t>E3633</t>
  </si>
  <si>
    <t>Guildford</t>
  </si>
  <si>
    <t>E5013</t>
  </si>
  <si>
    <t>Hackney</t>
  </si>
  <si>
    <t>E0601</t>
  </si>
  <si>
    <t>E2732</t>
  </si>
  <si>
    <t>Hambleton</t>
  </si>
  <si>
    <t>E5014</t>
  </si>
  <si>
    <t>Hammersmith and Fulham</t>
  </si>
  <si>
    <t>E2433</t>
  </si>
  <si>
    <t>Harborough</t>
  </si>
  <si>
    <t>E5038</t>
  </si>
  <si>
    <t>Haringey</t>
  </si>
  <si>
    <t>E1538</t>
  </si>
  <si>
    <t>Harlow</t>
  </si>
  <si>
    <t>E2753</t>
  </si>
  <si>
    <t>Harrogate</t>
  </si>
  <si>
    <t>E5039</t>
  </si>
  <si>
    <t>Harrow</t>
  </si>
  <si>
    <t>E1736</t>
  </si>
  <si>
    <t>Hart</t>
  </si>
  <si>
    <t>E0701</t>
  </si>
  <si>
    <t>E1433</t>
  </si>
  <si>
    <t>Hastings</t>
  </si>
  <si>
    <t>E1737</t>
  </si>
  <si>
    <t>Havant</t>
  </si>
  <si>
    <t>E5040</t>
  </si>
  <si>
    <t>Havering</t>
  </si>
  <si>
    <t>E1801</t>
  </si>
  <si>
    <t>E1934</t>
  </si>
  <si>
    <t>Hertsmere</t>
  </si>
  <si>
    <t>E1037</t>
  </si>
  <si>
    <t>High Peak</t>
  </si>
  <si>
    <t>E5041</t>
  </si>
  <si>
    <t>Hillingdon</t>
  </si>
  <si>
    <t>E2434</t>
  </si>
  <si>
    <t>Hinckley and Bosworth</t>
  </si>
  <si>
    <t>E3835</t>
  </si>
  <si>
    <t>Horsham</t>
  </si>
  <si>
    <t>E5042</t>
  </si>
  <si>
    <t>Hounslow</t>
  </si>
  <si>
    <t>E0551</t>
  </si>
  <si>
    <t>Huntingdonshire</t>
  </si>
  <si>
    <t>E2336</t>
  </si>
  <si>
    <t>Hyndburn</t>
  </si>
  <si>
    <t>E3533</t>
  </si>
  <si>
    <t>Ipswich</t>
  </si>
  <si>
    <t>E2101</t>
  </si>
  <si>
    <t>E4001</t>
  </si>
  <si>
    <t>Isles of Scilly</t>
  </si>
  <si>
    <t>E5015</t>
  </si>
  <si>
    <t>Islington</t>
  </si>
  <si>
    <t>E5016</t>
  </si>
  <si>
    <t>Kensington and Chelsea</t>
  </si>
  <si>
    <t>E2634</t>
  </si>
  <si>
    <t>E2002</t>
  </si>
  <si>
    <t>E5043</t>
  </si>
  <si>
    <t>Kingston upon Thames</t>
  </si>
  <si>
    <t>E4703</t>
  </si>
  <si>
    <t>Kirklees</t>
  </si>
  <si>
    <t>E4301</t>
  </si>
  <si>
    <t>Knowsley</t>
  </si>
  <si>
    <t>E5017</t>
  </si>
  <si>
    <t>Lambeth</t>
  </si>
  <si>
    <t>E2337</t>
  </si>
  <si>
    <t>Lancaster</t>
  </si>
  <si>
    <t>E4704</t>
  </si>
  <si>
    <t>Leeds</t>
  </si>
  <si>
    <t>E2401</t>
  </si>
  <si>
    <t>E1435</t>
  </si>
  <si>
    <t>Lewes</t>
  </si>
  <si>
    <t>E5018</t>
  </si>
  <si>
    <t>Lewisham</t>
  </si>
  <si>
    <t>E3433</t>
  </si>
  <si>
    <t>Lichfield</t>
  </si>
  <si>
    <t>E2533</t>
  </si>
  <si>
    <t>Lincoln</t>
  </si>
  <si>
    <t>E4302</t>
  </si>
  <si>
    <t>Liverpool</t>
  </si>
  <si>
    <t>E0201</t>
  </si>
  <si>
    <t>E2237</t>
  </si>
  <si>
    <t>Maidstone</t>
  </si>
  <si>
    <t>E1539</t>
  </si>
  <si>
    <t>Maldon</t>
  </si>
  <si>
    <t>E1851</t>
  </si>
  <si>
    <t>Malvern Hills</t>
  </si>
  <si>
    <t>E4203</t>
  </si>
  <si>
    <t>Manchester</t>
  </si>
  <si>
    <t>E3035</t>
  </si>
  <si>
    <t>Mansfield</t>
  </si>
  <si>
    <t>E2201</t>
  </si>
  <si>
    <t>E2436</t>
  </si>
  <si>
    <t>Melton</t>
  </si>
  <si>
    <t>E3331</t>
  </si>
  <si>
    <t>Mendip</t>
  </si>
  <si>
    <t>E5044</t>
  </si>
  <si>
    <t>Merton</t>
  </si>
  <si>
    <t>E1133</t>
  </si>
  <si>
    <t>Mid Devon</t>
  </si>
  <si>
    <t>E3534</t>
  </si>
  <si>
    <t>Mid Suffolk</t>
  </si>
  <si>
    <t>E3836</t>
  </si>
  <si>
    <t>Mid Sussex</t>
  </si>
  <si>
    <t>E0702</t>
  </si>
  <si>
    <t>E0401</t>
  </si>
  <si>
    <t>E3634</t>
  </si>
  <si>
    <t>Mole Valley</t>
  </si>
  <si>
    <t>E1738</t>
  </si>
  <si>
    <t>New Forest</t>
  </si>
  <si>
    <t>E3036</t>
  </si>
  <si>
    <t>Newark and Sherwood</t>
  </si>
  <si>
    <t>E4502</t>
  </si>
  <si>
    <t>Newcastle upon Tyne</t>
  </si>
  <si>
    <t>E3434</t>
  </si>
  <si>
    <t>Newcastle-under-Lyme</t>
  </si>
  <si>
    <t>E5045</t>
  </si>
  <si>
    <t>Newham</t>
  </si>
  <si>
    <t>E1134</t>
  </si>
  <si>
    <t>North Devon</t>
  </si>
  <si>
    <t>E1038</t>
  </si>
  <si>
    <t>North East Derbyshire</t>
  </si>
  <si>
    <t>E2003</t>
  </si>
  <si>
    <t>E1935</t>
  </si>
  <si>
    <t>North Hertfordshire</t>
  </si>
  <si>
    <t>E2534</t>
  </si>
  <si>
    <t>North Kesteven</t>
  </si>
  <si>
    <t>E2004</t>
  </si>
  <si>
    <t>E2635</t>
  </si>
  <si>
    <t>North Norfolk</t>
  </si>
  <si>
    <t>E0104</t>
  </si>
  <si>
    <t>E4503</t>
  </si>
  <si>
    <t>North Tyneside</t>
  </si>
  <si>
    <t>E3731</t>
  </si>
  <si>
    <t>North Warwickshire</t>
  </si>
  <si>
    <t>E2437</t>
  </si>
  <si>
    <t>North West Leicestershire</t>
  </si>
  <si>
    <t>E2901</t>
  </si>
  <si>
    <t>E2636</t>
  </si>
  <si>
    <t>Norwich</t>
  </si>
  <si>
    <t>E3001</t>
  </si>
  <si>
    <t>E3732</t>
  </si>
  <si>
    <t>Nuneaton and Bedworth</t>
  </si>
  <si>
    <t>E2438</t>
  </si>
  <si>
    <t>Oadby and Wigston</t>
  </si>
  <si>
    <t>E4204</t>
  </si>
  <si>
    <t>Oldham</t>
  </si>
  <si>
    <t>E3132</t>
  </si>
  <si>
    <t>Oxford</t>
  </si>
  <si>
    <t>E2338</t>
  </si>
  <si>
    <t>Pendle</t>
  </si>
  <si>
    <t>E0501</t>
  </si>
  <si>
    <t>E1101</t>
  </si>
  <si>
    <t>E1701</t>
  </si>
  <si>
    <t>E2339</t>
  </si>
  <si>
    <t>Preston</t>
  </si>
  <si>
    <t>E0303</t>
  </si>
  <si>
    <t>E5046</t>
  </si>
  <si>
    <t>Redbridge</t>
  </si>
  <si>
    <t>E0703</t>
  </si>
  <si>
    <t>E1835</t>
  </si>
  <si>
    <t>Redditch</t>
  </si>
  <si>
    <t>E3635</t>
  </si>
  <si>
    <t>Reigate and Banstead</t>
  </si>
  <si>
    <t>E2340</t>
  </si>
  <si>
    <t>Ribble Valley</t>
  </si>
  <si>
    <t>E5047</t>
  </si>
  <si>
    <t>Richmond upon Thames</t>
  </si>
  <si>
    <t>E2734</t>
  </si>
  <si>
    <t>Richmondshire</t>
  </si>
  <si>
    <t>E4205</t>
  </si>
  <si>
    <t>Rochdale</t>
  </si>
  <si>
    <t>E1540</t>
  </si>
  <si>
    <t>Rochford</t>
  </si>
  <si>
    <t>E2341</t>
  </si>
  <si>
    <t>Rossendale</t>
  </si>
  <si>
    <t>E1436</t>
  </si>
  <si>
    <t>Rother</t>
  </si>
  <si>
    <t>E4403</t>
  </si>
  <si>
    <t>Rotherham</t>
  </si>
  <si>
    <t>E3733</t>
  </si>
  <si>
    <t>Rugby</t>
  </si>
  <si>
    <t>E3636</t>
  </si>
  <si>
    <t>Runnymede</t>
  </si>
  <si>
    <t>E3038</t>
  </si>
  <si>
    <t>Rushcliffe</t>
  </si>
  <si>
    <t>E1740</t>
  </si>
  <si>
    <t>Rushmoor</t>
  </si>
  <si>
    <t>E2402</t>
  </si>
  <si>
    <t>E2755</t>
  </si>
  <si>
    <t>Ryedale</t>
  </si>
  <si>
    <t>E4206</t>
  </si>
  <si>
    <t>Salford</t>
  </si>
  <si>
    <t>E4604</t>
  </si>
  <si>
    <t>Sandwell</t>
  </si>
  <si>
    <t>E2736</t>
  </si>
  <si>
    <t>Scarborough</t>
  </si>
  <si>
    <t>E3332</t>
  </si>
  <si>
    <t>Sedgemoor</t>
  </si>
  <si>
    <t>E4304</t>
  </si>
  <si>
    <t>Sefton</t>
  </si>
  <si>
    <t>E2757</t>
  </si>
  <si>
    <t>Selby</t>
  </si>
  <si>
    <t>E2239</t>
  </si>
  <si>
    <t>Sevenoaks</t>
  </si>
  <si>
    <t>E4404</t>
  </si>
  <si>
    <t>Sheffield</t>
  </si>
  <si>
    <t>E3202</t>
  </si>
  <si>
    <t>E0304</t>
  </si>
  <si>
    <t>E4605</t>
  </si>
  <si>
    <t>Solihull</t>
  </si>
  <si>
    <t>E3336</t>
  </si>
  <si>
    <t>E0536</t>
  </si>
  <si>
    <t>South Cambridgeshire</t>
  </si>
  <si>
    <t>E1039</t>
  </si>
  <si>
    <t>South Derbyshire</t>
  </si>
  <si>
    <t>E0103</t>
  </si>
  <si>
    <t>E1136</t>
  </si>
  <si>
    <t>South Hams</t>
  </si>
  <si>
    <t>E2535</t>
  </si>
  <si>
    <t>South Holland</t>
  </si>
  <si>
    <t>E2536</t>
  </si>
  <si>
    <t>South Kesteven</t>
  </si>
  <si>
    <t>E0936</t>
  </si>
  <si>
    <t>South Lakeland</t>
  </si>
  <si>
    <t>E2637</t>
  </si>
  <si>
    <t>South Norfolk</t>
  </si>
  <si>
    <t>E3133</t>
  </si>
  <si>
    <t>South Oxfordshire</t>
  </si>
  <si>
    <t>E2342</t>
  </si>
  <si>
    <t>South Ribble</t>
  </si>
  <si>
    <t>E3334</t>
  </si>
  <si>
    <t>South Somerset</t>
  </si>
  <si>
    <t>E3435</t>
  </si>
  <si>
    <t>South Staffordshire</t>
  </si>
  <si>
    <t>E4504</t>
  </si>
  <si>
    <t>South Tyneside</t>
  </si>
  <si>
    <t>E1702</t>
  </si>
  <si>
    <t>E1501</t>
  </si>
  <si>
    <t>E5019</t>
  </si>
  <si>
    <t>Southwark</t>
  </si>
  <si>
    <t>E3637</t>
  </si>
  <si>
    <t>Spelthorne</t>
  </si>
  <si>
    <t>E1936</t>
  </si>
  <si>
    <t>St Albans</t>
  </si>
  <si>
    <t>E4303</t>
  </si>
  <si>
    <t>St Helens</t>
  </si>
  <si>
    <t>E3436</t>
  </si>
  <si>
    <t>Stafford</t>
  </si>
  <si>
    <t>E3437</t>
  </si>
  <si>
    <t>Staffordshire Moorlands</t>
  </si>
  <si>
    <t>E1937</t>
  </si>
  <si>
    <t>Stevenage</t>
  </si>
  <si>
    <t>E4207</t>
  </si>
  <si>
    <t>Stockport</t>
  </si>
  <si>
    <t>E0704</t>
  </si>
  <si>
    <t>E3401</t>
  </si>
  <si>
    <t>E3734</t>
  </si>
  <si>
    <t>Stratford-on-Avon</t>
  </si>
  <si>
    <t>E1635</t>
  </si>
  <si>
    <t>Stroud</t>
  </si>
  <si>
    <t>E4505</t>
  </si>
  <si>
    <t>Sunderland</t>
  </si>
  <si>
    <t>E3638</t>
  </si>
  <si>
    <t>Surrey Heath</t>
  </si>
  <si>
    <t>E5048</t>
  </si>
  <si>
    <t>Sutton</t>
  </si>
  <si>
    <t>E2241</t>
  </si>
  <si>
    <t>Swale</t>
  </si>
  <si>
    <t>E3901</t>
  </si>
  <si>
    <t>E4208</t>
  </si>
  <si>
    <t>Tameside</t>
  </si>
  <si>
    <t>E3439</t>
  </si>
  <si>
    <t>Tamworth</t>
  </si>
  <si>
    <t>E3639</t>
  </si>
  <si>
    <t>Tandridge</t>
  </si>
  <si>
    <t>E1137</t>
  </si>
  <si>
    <t>Teignbridge</t>
  </si>
  <si>
    <t>E3201</t>
  </si>
  <si>
    <t>E1542</t>
  </si>
  <si>
    <t>Tendring</t>
  </si>
  <si>
    <t>E1742</t>
  </si>
  <si>
    <t>Test Valley</t>
  </si>
  <si>
    <t>E1636</t>
  </si>
  <si>
    <t>Tewkesbury</t>
  </si>
  <si>
    <t>E2242</t>
  </si>
  <si>
    <t>Thanet</t>
  </si>
  <si>
    <t>E1938</t>
  </si>
  <si>
    <t>Three Rivers</t>
  </si>
  <si>
    <t>E1502</t>
  </si>
  <si>
    <t>E2243</t>
  </si>
  <si>
    <t>Tonbridge and Malling</t>
  </si>
  <si>
    <t>E1102</t>
  </si>
  <si>
    <t>E1139</t>
  </si>
  <si>
    <t>Torridge</t>
  </si>
  <si>
    <t>E5020</t>
  </si>
  <si>
    <t>Tower Hamlets</t>
  </si>
  <si>
    <t>E4209</t>
  </si>
  <si>
    <t>Trafford</t>
  </si>
  <si>
    <t>E2244</t>
  </si>
  <si>
    <t>Tunbridge Wells</t>
  </si>
  <si>
    <t>E1544</t>
  </si>
  <si>
    <t>Uttlesford</t>
  </si>
  <si>
    <t>E3134</t>
  </si>
  <si>
    <t>Vale of White Horse</t>
  </si>
  <si>
    <t>E4705</t>
  </si>
  <si>
    <t>Wakefield</t>
  </si>
  <si>
    <t>E4606</t>
  </si>
  <si>
    <t>Walsall</t>
  </si>
  <si>
    <t>E5049</t>
  </si>
  <si>
    <t>Waltham Forest</t>
  </si>
  <si>
    <t>E5021</t>
  </si>
  <si>
    <t>Wandsworth</t>
  </si>
  <si>
    <t>E0602</t>
  </si>
  <si>
    <t>E3735</t>
  </si>
  <si>
    <t>Warwick</t>
  </si>
  <si>
    <t>E1939</t>
  </si>
  <si>
    <t>Watford</t>
  </si>
  <si>
    <t>E3640</t>
  </si>
  <si>
    <t>Waverley</t>
  </si>
  <si>
    <t>E1437</t>
  </si>
  <si>
    <t>Wealden</t>
  </si>
  <si>
    <t>E1940</t>
  </si>
  <si>
    <t>Welwyn Hatfield</t>
  </si>
  <si>
    <t>E0302</t>
  </si>
  <si>
    <t>E1140</t>
  </si>
  <si>
    <t>West Devon</t>
  </si>
  <si>
    <t>E2343</t>
  </si>
  <si>
    <t>West Lancashire</t>
  </si>
  <si>
    <t>E2537</t>
  </si>
  <si>
    <t>West Lindsey</t>
  </si>
  <si>
    <t>E3135</t>
  </si>
  <si>
    <t>West Oxfordshire</t>
  </si>
  <si>
    <t>E3539</t>
  </si>
  <si>
    <t>West Suffolk</t>
  </si>
  <si>
    <t>E5022</t>
  </si>
  <si>
    <t>Westminster</t>
  </si>
  <si>
    <t>E4210</t>
  </si>
  <si>
    <t>Wigan</t>
  </si>
  <si>
    <t>E3902</t>
  </si>
  <si>
    <t>E1743</t>
  </si>
  <si>
    <t>Winchester</t>
  </si>
  <si>
    <t>E0305</t>
  </si>
  <si>
    <t>E4305</t>
  </si>
  <si>
    <t>Wirral</t>
  </si>
  <si>
    <t>E3641</t>
  </si>
  <si>
    <t>Woking</t>
  </si>
  <si>
    <t>E0306</t>
  </si>
  <si>
    <t>E4607</t>
  </si>
  <si>
    <t>Wolverhampton</t>
  </si>
  <si>
    <t>E1837</t>
  </si>
  <si>
    <t>Worcester</t>
  </si>
  <si>
    <t>E3837</t>
  </si>
  <si>
    <t>Worthing</t>
  </si>
  <si>
    <t>E1838</t>
  </si>
  <si>
    <t>Wychavon</t>
  </si>
  <si>
    <t>E2344</t>
  </si>
  <si>
    <t>Wyre</t>
  </si>
  <si>
    <t>E1839</t>
  </si>
  <si>
    <t>Wyre Forest</t>
  </si>
  <si>
    <t>E2701</t>
  </si>
  <si>
    <t>Combined Authorities</t>
  </si>
  <si>
    <t>No.</t>
  </si>
  <si>
    <t>West Sussex</t>
  </si>
  <si>
    <t>Sussex Police and Crime Commissioner and Chief Constable</t>
  </si>
  <si>
    <t>-</t>
  </si>
  <si>
    <t>Cumbria</t>
  </si>
  <si>
    <t>Cumbria Police and Crime Commissioner and Chief Constable</t>
  </si>
  <si>
    <t>Derbyshire</t>
  </si>
  <si>
    <t>Derbyshire Police and Crime Commissioner and Chief Constable</t>
  </si>
  <si>
    <t>Derbyshire Fire</t>
  </si>
  <si>
    <t>Nottinghamshire</t>
  </si>
  <si>
    <t>Nottinghamshire Police and Crime Commissioner and Chief Constable</t>
  </si>
  <si>
    <t>Nottinghamshire Fire</t>
  </si>
  <si>
    <t>Kent</t>
  </si>
  <si>
    <t>Kent Police and Crime Commissioner and Chief Constable</t>
  </si>
  <si>
    <t>Kent Fire</t>
  </si>
  <si>
    <t>Suffolk</t>
  </si>
  <si>
    <t>Suffolk Police and Crime Commissioner and Chief Constable</t>
  </si>
  <si>
    <t>Greater London Authority</t>
  </si>
  <si>
    <t>South Yorkshire Police and Crime Commissioner and Chief Constable</t>
  </si>
  <si>
    <t>Sheffield City Region Combined Authority</t>
  </si>
  <si>
    <t>Essex</t>
  </si>
  <si>
    <t>Essex PCC-Fire</t>
  </si>
  <si>
    <t>Basingstoke &amp; Deane</t>
  </si>
  <si>
    <t>Hampshire</t>
  </si>
  <si>
    <t>Hampshire Police and Crime Commissioner and Chief Constable</t>
  </si>
  <si>
    <t>Bath &amp; North East Somerset</t>
  </si>
  <si>
    <t>Avon &amp; Somerset Police and Crime Commissioner and Chief Constable</t>
  </si>
  <si>
    <t>Avon Fire</t>
  </si>
  <si>
    <t>Bedford</t>
  </si>
  <si>
    <t>Bedfordshire Police and Crime Commissioner and Chief Constable</t>
  </si>
  <si>
    <t>Bedfordshire Fire</t>
  </si>
  <si>
    <t>West Midlands Police and Crime Commissioner and Chief Constable</t>
  </si>
  <si>
    <t>West Midlands Fire</t>
  </si>
  <si>
    <t>West Midlands Combined Authority</t>
  </si>
  <si>
    <t>Leicestershire</t>
  </si>
  <si>
    <t>Leicestershire Police and Crime Commissioner and Chief Constable</t>
  </si>
  <si>
    <t>Leicestershire Fire</t>
  </si>
  <si>
    <t>Blackburn with Darwen</t>
  </si>
  <si>
    <t>Lancashire Police and Crime Commissioner and Chief Constable</t>
  </si>
  <si>
    <t>Lancashire Fire</t>
  </si>
  <si>
    <t>Blackpool</t>
  </si>
  <si>
    <t>Greater Manchester Combined Authority - PCC Functions</t>
  </si>
  <si>
    <t>Greater Manchester Combined Authority - General Functions</t>
  </si>
  <si>
    <t>Lincolnshire</t>
  </si>
  <si>
    <t>Lincolnshire Police and Crime Commissioner and Chief Constable</t>
  </si>
  <si>
    <t>Bournemouth, Christchurch &amp; Poole</t>
  </si>
  <si>
    <t>Dorset &amp; Wiltshire Fire</t>
  </si>
  <si>
    <t>Bracknell Forest</t>
  </si>
  <si>
    <t>Thames Valley Police and Crime Commissioner and Chief Constable</t>
  </si>
  <si>
    <t>Berkshire Fire</t>
  </si>
  <si>
    <t>West Yorkshire Police and Crime Commissioner and Chief Constable</t>
  </si>
  <si>
    <t>West Yorkshire Fire</t>
  </si>
  <si>
    <t>Norfolk</t>
  </si>
  <si>
    <t>Norfolk Police and Crime Commissioner and Chief Constable</t>
  </si>
  <si>
    <t>Essex Police</t>
  </si>
  <si>
    <t>Brighton &amp; Hove</t>
  </si>
  <si>
    <t>East Sussex Fire</t>
  </si>
  <si>
    <t>Worcestershire</t>
  </si>
  <si>
    <t>West Mercia Police and Crime Commissioner and Chief Constable</t>
  </si>
  <si>
    <t>Hereford &amp; Worcester Fire</t>
  </si>
  <si>
    <t>Hertfordshire</t>
  </si>
  <si>
    <t>Hertfordshire Police and Crime Commissioner and Chief Constable</t>
  </si>
  <si>
    <t>Lancashire</t>
  </si>
  <si>
    <t>Buckinghamshire</t>
  </si>
  <si>
    <t>Buckinghamshire Fire</t>
  </si>
  <si>
    <t>Cambridgeshire</t>
  </si>
  <si>
    <t>Cambridgeshire Police and Crime Commissioner and Chief Constable</t>
  </si>
  <si>
    <t>Cambridgeshire Fire</t>
  </si>
  <si>
    <t>Cambridgeshire and Peterborough Combined Authority</t>
  </si>
  <si>
    <t>Staffordshire</t>
  </si>
  <si>
    <t>Staffordshire Police and Crime Commissioner and Chief Constable</t>
  </si>
  <si>
    <t>Staffordshire PCC-FRA</t>
  </si>
  <si>
    <t>Central Bedfordshire</t>
  </si>
  <si>
    <t>Gloucestershire</t>
  </si>
  <si>
    <t>Gloucestershire Police and Crime Commissioner and Chief Constable</t>
  </si>
  <si>
    <t>Oxfordshire</t>
  </si>
  <si>
    <t>Cheshire East</t>
  </si>
  <si>
    <t>Cheshire Police and Crime Commissioner and Chief Constable</t>
  </si>
  <si>
    <t>Cheshire Fire</t>
  </si>
  <si>
    <t>Cheshire West and Chester</t>
  </si>
  <si>
    <t>Northamptonshire Police and Crime Commissioner and Chief Constable</t>
  </si>
  <si>
    <t>Northamptonshire PCC-FRA</t>
  </si>
  <si>
    <t>Cornwall</t>
  </si>
  <si>
    <t>Devon &amp; Cornwall Police and Crime Commissioner and Chief Constable</t>
  </si>
  <si>
    <t>North Yorkshire</t>
  </si>
  <si>
    <t>North Yorkshire Police and Crime Commissioner and Chief Constable</t>
  </si>
  <si>
    <t>North Yorkshire PCC-FRA</t>
  </si>
  <si>
    <t>Darlington</t>
  </si>
  <si>
    <t>Durham Police and Crime Commissioner and Chief Constable</t>
  </si>
  <si>
    <t>Durham Fire</t>
  </si>
  <si>
    <t>Tees Valley Combined Authority</t>
  </si>
  <si>
    <t>Derby</t>
  </si>
  <si>
    <t>Dorset Council</t>
  </si>
  <si>
    <t>Durham</t>
  </si>
  <si>
    <t>Devon</t>
  </si>
  <si>
    <t>Devon &amp; Somerset Fire</t>
  </si>
  <si>
    <t>East Riding of Yorkshire</t>
  </si>
  <si>
    <t>Humberside Police and Crime Commissioner and Chief Constable</t>
  </si>
  <si>
    <t>Humberside Fire</t>
  </si>
  <si>
    <t>East Sussex</t>
  </si>
  <si>
    <t>Surrey</t>
  </si>
  <si>
    <t>Surrey Police and Crime Commissioner and Chief Constable</t>
  </si>
  <si>
    <t>Epsom &amp; Ewell</t>
  </si>
  <si>
    <t>Folkestone &amp; Hythe</t>
  </si>
  <si>
    <t>Northumbria Police and Crime Commissioner and Chief Constable</t>
  </si>
  <si>
    <t>Tyne &amp; Wear Fire</t>
  </si>
  <si>
    <t>Halton</t>
  </si>
  <si>
    <t>Liverpool City Region Combined Authority</t>
  </si>
  <si>
    <t>Hartlepool</t>
  </si>
  <si>
    <t>Cleveland Police and Crime Commissioner and Chief Constable</t>
  </si>
  <si>
    <t>Cleveland Fire</t>
  </si>
  <si>
    <t>Herefordshire</t>
  </si>
  <si>
    <t>Isle of Wight Council</t>
  </si>
  <si>
    <t>Kings Lynn and West Norfolk</t>
  </si>
  <si>
    <t>Kingston upon Hull</t>
  </si>
  <si>
    <t>Merseyside Police and Crime Commissioner and Chief Constable</t>
  </si>
  <si>
    <t>Leicester</t>
  </si>
  <si>
    <t>Luton</t>
  </si>
  <si>
    <t>Medway</t>
  </si>
  <si>
    <t>Somerset</t>
  </si>
  <si>
    <t>Middlesbrough</t>
  </si>
  <si>
    <t>Milton Keynes</t>
  </si>
  <si>
    <t>North East Lincolnshire</t>
  </si>
  <si>
    <t>North Lincolnshire</t>
  </si>
  <si>
    <t>North Somerset</t>
  </si>
  <si>
    <t>Warwickshire</t>
  </si>
  <si>
    <t>Warwickshire Police and Crime Commissioner and Chief Constable</t>
  </si>
  <si>
    <t>Northumberland</t>
  </si>
  <si>
    <t>Nottingham</t>
  </si>
  <si>
    <t>Peterborough</t>
  </si>
  <si>
    <t>Plymouth</t>
  </si>
  <si>
    <t>Portsmouth</t>
  </si>
  <si>
    <t>Reading</t>
  </si>
  <si>
    <t>Redcar and Cleveland</t>
  </si>
  <si>
    <t>Rutland</t>
  </si>
  <si>
    <t>Shropshire</t>
  </si>
  <si>
    <t>Shropshire Fire</t>
  </si>
  <si>
    <t>Slough</t>
  </si>
  <si>
    <t>Somerset West &amp; Taunton</t>
  </si>
  <si>
    <t>South Gloucestershire</t>
  </si>
  <si>
    <t>Southampton</t>
  </si>
  <si>
    <t>Southend-on-Sea</t>
  </si>
  <si>
    <t>Stockton-on-Tees</t>
  </si>
  <si>
    <t>Stoke-on-Trent</t>
  </si>
  <si>
    <t>Swindon</t>
  </si>
  <si>
    <t>Wiltshire Police and Crime Commissioner and Chief Constable</t>
  </si>
  <si>
    <t>Greater Manchester Combined Authority - General functions</t>
  </si>
  <si>
    <t>Telford and the Wrekin</t>
  </si>
  <si>
    <t>Thurrock</t>
  </si>
  <si>
    <t>Torbay</t>
  </si>
  <si>
    <t>Warrington</t>
  </si>
  <si>
    <t>West Berkshire</t>
  </si>
  <si>
    <t>Wiltshire</t>
  </si>
  <si>
    <t>Windsor and Maidenhead</t>
  </si>
  <si>
    <t>Wokingham</t>
  </si>
  <si>
    <t>York</t>
  </si>
  <si>
    <t>Ecode</t>
  </si>
  <si>
    <t xml:space="preserve">Bournemouth, Christchurch &amp; Poole </t>
  </si>
  <si>
    <t xml:space="preserve">Bristol </t>
  </si>
  <si>
    <t xml:space="preserve">Buckinghamshire </t>
  </si>
  <si>
    <t xml:space="preserve">Herefordshire </t>
  </si>
  <si>
    <t>Council Tax Requirement for billing authority including special expenses, local precepts and Adult Social Care Precept</t>
  </si>
  <si>
    <t>E7050</t>
  </si>
  <si>
    <t>E6101</t>
  </si>
  <si>
    <t>E6102</t>
  </si>
  <si>
    <t>E7002</t>
  </si>
  <si>
    <t>E6103</t>
  </si>
  <si>
    <t>E6104</t>
  </si>
  <si>
    <t>E0521</t>
  </si>
  <si>
    <t>E6356</t>
  </si>
  <si>
    <t>E6105</t>
  </si>
  <si>
    <t>E7005</t>
  </si>
  <si>
    <t>E6106</t>
  </si>
  <si>
    <t>E7006</t>
  </si>
  <si>
    <t>E6107</t>
  </si>
  <si>
    <t>E7007</t>
  </si>
  <si>
    <t>E0920</t>
  </si>
  <si>
    <t>E7009</t>
  </si>
  <si>
    <t>E1021</t>
  </si>
  <si>
    <t>E6110</t>
  </si>
  <si>
    <t>E7010</t>
  </si>
  <si>
    <t>E1121</t>
  </si>
  <si>
    <t>E7051</t>
  </si>
  <si>
    <t>E6161</t>
  </si>
  <si>
    <t>E6162</t>
  </si>
  <si>
    <t>E7012</t>
  </si>
  <si>
    <t>Dorset Police and Crime Commissioner and Chief Constable</t>
  </si>
  <si>
    <t>E6113</t>
  </si>
  <si>
    <t>E7013</t>
  </si>
  <si>
    <t>E1421</t>
  </si>
  <si>
    <t>E6114</t>
  </si>
  <si>
    <t>E1521</t>
  </si>
  <si>
    <t>E6115</t>
  </si>
  <si>
    <t>E7015</t>
  </si>
  <si>
    <t>E1620</t>
  </si>
  <si>
    <t>E7016</t>
  </si>
  <si>
    <t>E1721</t>
  </si>
  <si>
    <t>E7052</t>
  </si>
  <si>
    <t>E6118</t>
  </si>
  <si>
    <t>E1920</t>
  </si>
  <si>
    <t>E7019</t>
  </si>
  <si>
    <t>E6120</t>
  </si>
  <si>
    <t>E7020</t>
  </si>
  <si>
    <t>E2221</t>
  </si>
  <si>
    <t>E6122</t>
  </si>
  <si>
    <t>E7022</t>
  </si>
  <si>
    <t>E2321</t>
  </si>
  <si>
    <t>E6123</t>
  </si>
  <si>
    <t>E7023</t>
  </si>
  <si>
    <t>E2421</t>
  </si>
  <si>
    <t>E6124</t>
  </si>
  <si>
    <t>E7024</t>
  </si>
  <si>
    <t>E2520</t>
  </si>
  <si>
    <t>E7025</t>
  </si>
  <si>
    <t>E6349</t>
  </si>
  <si>
    <t>E6143</t>
  </si>
  <si>
    <t>E7043</t>
  </si>
  <si>
    <t>E2620</t>
  </si>
  <si>
    <t>E7026</t>
  </si>
  <si>
    <t>E6358</t>
  </si>
  <si>
    <t>North of Tyne Mayoral Combined Authority</t>
  </si>
  <si>
    <t>E2721</t>
  </si>
  <si>
    <t>E6127</t>
  </si>
  <si>
    <t>E7027</t>
  </si>
  <si>
    <t>E6128</t>
  </si>
  <si>
    <t>E7028</t>
  </si>
  <si>
    <t>E7045</t>
  </si>
  <si>
    <t>E3021</t>
  </si>
  <si>
    <t>E6130</t>
  </si>
  <si>
    <t>E7030</t>
  </si>
  <si>
    <t>E3120</t>
  </si>
  <si>
    <t>E6350</t>
  </si>
  <si>
    <t>E6132</t>
  </si>
  <si>
    <t>E3320</t>
  </si>
  <si>
    <t>E6144</t>
  </si>
  <si>
    <t>E7044</t>
  </si>
  <si>
    <t>E3421</t>
  </si>
  <si>
    <t>E6134</t>
  </si>
  <si>
    <t>E7034</t>
  </si>
  <si>
    <t>E3520</t>
  </si>
  <si>
    <t>E7035</t>
  </si>
  <si>
    <t>E3620</t>
  </si>
  <si>
    <t>E7036</t>
  </si>
  <si>
    <t>E7053</t>
  </si>
  <si>
    <t>E6355</t>
  </si>
  <si>
    <t>E7054</t>
  </si>
  <si>
    <t>E6145</t>
  </si>
  <si>
    <t>E3720</t>
  </si>
  <si>
    <t>E7037</t>
  </si>
  <si>
    <t>E7055</t>
  </si>
  <si>
    <t>E6346</t>
  </si>
  <si>
    <t>E6146</t>
  </si>
  <si>
    <t>E7046</t>
  </si>
  <si>
    <t>E3820</t>
  </si>
  <si>
    <t>E6147</t>
  </si>
  <si>
    <t>E7047</t>
  </si>
  <si>
    <t>E7039</t>
  </si>
  <si>
    <t>E1821</t>
  </si>
  <si>
    <t>MPA E-code</t>
  </si>
  <si>
    <t>Major Precepting Authority</t>
  </si>
  <si>
    <t>Ecode combined</t>
  </si>
  <si>
    <t>Precepting amount 2020-21</t>
  </si>
  <si>
    <t>Merseyside Fire</t>
  </si>
  <si>
    <t>E5100</t>
  </si>
  <si>
    <t>South Yorkshire Fire</t>
  </si>
  <si>
    <t>E6348a</t>
  </si>
  <si>
    <t>E6348b</t>
  </si>
  <si>
    <t>Ecode - MPA</t>
  </si>
  <si>
    <t>Ecode - BA</t>
  </si>
  <si>
    <t>North Northamptonshire</t>
  </si>
  <si>
    <t>West Northamptonshire</t>
  </si>
  <si>
    <t>E2802</t>
  </si>
  <si>
    <t>E2801</t>
  </si>
  <si>
    <t>Hampshire and Isle of Wight Fire</t>
  </si>
  <si>
    <t>E6163</t>
  </si>
  <si>
    <t>9.Total prior year elements of the 2020-21 surplus/deficit</t>
  </si>
  <si>
    <t xml:space="preserve">This tool is to help billing authorities when estimating their council tax collection fund surplus/deficit on 15 January 2021, including calculation of the ‘exceptional balance’ and any amounts of deficit to be spread over the financial years 2021-22, 2022-23 and 2023-24. 
A revised tool will be provided for 2022-23 and 2023-24 to reflect different amounts that will need to be credited to billing authorities’ surpluses/deficits in those years, and the different basis upon which spread amounts and preceding year balances will be apportioned between billing authorities and major preceptors.
If you have any queries, please email council.tax@communities.gov.uk </t>
  </si>
  <si>
    <t>Please select billing authority from the dropdown</t>
  </si>
  <si>
    <t>SECTION A - TOTAL SURPLUS/DEFICIT AND THE SHARES OF EACH LOCAL AUTHORITY</t>
  </si>
  <si>
    <t>SECTION B - CALCULATION OF EXCEPTIONAL BALANCE</t>
  </si>
  <si>
    <t>Amount A</t>
  </si>
  <si>
    <t>Amount B</t>
  </si>
  <si>
    <t>Amount C1</t>
  </si>
  <si>
    <t>Amount C2</t>
  </si>
  <si>
    <t>Amount C3</t>
  </si>
  <si>
    <t>Amount C4</t>
  </si>
  <si>
    <t>Amount D</t>
  </si>
  <si>
    <t>Amount E</t>
  </si>
  <si>
    <t>Amount F1</t>
  </si>
  <si>
    <t>Amount F2</t>
  </si>
  <si>
    <t>Amount F3</t>
  </si>
  <si>
    <t>Amount F4</t>
  </si>
  <si>
    <t>Amount G</t>
  </si>
  <si>
    <t>Amount H</t>
  </si>
  <si>
    <t>Amount I</t>
  </si>
  <si>
    <t>Amount J</t>
  </si>
  <si>
    <t>Amount K</t>
  </si>
  <si>
    <t>Amount L</t>
  </si>
  <si>
    <t>Amount M</t>
  </si>
  <si>
    <t>Amount N1</t>
  </si>
  <si>
    <t>Amount N2</t>
  </si>
  <si>
    <t>Amount N3</t>
  </si>
  <si>
    <t>Amount N4</t>
  </si>
  <si>
    <t>Amount O</t>
  </si>
  <si>
    <t>Amount P</t>
  </si>
  <si>
    <t>Amount Q1</t>
  </si>
  <si>
    <t>Amount Q2</t>
  </si>
  <si>
    <t>Amount Q3</t>
  </si>
  <si>
    <t>Amount Q4</t>
  </si>
  <si>
    <t>Amount R</t>
  </si>
  <si>
    <t>Amount S</t>
  </si>
  <si>
    <t>Amount T1</t>
  </si>
  <si>
    <t>Amount T2</t>
  </si>
  <si>
    <t>Amount T3</t>
  </si>
  <si>
    <t>Amount T4</t>
  </si>
  <si>
    <t>Column 6</t>
  </si>
  <si>
    <t>Combined</t>
  </si>
  <si>
    <t>Bedford UA</t>
  </si>
  <si>
    <t>Central Bedfordshire UA</t>
  </si>
  <si>
    <t>Cheshire East UA</t>
  </si>
  <si>
    <t>Cheshire West and Chester UA</t>
  </si>
  <si>
    <t>Cornwall UA</t>
  </si>
  <si>
    <t>Durham UA</t>
  </si>
  <si>
    <t>Northumberland UA</t>
  </si>
  <si>
    <t>Shropshire UA</t>
  </si>
  <si>
    <t>Wiltshire UA</t>
  </si>
  <si>
    <t>Billing authority</t>
  </si>
  <si>
    <r>
      <t>2. Billing authority's council tax collection fund surplus/deficit estimated on 15 January 2021</t>
    </r>
    <r>
      <rPr>
        <b/>
        <i/>
        <sz val="12"/>
        <rFont val="Arial"/>
        <family val="2"/>
      </rPr>
      <t xml:space="preserve"> (surplus = +ve, deficit = -ve)</t>
    </r>
  </si>
  <si>
    <r>
      <t xml:space="preserve">5. Opening surplus on the Collection Fund at 1 April 2020 </t>
    </r>
    <r>
      <rPr>
        <b/>
        <i/>
        <sz val="12"/>
        <rFont val="Arial"/>
        <family val="2"/>
      </rPr>
      <t>(enter zero if there was a deficit on the collection fund or it was in balance)</t>
    </r>
  </si>
  <si>
    <r>
      <t xml:space="preserve">7. Opening deficit on the Collection Fund at 1 April 2020 </t>
    </r>
    <r>
      <rPr>
        <b/>
        <i/>
        <sz val="12"/>
        <rFont val="Arial"/>
        <family val="2"/>
      </rPr>
      <t>(enter zero if there was a surplus on the collection fund or it was in balance)</t>
    </r>
  </si>
  <si>
    <r>
      <t xml:space="preserve">3. Council tax requirement for billing authority area for 2020-21 (including local precepts) </t>
    </r>
    <r>
      <rPr>
        <b/>
        <i/>
        <sz val="12"/>
        <color theme="1"/>
        <rFont val="Arial"/>
        <family val="2"/>
      </rPr>
      <t>(taken from 2020-21 CTR1 form)</t>
    </r>
  </si>
  <si>
    <r>
      <t>10. Billing authority's exceptional balance for 2020-21</t>
    </r>
    <r>
      <rPr>
        <b/>
        <i/>
        <sz val="12"/>
        <rFont val="Arial"/>
        <family val="2"/>
      </rPr>
      <t xml:space="preserve"> (this line will be collected on the 2021-22 CTR1 form)</t>
    </r>
  </si>
  <si>
    <r>
      <t xml:space="preserve">11. Share of the exceptional balance which will be spread across 2021-22, 2022-23, 2023-24 </t>
    </r>
    <r>
      <rPr>
        <b/>
        <i/>
        <sz val="12"/>
        <color theme="1"/>
        <rFont val="Arial"/>
        <family val="2"/>
      </rPr>
      <t>(columns 1-5 will be collected on the 2021-22 CTR1 form)</t>
    </r>
  </si>
  <si>
    <t>2. There are three different type of input cells:</t>
  </si>
  <si>
    <t>Entering data</t>
  </si>
  <si>
    <t xml:space="preserve">These instructions highlight the special features of the tool and should be read in conjunction with the guidance notes. </t>
  </si>
  <si>
    <t>ESTIMATION OF COUNCIL TAX COLLECTION FUND SURPLUS/DEFICIT, CALCULATION OF EXCEPTIONAL BALANCE, AND APPORTIONMENT OF LIABILITIES IN RESPECT OF 2020-21</t>
  </si>
  <si>
    <t xml:space="preserve">This tool is to help billing authorities when estimating their council tax collection fund surplus/deficit on 15 January 2021, including calculation of the ‘exceptional balance’ and any amounts of deficit to be spread over the financial years 2021-22, 2022-23 and 2023-24.
A revised tool will be provided for 2022-23 and 2023-24 to reflect different amounts that will need to be credited to billing authorities’ surpluses/deficits in those years, and the different basis upon which spread amounts and preceding year balances will be apportioned between billing authorities and major preceptors.
If you have any queries, please email council.tax@communities.gov.uk </t>
  </si>
  <si>
    <r>
      <t xml:space="preserve">* White background, green border - These cells are information cells and have the appropriate formula in them. </t>
    </r>
    <r>
      <rPr>
        <b/>
        <i/>
        <sz val="12"/>
        <rFont val="Arial"/>
        <family val="2"/>
      </rPr>
      <t>Please do not overwrite the formula.</t>
    </r>
  </si>
  <si>
    <t>Using the tool</t>
  </si>
  <si>
    <t>1. The tool can be set up for each individual local authority by selecting the appropriate authority name from the list. Once a local authority name is selected the spreadsheet will automatically complete the data for the white cells with a blue border.</t>
  </si>
  <si>
    <r>
      <t xml:space="preserve">* White, Black Border - these are blank for new data - Please ensure </t>
    </r>
    <r>
      <rPr>
        <i/>
        <u/>
        <sz val="12"/>
        <rFont val="Arial"/>
        <family val="2"/>
      </rPr>
      <t>all</t>
    </r>
    <r>
      <rPr>
        <i/>
        <sz val="12"/>
        <rFont val="Arial"/>
        <family val="2"/>
      </rPr>
      <t xml:space="preserve"> white cells are filled including entering zeroes where appropriate.</t>
    </r>
  </si>
  <si>
    <t>5. If you experience any problems using the tool, please email</t>
  </si>
  <si>
    <t xml:space="preserve">council.tax@communities.gov.uk </t>
  </si>
  <si>
    <r>
      <t xml:space="preserve">3.  </t>
    </r>
    <r>
      <rPr>
        <u/>
        <sz val="12"/>
        <rFont val="Arial"/>
        <family val="2"/>
      </rPr>
      <t>All</t>
    </r>
    <r>
      <rPr>
        <sz val="12"/>
        <rFont val="Arial"/>
        <family val="2"/>
      </rPr>
      <t xml:space="preserve"> values in the form should be entered in whole £. </t>
    </r>
  </si>
  <si>
    <t xml:space="preserve"> * White background, blue border - 2020-21 CTR1 data entered by the Ministry of Housing, Communities and Local Government into these cells. </t>
  </si>
  <si>
    <r>
      <t xml:space="preserve">In addition, areas of the form are </t>
    </r>
    <r>
      <rPr>
        <b/>
        <sz val="12"/>
        <rFont val="Arial"/>
        <family val="2"/>
      </rPr>
      <t xml:space="preserve">greyed out. </t>
    </r>
    <r>
      <rPr>
        <sz val="12"/>
        <rFont val="Arial"/>
        <family val="2"/>
      </rPr>
      <t xml:space="preserve">You are not required to enter data into these cells. </t>
    </r>
  </si>
  <si>
    <t xml:space="preserve">4. All values in data entry cells should be entered as positive amounts. This is with the exception of line 2 which should be expressed as a positive amount where it represents a surplus, and as a negative amount where it represents a deficit. </t>
  </si>
  <si>
    <t xml:space="preserve">13. Share of adjusted estimated collection fund surplus/deficit                 </t>
  </si>
  <si>
    <r>
      <t>15. Share of estimated collection fund surplus/deficit</t>
    </r>
    <r>
      <rPr>
        <b/>
        <i/>
        <sz val="12"/>
        <color theme="1"/>
        <rFont val="Arial"/>
        <family val="2"/>
      </rPr>
      <t xml:space="preserve">                          </t>
    </r>
  </si>
  <si>
    <t>Apportioning the adjusted 2020-21 collection fund surplus/deficit</t>
  </si>
  <si>
    <t>12. Total collection fund surplus/deficit for the billing authority area as estimated on 15 January 2021 plus 2/3rds of the exceptional balance</t>
  </si>
  <si>
    <t>4. Share of the aggregate area council tax requirement for 2020-21</t>
  </si>
  <si>
    <r>
      <t xml:space="preserve">6. Transfers/payments into the collection fund during 2020-21 to discharge any liability for a deficit </t>
    </r>
    <r>
      <rPr>
        <b/>
        <i/>
        <sz val="12"/>
        <rFont val="Arial"/>
        <family val="2"/>
      </rPr>
      <t>(enter zero if no payments were made)</t>
    </r>
  </si>
  <si>
    <r>
      <t>8. Transfer/payments made from the collection fund during 2020-21 in respect of a surplus</t>
    </r>
    <r>
      <rPr>
        <b/>
        <i/>
        <sz val="12"/>
        <rFont val="Arial"/>
        <family val="2"/>
      </rPr>
      <t xml:space="preserve"> (enter zero if no payments were made)</t>
    </r>
  </si>
  <si>
    <t>14. Amount of spread deficit to be cleared in 2022-23 and 2023-24</t>
  </si>
  <si>
    <t>E3831E3820</t>
  </si>
  <si>
    <t>E3831E7053</t>
  </si>
  <si>
    <t>E0931E0920</t>
  </si>
  <si>
    <t>E0931E7009</t>
  </si>
  <si>
    <t>E1031E1021</t>
  </si>
  <si>
    <t>E1031E7010</t>
  </si>
  <si>
    <t>E1031E6110</t>
  </si>
  <si>
    <t>E3832E3820</t>
  </si>
  <si>
    <t>E3832E7053</t>
  </si>
  <si>
    <t>E3031E3021</t>
  </si>
  <si>
    <t>E3031E7030</t>
  </si>
  <si>
    <t>E3031E6130</t>
  </si>
  <si>
    <t>E2231E2221</t>
  </si>
  <si>
    <t>E2231E7022</t>
  </si>
  <si>
    <t>E2231E6122</t>
  </si>
  <si>
    <t>E3531E3520</t>
  </si>
  <si>
    <t>E3531E7035</t>
  </si>
  <si>
    <t>E5030E5100</t>
  </si>
  <si>
    <t>E5031E5100</t>
  </si>
  <si>
    <t>E4401E7044</t>
  </si>
  <si>
    <t>E4401E6144</t>
  </si>
  <si>
    <t>E4401E6350</t>
  </si>
  <si>
    <t>E0932E0920</t>
  </si>
  <si>
    <t>E0932E7009</t>
  </si>
  <si>
    <t>E1531E1521</t>
  </si>
  <si>
    <t>E1531E7015</t>
  </si>
  <si>
    <t>E1531E6115</t>
  </si>
  <si>
    <t>E1731E1721</t>
  </si>
  <si>
    <t>E1731E7052</t>
  </si>
  <si>
    <t>E1731E6163</t>
  </si>
  <si>
    <t>E3032E3021</t>
  </si>
  <si>
    <t>E3032E7030</t>
  </si>
  <si>
    <t>E3032E6130</t>
  </si>
  <si>
    <t>E0101E7050</t>
  </si>
  <si>
    <t>E0101E6101</t>
  </si>
  <si>
    <t>E0202E7002</t>
  </si>
  <si>
    <t>E0202E6102</t>
  </si>
  <si>
    <t>E5032E5100</t>
  </si>
  <si>
    <t>E4601E7046</t>
  </si>
  <si>
    <t>E4601E6146</t>
  </si>
  <si>
    <t>E4601E6346</t>
  </si>
  <si>
    <t>E2431E2421</t>
  </si>
  <si>
    <t>E2431E7024</t>
  </si>
  <si>
    <t>E2431E6124</t>
  </si>
  <si>
    <t>E2301E7023</t>
  </si>
  <si>
    <t>E2301E6123</t>
  </si>
  <si>
    <t>E2302E7023</t>
  </si>
  <si>
    <t>E2302E6123</t>
  </si>
  <si>
    <t>E1032E1021</t>
  </si>
  <si>
    <t>E1032E7010</t>
  </si>
  <si>
    <t>E1032E6110</t>
  </si>
  <si>
    <t>E4201E6348a</t>
  </si>
  <si>
    <t>E4201E6348b</t>
  </si>
  <si>
    <t>E2531E2520</t>
  </si>
  <si>
    <t>E2531E7025</t>
  </si>
  <si>
    <t>E1204E7012</t>
  </si>
  <si>
    <t>E1204E6162</t>
  </si>
  <si>
    <t>E0301E7054</t>
  </si>
  <si>
    <t>E0301E6103</t>
  </si>
  <si>
    <t>E4701E7047</t>
  </si>
  <si>
    <t>E4701E6147</t>
  </si>
  <si>
    <t>E1532E1521</t>
  </si>
  <si>
    <t>E1532E7015</t>
  </si>
  <si>
    <t>E1532E6115</t>
  </si>
  <si>
    <t>E2631E2620</t>
  </si>
  <si>
    <t>E2631E7026</t>
  </si>
  <si>
    <t>E5033E5100</t>
  </si>
  <si>
    <t>E1533E1521</t>
  </si>
  <si>
    <t>E1533E7015</t>
  </si>
  <si>
    <t>E1533E6115</t>
  </si>
  <si>
    <t>E1401E7053</t>
  </si>
  <si>
    <t>E1401E6114</t>
  </si>
  <si>
    <t>E0102E7050</t>
  </si>
  <si>
    <t>E0102E6101</t>
  </si>
  <si>
    <t>E2632E2620</t>
  </si>
  <si>
    <t>E2632E7026</t>
  </si>
  <si>
    <t>E5034E5100</t>
  </si>
  <si>
    <t>E1831E1821</t>
  </si>
  <si>
    <t>E1831E7055</t>
  </si>
  <si>
    <t>E1831E6118</t>
  </si>
  <si>
    <t>E1931E1920</t>
  </si>
  <si>
    <t>E1931E7019</t>
  </si>
  <si>
    <t>E3033E3021</t>
  </si>
  <si>
    <t>E3033E7030</t>
  </si>
  <si>
    <t>E3033E6130</t>
  </si>
  <si>
    <t>E2333E2321</t>
  </si>
  <si>
    <t>E2333E7023</t>
  </si>
  <si>
    <t>E2333E6123</t>
  </si>
  <si>
    <t>E4202E6348a</t>
  </si>
  <si>
    <t>E4202E6348b</t>
  </si>
  <si>
    <t>E0402E7054</t>
  </si>
  <si>
    <t>E0402E6104</t>
  </si>
  <si>
    <t>E4702E7047</t>
  </si>
  <si>
    <t>E4702E6147</t>
  </si>
  <si>
    <t>E0531E0521</t>
  </si>
  <si>
    <t>E0531E7005</t>
  </si>
  <si>
    <t>E0531E6105</t>
  </si>
  <si>
    <t>E0531E6356</t>
  </si>
  <si>
    <t>E5011E5100</t>
  </si>
  <si>
    <t>E3431E3421</t>
  </si>
  <si>
    <t>E3431E7034</t>
  </si>
  <si>
    <t>E3431E6134</t>
  </si>
  <si>
    <t>E2232E2221</t>
  </si>
  <si>
    <t>E2232E7022</t>
  </si>
  <si>
    <t>E2232E6122</t>
  </si>
  <si>
    <t>E0933E0920</t>
  </si>
  <si>
    <t>E0933E7009</t>
  </si>
  <si>
    <t>E1534E1521</t>
  </si>
  <si>
    <t>E1534E7015</t>
  </si>
  <si>
    <t>E1534E6115</t>
  </si>
  <si>
    <t>E0203E7002</t>
  </si>
  <si>
    <t>E0203E6102</t>
  </si>
  <si>
    <t>E2432E2421</t>
  </si>
  <si>
    <t>E2432E7024</t>
  </si>
  <si>
    <t>E2432E6124</t>
  </si>
  <si>
    <t>E1535E1521</t>
  </si>
  <si>
    <t>E1535E7015</t>
  </si>
  <si>
    <t>E1535E6115</t>
  </si>
  <si>
    <t>E1631E1620</t>
  </si>
  <si>
    <t>E1631E7016</t>
  </si>
  <si>
    <t>E3131E3120</t>
  </si>
  <si>
    <t>E3131E7054</t>
  </si>
  <si>
    <t>E0603E7006</t>
  </si>
  <si>
    <t>E0603E6106</t>
  </si>
  <si>
    <t>E0604E7006</t>
  </si>
  <si>
    <t>E0604E6106</t>
  </si>
  <si>
    <t>E1033E1021</t>
  </si>
  <si>
    <t>E1033E7010</t>
  </si>
  <si>
    <t>E1033E6110</t>
  </si>
  <si>
    <t>E3833E3820</t>
  </si>
  <si>
    <t>E3833E7053</t>
  </si>
  <si>
    <t>E2334E2321</t>
  </si>
  <si>
    <t>E2334E7023</t>
  </si>
  <si>
    <t>E2334E6123</t>
  </si>
  <si>
    <t>E5010E5100</t>
  </si>
  <si>
    <t>E1536E1521</t>
  </si>
  <si>
    <t>E1536E7015</t>
  </si>
  <si>
    <t>E1536E6115</t>
  </si>
  <si>
    <t>E0934E0920</t>
  </si>
  <si>
    <t>E0934E7009</t>
  </si>
  <si>
    <t>E0801E7051</t>
  </si>
  <si>
    <t>E1632E1620</t>
  </si>
  <si>
    <t>E1632E7016</t>
  </si>
  <si>
    <t>E4602E7046</t>
  </si>
  <si>
    <t>E4602E6146</t>
  </si>
  <si>
    <t>E4602E6346</t>
  </si>
  <si>
    <t>E2731E2721</t>
  </si>
  <si>
    <t>E2731E7027</t>
  </si>
  <si>
    <t>E2731E6127</t>
  </si>
  <si>
    <t>E3834E3820</t>
  </si>
  <si>
    <t>E3834E7053</t>
  </si>
  <si>
    <t>E5035E5100</t>
  </si>
  <si>
    <t>E1932E1920</t>
  </si>
  <si>
    <t>E1932E7019</t>
  </si>
  <si>
    <t>E1301E7013</t>
  </si>
  <si>
    <t>E1301E6113</t>
  </si>
  <si>
    <t>E1301E6355</t>
  </si>
  <si>
    <t>E2233E2221</t>
  </si>
  <si>
    <t>E2233E7022</t>
  </si>
  <si>
    <t>E2233E6122</t>
  </si>
  <si>
    <t>E1001E7010</t>
  </si>
  <si>
    <t>E1001E6110</t>
  </si>
  <si>
    <t>E1035E1021</t>
  </si>
  <si>
    <t>E1035E7010</t>
  </si>
  <si>
    <t>E1035E6110</t>
  </si>
  <si>
    <t>E4402E7044</t>
  </si>
  <si>
    <t>E4402E6144</t>
  </si>
  <si>
    <t>E4402E6350</t>
  </si>
  <si>
    <t>E1203E7012</t>
  </si>
  <si>
    <t>E1203E6162</t>
  </si>
  <si>
    <t>E2234E2221</t>
  </si>
  <si>
    <t>E2234E7022</t>
  </si>
  <si>
    <t>E2234E6122</t>
  </si>
  <si>
    <t>E4603E7046</t>
  </si>
  <si>
    <t>E4603E6146</t>
  </si>
  <si>
    <t>E4603E6346</t>
  </si>
  <si>
    <t>E1302E7013</t>
  </si>
  <si>
    <t>E1302E6113</t>
  </si>
  <si>
    <t>E5036E5100</t>
  </si>
  <si>
    <t>E0532E0521</t>
  </si>
  <si>
    <t>E0532E7005</t>
  </si>
  <si>
    <t>E0532E6105</t>
  </si>
  <si>
    <t>E0532E6356</t>
  </si>
  <si>
    <t>E1131E1121</t>
  </si>
  <si>
    <t>E1131E7051</t>
  </si>
  <si>
    <t>E1131E6161</t>
  </si>
  <si>
    <t>E1732E1721</t>
  </si>
  <si>
    <t>E1732E7052</t>
  </si>
  <si>
    <t>E1732E6163</t>
  </si>
  <si>
    <t>E1933E1920</t>
  </si>
  <si>
    <t>E1933E7019</t>
  </si>
  <si>
    <t>E2532E2520</t>
  </si>
  <si>
    <t>E2532E7025</t>
  </si>
  <si>
    <t>E2001E7020</t>
  </si>
  <si>
    <t>E2001E6120</t>
  </si>
  <si>
    <t>E3432E3421</t>
  </si>
  <si>
    <t>E3432E7034</t>
  </si>
  <si>
    <t>E3432E6134</t>
  </si>
  <si>
    <t>E3538E3520</t>
  </si>
  <si>
    <t>E3538E7035</t>
  </si>
  <si>
    <t>E1432E1421</t>
  </si>
  <si>
    <t>E1432E7053</t>
  </si>
  <si>
    <t>E1432E6114</t>
  </si>
  <si>
    <t>E1733E1721</t>
  </si>
  <si>
    <t>E1733E7052</t>
  </si>
  <si>
    <t>E1733E6163</t>
  </si>
  <si>
    <t>E0935E0920</t>
  </si>
  <si>
    <t>E0935E7009</t>
  </si>
  <si>
    <t>E3631E3620</t>
  </si>
  <si>
    <t>E3631E7036</t>
  </si>
  <si>
    <t>E5037E5100</t>
  </si>
  <si>
    <t>E1537E1521</t>
  </si>
  <si>
    <t>E1537E7015</t>
  </si>
  <si>
    <t>E1537E6115</t>
  </si>
  <si>
    <t>E3632E3620</t>
  </si>
  <si>
    <t>E3632E7036</t>
  </si>
  <si>
    <t>E1036E1021</t>
  </si>
  <si>
    <t>E1036E7010</t>
  </si>
  <si>
    <t>E1036E6110</t>
  </si>
  <si>
    <t>E1132E1121</t>
  </si>
  <si>
    <t>E1132E7051</t>
  </si>
  <si>
    <t>E1132E6161</t>
  </si>
  <si>
    <t>E1734E1721</t>
  </si>
  <si>
    <t>E1734E7052</t>
  </si>
  <si>
    <t>E1734E6163</t>
  </si>
  <si>
    <t>E0533E0521</t>
  </si>
  <si>
    <t>E0533E7005</t>
  </si>
  <si>
    <t>E0533E6105</t>
  </si>
  <si>
    <t>E0533E6356</t>
  </si>
  <si>
    <t>E2240E2221</t>
  </si>
  <si>
    <t>E2240E7022</t>
  </si>
  <si>
    <t>E2240E6122</t>
  </si>
  <si>
    <t>E1633E1620</t>
  </si>
  <si>
    <t>E1633E7016</t>
  </si>
  <si>
    <t>E2335E2321</t>
  </si>
  <si>
    <t>E2335E7023</t>
  </si>
  <si>
    <t>E2335E6123</t>
  </si>
  <si>
    <t>E4501E7045</t>
  </si>
  <si>
    <t>E4501E6145</t>
  </si>
  <si>
    <t>E3034E3021</t>
  </si>
  <si>
    <t>E3034E7030</t>
  </si>
  <si>
    <t>E3034E6130</t>
  </si>
  <si>
    <t>E1634E1620</t>
  </si>
  <si>
    <t>E1634E7016</t>
  </si>
  <si>
    <t>E1735E1721</t>
  </si>
  <si>
    <t>E1735E7052</t>
  </si>
  <si>
    <t>E1735E6163</t>
  </si>
  <si>
    <t>E2236E2221</t>
  </si>
  <si>
    <t>E2236E7022</t>
  </si>
  <si>
    <t>E2236E6122</t>
  </si>
  <si>
    <t>E2633E2620</t>
  </si>
  <si>
    <t>E2633E7026</t>
  </si>
  <si>
    <t>E5012E5100</t>
  </si>
  <si>
    <t>E3633E3620</t>
  </si>
  <si>
    <t>E3633E7036</t>
  </si>
  <si>
    <t>E5013E5100</t>
  </si>
  <si>
    <t>E0601E7006</t>
  </si>
  <si>
    <t>E0601E6106</t>
  </si>
  <si>
    <t>E0601E6349</t>
  </si>
  <si>
    <t>E2732E2721</t>
  </si>
  <si>
    <t>E2732E7027</t>
  </si>
  <si>
    <t>E2732E6127</t>
  </si>
  <si>
    <t>E5014E5100</t>
  </si>
  <si>
    <t>E2433E2421</t>
  </si>
  <si>
    <t>E2433E7024</t>
  </si>
  <si>
    <t>E2433E6124</t>
  </si>
  <si>
    <t>E5038E5100</t>
  </si>
  <si>
    <t>E1538E1521</t>
  </si>
  <si>
    <t>E1538E7015</t>
  </si>
  <si>
    <t>E1538E6115</t>
  </si>
  <si>
    <t>E2753E2721</t>
  </si>
  <si>
    <t>E2753E7027</t>
  </si>
  <si>
    <t>E2753E6127</t>
  </si>
  <si>
    <t>E5039E5100</t>
  </si>
  <si>
    <t>E1736E1721</t>
  </si>
  <si>
    <t>E1736E7052</t>
  </si>
  <si>
    <t>E1736E6163</t>
  </si>
  <si>
    <t>E0701E7007</t>
  </si>
  <si>
    <t>E0701E6107</t>
  </si>
  <si>
    <t>E0701E6355</t>
  </si>
  <si>
    <t>E1433E1421</t>
  </si>
  <si>
    <t>E1433E7053</t>
  </si>
  <si>
    <t>E1433E6114</t>
  </si>
  <si>
    <t>E1737E1721</t>
  </si>
  <si>
    <t>E1737E7052</t>
  </si>
  <si>
    <t>E1737E6163</t>
  </si>
  <si>
    <t>E5040E5100</t>
  </si>
  <si>
    <t>E1801E7055</t>
  </si>
  <si>
    <t>E1801E6118</t>
  </si>
  <si>
    <t>E1934E1920</t>
  </si>
  <si>
    <t>E1934E7019</t>
  </si>
  <si>
    <t>E1037E1021</t>
  </si>
  <si>
    <t>E1037E7010</t>
  </si>
  <si>
    <t>E1037E6110</t>
  </si>
  <si>
    <t>E5041E5100</t>
  </si>
  <si>
    <t>E2434E2421</t>
  </si>
  <si>
    <t>E2434E7024</t>
  </si>
  <si>
    <t>E2434E6124</t>
  </si>
  <si>
    <t>E3835E3820</t>
  </si>
  <si>
    <t>E3835E7053</t>
  </si>
  <si>
    <t>E5042E5100</t>
  </si>
  <si>
    <t>E0551E0521</t>
  </si>
  <si>
    <t>E0551E7005</t>
  </si>
  <si>
    <t>E0551E6105</t>
  </si>
  <si>
    <t>E0551E6356</t>
  </si>
  <si>
    <t>E2336E2321</t>
  </si>
  <si>
    <t>E2336E7023</t>
  </si>
  <si>
    <t>E2336E6123</t>
  </si>
  <si>
    <t>E3533E3520</t>
  </si>
  <si>
    <t>E3533E7035</t>
  </si>
  <si>
    <t>E2101E7052</t>
  </si>
  <si>
    <t>E2101E6163</t>
  </si>
  <si>
    <t>E4001E7051</t>
  </si>
  <si>
    <t>E5015E5100</t>
  </si>
  <si>
    <t>E5016E5100</t>
  </si>
  <si>
    <t>E2634E2620</t>
  </si>
  <si>
    <t>E2634E7026</t>
  </si>
  <si>
    <t>E2002E7020</t>
  </si>
  <si>
    <t>E2002E6120</t>
  </si>
  <si>
    <t>E5043E5100</t>
  </si>
  <si>
    <t>E4703E7047</t>
  </si>
  <si>
    <t>E4703E6147</t>
  </si>
  <si>
    <t>E4301E7043</t>
  </si>
  <si>
    <t>E4301E6143</t>
  </si>
  <si>
    <t>E4301E6349</t>
  </si>
  <si>
    <t>E5017E5100</t>
  </si>
  <si>
    <t>E2337E2321</t>
  </si>
  <si>
    <t>E2337E7023</t>
  </si>
  <si>
    <t>E2337E6123</t>
  </si>
  <si>
    <t>E4704E7047</t>
  </si>
  <si>
    <t>E4704E6147</t>
  </si>
  <si>
    <t>E2401E7024</t>
  </si>
  <si>
    <t>E2401E6124</t>
  </si>
  <si>
    <t>E1435E1421</t>
  </si>
  <si>
    <t>E1435E7053</t>
  </si>
  <si>
    <t>E1435E6114</t>
  </si>
  <si>
    <t>E5018E5100</t>
  </si>
  <si>
    <t>E3433E3421</t>
  </si>
  <si>
    <t>E3433E7034</t>
  </si>
  <si>
    <t>E3433E6134</t>
  </si>
  <si>
    <t>E2533E2520</t>
  </si>
  <si>
    <t>E2533E7025</t>
  </si>
  <si>
    <t>E4302E7043</t>
  </si>
  <si>
    <t>E4302E6143</t>
  </si>
  <si>
    <t>E4302E6349</t>
  </si>
  <si>
    <t>E0201E7002</t>
  </si>
  <si>
    <t>E0201E6102</t>
  </si>
  <si>
    <t>E2237E2221</t>
  </si>
  <si>
    <t>E2237E7022</t>
  </si>
  <si>
    <t>E2237E6122</t>
  </si>
  <si>
    <t>E1539E1521</t>
  </si>
  <si>
    <t>E1539E7015</t>
  </si>
  <si>
    <t>E1539E6115</t>
  </si>
  <si>
    <t>E1851E1821</t>
  </si>
  <si>
    <t>E1851E7055</t>
  </si>
  <si>
    <t>E1851E6118</t>
  </si>
  <si>
    <t>E4203E6348a</t>
  </si>
  <si>
    <t>E4203E6348b</t>
  </si>
  <si>
    <t>E3035E3021</t>
  </si>
  <si>
    <t>E3035E7030</t>
  </si>
  <si>
    <t>E3035E6130</t>
  </si>
  <si>
    <t>E2201E7022</t>
  </si>
  <si>
    <t>E2201E6122</t>
  </si>
  <si>
    <t>E2436E2421</t>
  </si>
  <si>
    <t>E2436E7024</t>
  </si>
  <si>
    <t>E2436E6124</t>
  </si>
  <si>
    <t>E3331E3320</t>
  </si>
  <si>
    <t>E3331E7050</t>
  </si>
  <si>
    <t>E3331E6161</t>
  </si>
  <si>
    <t>E5044E5100</t>
  </si>
  <si>
    <t>E1133E1121</t>
  </si>
  <si>
    <t>E1133E7051</t>
  </si>
  <si>
    <t>E1133E6161</t>
  </si>
  <si>
    <t>E3534E3520</t>
  </si>
  <si>
    <t>E3534E7035</t>
  </si>
  <si>
    <t>E3836E3820</t>
  </si>
  <si>
    <t>E3836E7053</t>
  </si>
  <si>
    <t>E0702E7007</t>
  </si>
  <si>
    <t>E0702E6107</t>
  </si>
  <si>
    <t>E0702E6355</t>
  </si>
  <si>
    <t>E0401E7054</t>
  </si>
  <si>
    <t>E0401E6104</t>
  </si>
  <si>
    <t>E3634E3620</t>
  </si>
  <si>
    <t>E3634E7036</t>
  </si>
  <si>
    <t>E1738E1721</t>
  </si>
  <si>
    <t>E1738E7052</t>
  </si>
  <si>
    <t>E1738E6163</t>
  </si>
  <si>
    <t>E3036E3021</t>
  </si>
  <si>
    <t>E3036E7030</t>
  </si>
  <si>
    <t>E3036E6130</t>
  </si>
  <si>
    <t>E4502E7045</t>
  </si>
  <si>
    <t>E4502E6145</t>
  </si>
  <si>
    <t>E3434E3421</t>
  </si>
  <si>
    <t>E3434E7034</t>
  </si>
  <si>
    <t>E3434E6134</t>
  </si>
  <si>
    <t>E5045E5100</t>
  </si>
  <si>
    <t>E1134E1121</t>
  </si>
  <si>
    <t>E1134E7051</t>
  </si>
  <si>
    <t>E1134E6161</t>
  </si>
  <si>
    <t>E1038E1021</t>
  </si>
  <si>
    <t>E1038E7010</t>
  </si>
  <si>
    <t>E1038E6110</t>
  </si>
  <si>
    <t>E2003E7020</t>
  </si>
  <si>
    <t>E2003E6120</t>
  </si>
  <si>
    <t>E1935E1920</t>
  </si>
  <si>
    <t>E1935E7019</t>
  </si>
  <si>
    <t>E2534E2520</t>
  </si>
  <si>
    <t>E2534E7025</t>
  </si>
  <si>
    <t>E2004E7020</t>
  </si>
  <si>
    <t>E2004E6120</t>
  </si>
  <si>
    <t>E2635E2620</t>
  </si>
  <si>
    <t>E2635E7026</t>
  </si>
  <si>
    <t>E2801E7028</t>
  </si>
  <si>
    <t>E2801E6128</t>
  </si>
  <si>
    <t>E0104E7050</t>
  </si>
  <si>
    <t>E0104E6101</t>
  </si>
  <si>
    <t>E4503E7045</t>
  </si>
  <si>
    <t>E4503E6145</t>
  </si>
  <si>
    <t>E3731E3720</t>
  </si>
  <si>
    <t>E3731E7037</t>
  </si>
  <si>
    <t>E2437E2421</t>
  </si>
  <si>
    <t>E2437E7024</t>
  </si>
  <si>
    <t>E2437E6124</t>
  </si>
  <si>
    <t>E2901E7045</t>
  </si>
  <si>
    <t>E2636E2620</t>
  </si>
  <si>
    <t>E2636E7026</t>
  </si>
  <si>
    <t>E3001E7030</t>
  </si>
  <si>
    <t>E3001E6130</t>
  </si>
  <si>
    <t>E3732E3720</t>
  </si>
  <si>
    <t>E3732E7037</t>
  </si>
  <si>
    <t>E2438E2421</t>
  </si>
  <si>
    <t>E2438E7024</t>
  </si>
  <si>
    <t>E2438E6124</t>
  </si>
  <si>
    <t>E4204E6348a</t>
  </si>
  <si>
    <t>E4204E6348b</t>
  </si>
  <si>
    <t>E3132E3120</t>
  </si>
  <si>
    <t>E3132E7054</t>
  </si>
  <si>
    <t>E2338E2321</t>
  </si>
  <si>
    <t>E2338E7023</t>
  </si>
  <si>
    <t>E2338E6123</t>
  </si>
  <si>
    <t>E0501E7005</t>
  </si>
  <si>
    <t>E0501E6105</t>
  </si>
  <si>
    <t>E0501E6356</t>
  </si>
  <si>
    <t>E1101E7051</t>
  </si>
  <si>
    <t>E1101E6161</t>
  </si>
  <si>
    <t>E1701E7052</t>
  </si>
  <si>
    <t>E1701E6163</t>
  </si>
  <si>
    <t>E2339E2321</t>
  </si>
  <si>
    <t>E2339E7023</t>
  </si>
  <si>
    <t>E2339E6123</t>
  </si>
  <si>
    <t>E0303E7054</t>
  </si>
  <si>
    <t>E0303E6103</t>
  </si>
  <si>
    <t>E5046E5100</t>
  </si>
  <si>
    <t>E0703E7007</t>
  </si>
  <si>
    <t>E0703E6107</t>
  </si>
  <si>
    <t>E0703E6355</t>
  </si>
  <si>
    <t>E1835E1821</t>
  </si>
  <si>
    <t>E1835E7055</t>
  </si>
  <si>
    <t>E1835E6118</t>
  </si>
  <si>
    <t>E3635E3620</t>
  </si>
  <si>
    <t>E3635E7036</t>
  </si>
  <si>
    <t>E2340E2321</t>
  </si>
  <si>
    <t>E2340E7023</t>
  </si>
  <si>
    <t>E2340E6123</t>
  </si>
  <si>
    <t>E5047E5100</t>
  </si>
  <si>
    <t>E2734E2721</t>
  </si>
  <si>
    <t>E2734E7027</t>
  </si>
  <si>
    <t>E2734E6127</t>
  </si>
  <si>
    <t>E4205E6348a</t>
  </si>
  <si>
    <t>E4205E6348b</t>
  </si>
  <si>
    <t>E1540E1521</t>
  </si>
  <si>
    <t>E1540E7015</t>
  </si>
  <si>
    <t>E1540E6115</t>
  </si>
  <si>
    <t>E2341E2321</t>
  </si>
  <si>
    <t>E2341E7023</t>
  </si>
  <si>
    <t>E2341E6123</t>
  </si>
  <si>
    <t>E1436E1421</t>
  </si>
  <si>
    <t>E1436E7053</t>
  </si>
  <si>
    <t>E1436E6114</t>
  </si>
  <si>
    <t>E4403E7044</t>
  </si>
  <si>
    <t>E4403E6144</t>
  </si>
  <si>
    <t>E4403E6350</t>
  </si>
  <si>
    <t>E3733E3720</t>
  </si>
  <si>
    <t>E3733E7037</t>
  </si>
  <si>
    <t>E3636E3620</t>
  </si>
  <si>
    <t>E3636E7036</t>
  </si>
  <si>
    <t>E3038E3021</t>
  </si>
  <si>
    <t>E3038E7030</t>
  </si>
  <si>
    <t>E3038E6130</t>
  </si>
  <si>
    <t>E1740E1721</t>
  </si>
  <si>
    <t>E1740E7052</t>
  </si>
  <si>
    <t>E1740E6163</t>
  </si>
  <si>
    <t>E2402E7024</t>
  </si>
  <si>
    <t>E2402E6124</t>
  </si>
  <si>
    <t>E2755E2721</t>
  </si>
  <si>
    <t>E2755E7027</t>
  </si>
  <si>
    <t>E2755E6127</t>
  </si>
  <si>
    <t>E4206E6348a</t>
  </si>
  <si>
    <t>E4206E6348b</t>
  </si>
  <si>
    <t>E4604E7046</t>
  </si>
  <si>
    <t>E4604E6146</t>
  </si>
  <si>
    <t>E4604E6346</t>
  </si>
  <si>
    <t>E2736E2721</t>
  </si>
  <si>
    <t>E2736E7027</t>
  </si>
  <si>
    <t>E2736E6127</t>
  </si>
  <si>
    <t>E3332E3320</t>
  </si>
  <si>
    <t>E3332E7050</t>
  </si>
  <si>
    <t>E3332E6161</t>
  </si>
  <si>
    <t>E4304E7043</t>
  </si>
  <si>
    <t>E4304E6143</t>
  </si>
  <si>
    <t>E4304E6349</t>
  </si>
  <si>
    <t>E2757E2721</t>
  </si>
  <si>
    <t>E2757E7027</t>
  </si>
  <si>
    <t>E2757E6127</t>
  </si>
  <si>
    <t>E2239E2221</t>
  </si>
  <si>
    <t>E2239E7022</t>
  </si>
  <si>
    <t>E2239E6122</t>
  </si>
  <si>
    <t>E4404E7044</t>
  </si>
  <si>
    <t>E4404E6144</t>
  </si>
  <si>
    <t>E4404E6350</t>
  </si>
  <si>
    <t>E3202E7055</t>
  </si>
  <si>
    <t>E3202E6132</t>
  </si>
  <si>
    <t>E0304E7054</t>
  </si>
  <si>
    <t>E0304E6103</t>
  </si>
  <si>
    <t>E4605E7046</t>
  </si>
  <si>
    <t>E4605E6146</t>
  </si>
  <si>
    <t>E4605E6346</t>
  </si>
  <si>
    <t>E3336E3320</t>
  </si>
  <si>
    <t>E3336E7050</t>
  </si>
  <si>
    <t>E3336E6161</t>
  </si>
  <si>
    <t>E0536E0521</t>
  </si>
  <si>
    <t>E0536E7005</t>
  </si>
  <si>
    <t>E0536E6105</t>
  </si>
  <si>
    <t>E0536E6356</t>
  </si>
  <si>
    <t>E1039E1021</t>
  </si>
  <si>
    <t>E1039E7010</t>
  </si>
  <si>
    <t>E1039E6110</t>
  </si>
  <si>
    <t>E0103E7050</t>
  </si>
  <si>
    <t>E0103E6101</t>
  </si>
  <si>
    <t>E1136E1121</t>
  </si>
  <si>
    <t>E1136E7051</t>
  </si>
  <si>
    <t>E1136E6161</t>
  </si>
  <si>
    <t>E2535E2520</t>
  </si>
  <si>
    <t>E2535E7025</t>
  </si>
  <si>
    <t>E2536E2520</t>
  </si>
  <si>
    <t>E2536E7025</t>
  </si>
  <si>
    <t>E0936E0920</t>
  </si>
  <si>
    <t>E0936E7009</t>
  </si>
  <si>
    <t>E2637E2620</t>
  </si>
  <si>
    <t>E2637E7026</t>
  </si>
  <si>
    <t>E3133E3120</t>
  </si>
  <si>
    <t>E3133E7054</t>
  </si>
  <si>
    <t>E2342E2321</t>
  </si>
  <si>
    <t>E2342E7023</t>
  </si>
  <si>
    <t>E2342E6123</t>
  </si>
  <si>
    <t>E3334E3320</t>
  </si>
  <si>
    <t>E3334E7050</t>
  </si>
  <si>
    <t>E3334E6161</t>
  </si>
  <si>
    <t>E3435E3421</t>
  </si>
  <si>
    <t>E3435E7034</t>
  </si>
  <si>
    <t>E3435E6134</t>
  </si>
  <si>
    <t>E4504E7045</t>
  </si>
  <si>
    <t>E4504E6145</t>
  </si>
  <si>
    <t>E1702E7052</t>
  </si>
  <si>
    <t>E1702E6163</t>
  </si>
  <si>
    <t>E1501E7015</t>
  </si>
  <si>
    <t>E1501E6115</t>
  </si>
  <si>
    <t>E5019E5100</t>
  </si>
  <si>
    <t>E3637E3620</t>
  </si>
  <si>
    <t>E3637E7036</t>
  </si>
  <si>
    <t>E1936E1920</t>
  </si>
  <si>
    <t>E1936E7019</t>
  </si>
  <si>
    <t>E4303E7043</t>
  </si>
  <si>
    <t>E4303E6143</t>
  </si>
  <si>
    <t>E4303E6349</t>
  </si>
  <si>
    <t>E3436E3421</t>
  </si>
  <si>
    <t>E3436E7034</t>
  </si>
  <si>
    <t>E3436E6134</t>
  </si>
  <si>
    <t>E3437E3421</t>
  </si>
  <si>
    <t>E3437E7034</t>
  </si>
  <si>
    <t>E3437E6134</t>
  </si>
  <si>
    <t>E1937E1920</t>
  </si>
  <si>
    <t>E1937E7019</t>
  </si>
  <si>
    <t>E4207E6348a</t>
  </si>
  <si>
    <t>E4207E6348b</t>
  </si>
  <si>
    <t>E0704E7007</t>
  </si>
  <si>
    <t>E0704E6107</t>
  </si>
  <si>
    <t>E0704E6355</t>
  </si>
  <si>
    <t>E3401E7034</t>
  </si>
  <si>
    <t>E3401E6134</t>
  </si>
  <si>
    <t>E3734E3720</t>
  </si>
  <si>
    <t>E3734E7037</t>
  </si>
  <si>
    <t>E1635E1620</t>
  </si>
  <si>
    <t>E1635E7016</t>
  </si>
  <si>
    <t>E4505E7045</t>
  </si>
  <si>
    <t>E4505E6145</t>
  </si>
  <si>
    <t>E3638E3620</t>
  </si>
  <si>
    <t>E3638E7036</t>
  </si>
  <si>
    <t>E5048E5100</t>
  </si>
  <si>
    <t>E2241E2221</t>
  </si>
  <si>
    <t>E2241E7022</t>
  </si>
  <si>
    <t>E2241E6122</t>
  </si>
  <si>
    <t>E3901E7039</t>
  </si>
  <si>
    <t>E3901E6162</t>
  </si>
  <si>
    <t>E4208E6348a</t>
  </si>
  <si>
    <t>E4208E6348b</t>
  </si>
  <si>
    <t>E3439E3421</t>
  </si>
  <si>
    <t>E3439E7034</t>
  </si>
  <si>
    <t>E3439E6134</t>
  </si>
  <si>
    <t>E3639E3620</t>
  </si>
  <si>
    <t>E3639E7036</t>
  </si>
  <si>
    <t>E1137E1121</t>
  </si>
  <si>
    <t>E1137E7051</t>
  </si>
  <si>
    <t>E1137E6161</t>
  </si>
  <si>
    <t>E3201E7055</t>
  </si>
  <si>
    <t>E3201E6132</t>
  </si>
  <si>
    <t>E1542E1521</t>
  </si>
  <si>
    <t>E1542E7015</t>
  </si>
  <si>
    <t>E1542E6115</t>
  </si>
  <si>
    <t>E1742E1721</t>
  </si>
  <si>
    <t>E1742E7052</t>
  </si>
  <si>
    <t>E1742E6163</t>
  </si>
  <si>
    <t>E1636E1620</t>
  </si>
  <si>
    <t>E1636E7016</t>
  </si>
  <si>
    <t>E2242E2221</t>
  </si>
  <si>
    <t>E2242E7022</t>
  </si>
  <si>
    <t>E2242E6122</t>
  </si>
  <si>
    <t>E1938E1920</t>
  </si>
  <si>
    <t>E1938E7019</t>
  </si>
  <si>
    <t>E1502E7015</t>
  </si>
  <si>
    <t>E1502E6115</t>
  </si>
  <si>
    <t>E2243E2221</t>
  </si>
  <si>
    <t>E2243E7022</t>
  </si>
  <si>
    <t>E2243E6122</t>
  </si>
  <si>
    <t>E1102E7051</t>
  </si>
  <si>
    <t>E1102E6161</t>
  </si>
  <si>
    <t>E1139E1121</t>
  </si>
  <si>
    <t>E1139E7051</t>
  </si>
  <si>
    <t>E1139E6161</t>
  </si>
  <si>
    <t>E5020E5100</t>
  </si>
  <si>
    <t>E4209E6348a</t>
  </si>
  <si>
    <t>E4209E6348b</t>
  </si>
  <si>
    <t>E2244E2221</t>
  </si>
  <si>
    <t>E2244E7022</t>
  </si>
  <si>
    <t>E2244E6122</t>
  </si>
  <si>
    <t>E1544E1521</t>
  </si>
  <si>
    <t>E1544E7015</t>
  </si>
  <si>
    <t>E1544E6115</t>
  </si>
  <si>
    <t>E3134E3120</t>
  </si>
  <si>
    <t>E3134E7054</t>
  </si>
  <si>
    <t>E4705E7047</t>
  </si>
  <si>
    <t>E4705E6147</t>
  </si>
  <si>
    <t>E4606E7046</t>
  </si>
  <si>
    <t>E4606E6146</t>
  </si>
  <si>
    <t>E4606E6346</t>
  </si>
  <si>
    <t>E5049E5100</t>
  </si>
  <si>
    <t>E5021E5100</t>
  </si>
  <si>
    <t>E0602E7006</t>
  </si>
  <si>
    <t>E0602E6106</t>
  </si>
  <si>
    <t>E3735E3720</t>
  </si>
  <si>
    <t>E3735E7037</t>
  </si>
  <si>
    <t>E1939E1920</t>
  </si>
  <si>
    <t>E1939E7019</t>
  </si>
  <si>
    <t>E3640E3620</t>
  </si>
  <si>
    <t>E3640E7036</t>
  </si>
  <si>
    <t>E1437E1421</t>
  </si>
  <si>
    <t>E1437E7053</t>
  </si>
  <si>
    <t>E1437E6114</t>
  </si>
  <si>
    <t>E1940E1920</t>
  </si>
  <si>
    <t>E1940E7019</t>
  </si>
  <si>
    <t>E0302E7054</t>
  </si>
  <si>
    <t>E0302E6103</t>
  </si>
  <si>
    <t>E1140E1121</t>
  </si>
  <si>
    <t>E1140E7051</t>
  </si>
  <si>
    <t>E1140E6161</t>
  </si>
  <si>
    <t>E2343E2321</t>
  </si>
  <si>
    <t>E2343E7023</t>
  </si>
  <si>
    <t>E2343E6123</t>
  </si>
  <si>
    <t>E2537E2520</t>
  </si>
  <si>
    <t>E2537E7025</t>
  </si>
  <si>
    <t>E2802E7028</t>
  </si>
  <si>
    <t>E2802E6128</t>
  </si>
  <si>
    <t>E3135E3120</t>
  </si>
  <si>
    <t>E3135E7054</t>
  </si>
  <si>
    <t>E3539E3520</t>
  </si>
  <si>
    <t>E3539E7035</t>
  </si>
  <si>
    <t>E5022E5100</t>
  </si>
  <si>
    <t>E4210E6348a</t>
  </si>
  <si>
    <t>E4210E6348b</t>
  </si>
  <si>
    <t>E3902E7039</t>
  </si>
  <si>
    <t>E3902E6162</t>
  </si>
  <si>
    <t>E1743E1721</t>
  </si>
  <si>
    <t>E1743E7052</t>
  </si>
  <si>
    <t>E1743E6163</t>
  </si>
  <si>
    <t>E0305E7054</t>
  </si>
  <si>
    <t>E0305E6103</t>
  </si>
  <si>
    <t>E4305E7043</t>
  </si>
  <si>
    <t>E4305E6143</t>
  </si>
  <si>
    <t>E4305E6349</t>
  </si>
  <si>
    <t>E3641E3620</t>
  </si>
  <si>
    <t>E3641E7036</t>
  </si>
  <si>
    <t>E0306E7054</t>
  </si>
  <si>
    <t>E0306E6103</t>
  </si>
  <si>
    <t>E4607E7046</t>
  </si>
  <si>
    <t>E4607E6146</t>
  </si>
  <si>
    <t>E4607E6346</t>
  </si>
  <si>
    <t>E1837E1821</t>
  </si>
  <si>
    <t>E1837E7055</t>
  </si>
  <si>
    <t>E1837E6118</t>
  </si>
  <si>
    <t>E3837E3820</t>
  </si>
  <si>
    <t>E3837E7053</t>
  </si>
  <si>
    <t>E1838E1821</t>
  </si>
  <si>
    <t>E1838E7055</t>
  </si>
  <si>
    <t>E1838E6118</t>
  </si>
  <si>
    <t>E2344E2321</t>
  </si>
  <si>
    <t>E2344E7023</t>
  </si>
  <si>
    <t>E2344E6123</t>
  </si>
  <si>
    <t>E1839E1821</t>
  </si>
  <si>
    <t>E1839E7055</t>
  </si>
  <si>
    <t>E1839E6118</t>
  </si>
  <si>
    <t>E2701E7027</t>
  </si>
  <si>
    <t>E2701E6127</t>
  </si>
  <si>
    <t>Billing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</si>
</sst>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E+00"/>
    <numFmt numFmtId="165" formatCode="0_)"/>
    <numFmt numFmtId="166" formatCode="#,##0.0"/>
    <numFmt numFmtId="167" formatCode="0.00000"/>
  </numFmts>
  <fonts count="47" x14ac:knownFonts="1">
    <font>
      <sz val="11"/>
      <color theme="1"/>
      <name val="Calibri"/>
      <family val="2"/>
      <scheme val="minor"/>
    </font>
    <font>
      <sz val="11"/>
      <color theme="1"/>
      <name val="Calibri"/>
      <family val="2"/>
      <scheme val="minor"/>
    </font>
    <font>
      <b/>
      <sz val="12"/>
      <name val="Arial"/>
      <family val="2"/>
    </font>
    <font>
      <sz val="12"/>
      <name val="Arial"/>
      <family val="2"/>
    </font>
    <font>
      <b/>
      <sz val="11"/>
      <color theme="1"/>
      <name val="Calibri"/>
      <family val="2"/>
      <scheme val="minor"/>
    </font>
    <font>
      <sz val="12"/>
      <color theme="1"/>
      <name val="Arial"/>
      <family val="2"/>
    </font>
    <font>
      <b/>
      <i/>
      <sz val="12"/>
      <name val="Arial"/>
      <family val="2"/>
    </font>
    <font>
      <b/>
      <sz val="12"/>
      <color theme="1"/>
      <name val="Arial"/>
      <family val="2"/>
    </font>
    <font>
      <b/>
      <sz val="12"/>
      <color rgb="FF000000"/>
      <name val="Arial"/>
      <family val="2"/>
    </font>
    <font>
      <sz val="10"/>
      <name val="Arial"/>
      <family val="2"/>
    </font>
    <font>
      <b/>
      <sz val="10"/>
      <name val="Arial"/>
      <family val="2"/>
    </font>
    <font>
      <sz val="10"/>
      <name val="Courier"/>
      <family val="3"/>
    </font>
    <font>
      <u/>
      <sz val="10"/>
      <color theme="10"/>
      <name val="Arial"/>
      <family val="2"/>
    </font>
    <font>
      <sz val="11"/>
      <color indexed="19"/>
      <name val="Calibri"/>
      <family val="2"/>
    </font>
    <font>
      <sz val="10"/>
      <color theme="1"/>
      <name val="Arial"/>
      <family val="2"/>
    </font>
    <font>
      <b/>
      <sz val="10"/>
      <color theme="1"/>
      <name val="Arial"/>
      <family val="2"/>
    </font>
    <font>
      <b/>
      <u/>
      <sz val="16"/>
      <color theme="1"/>
      <name val="Arial"/>
      <family val="2"/>
    </font>
    <font>
      <u/>
      <sz val="11"/>
      <color theme="1"/>
      <name val="Arial"/>
      <family val="2"/>
    </font>
    <font>
      <sz val="11"/>
      <color rgb="FFFFFFCC"/>
      <name val="Calibri"/>
      <family val="2"/>
      <scheme val="minor"/>
    </font>
    <font>
      <sz val="12"/>
      <color rgb="FFFFFFCC"/>
      <name val="Arial"/>
      <family val="2"/>
    </font>
    <font>
      <sz val="8"/>
      <name val="Calibri"/>
      <family val="2"/>
      <scheme val="minor"/>
    </font>
    <font>
      <sz val="14"/>
      <name val="Arial"/>
      <family val="2"/>
    </font>
    <font>
      <b/>
      <sz val="12"/>
      <color rgb="FFFF0000"/>
      <name val="Arial"/>
      <family val="2"/>
    </font>
    <font>
      <b/>
      <sz val="13"/>
      <name val="Arial"/>
      <family val="2"/>
    </font>
    <font>
      <b/>
      <sz val="13"/>
      <color theme="1"/>
      <name val="Calibri"/>
      <family val="2"/>
      <scheme val="minor"/>
    </font>
    <font>
      <b/>
      <i/>
      <sz val="12"/>
      <color theme="1"/>
      <name val="Arial"/>
      <family val="2"/>
    </font>
    <font>
      <sz val="11"/>
      <color rgb="FFFF0000"/>
      <name val="Calibri"/>
      <family val="2"/>
      <scheme val="minor"/>
    </font>
    <font>
      <sz val="10"/>
      <color theme="1"/>
      <name val="Calibri"/>
      <family val="2"/>
      <scheme val="minor"/>
    </font>
    <font>
      <b/>
      <sz val="12"/>
      <color rgb="FFFF0000"/>
      <name val="Calibri"/>
      <family val="2"/>
      <scheme val="minor"/>
    </font>
    <font>
      <b/>
      <sz val="12"/>
      <color rgb="FF00B050"/>
      <name val="Arial"/>
      <family val="2"/>
    </font>
    <font>
      <sz val="11"/>
      <color rgb="FF00B050"/>
      <name val="Calibri"/>
      <family val="2"/>
      <scheme val="minor"/>
    </font>
    <font>
      <i/>
      <sz val="12"/>
      <name val="Arial"/>
      <family val="2"/>
    </font>
    <font>
      <b/>
      <u/>
      <sz val="12"/>
      <name val="Arial"/>
      <family val="2"/>
    </font>
    <font>
      <b/>
      <u/>
      <sz val="14"/>
      <name val="Arial"/>
      <family val="2"/>
    </font>
    <font>
      <b/>
      <sz val="16"/>
      <color rgb="FFFF0000"/>
      <name val="Arial"/>
      <family val="2"/>
    </font>
    <font>
      <sz val="16"/>
      <color rgb="FFFF0000"/>
      <name val="Arial"/>
      <family val="2"/>
    </font>
    <font>
      <u/>
      <sz val="11"/>
      <color theme="10"/>
      <name val="Calibri"/>
      <family val="2"/>
      <scheme val="minor"/>
    </font>
    <font>
      <b/>
      <u/>
      <sz val="16"/>
      <color theme="1"/>
      <name val="Arial"/>
      <family val="2"/>
    </font>
    <font>
      <u/>
      <sz val="11"/>
      <color theme="1"/>
      <name val="Arial"/>
      <family val="2"/>
    </font>
    <font>
      <b/>
      <sz val="12"/>
      <color rgb="FF000000"/>
      <name val="Arial"/>
      <family val="2"/>
    </font>
    <font>
      <u/>
      <sz val="11"/>
      <color theme="1"/>
      <name val="Calibri"/>
      <family val="2"/>
      <scheme val="minor"/>
    </font>
    <font>
      <b/>
      <sz val="11"/>
      <color theme="1"/>
      <name val="Arial"/>
      <family val="2"/>
    </font>
    <font>
      <sz val="12"/>
      <color theme="1"/>
      <name val="Calibri"/>
      <family val="2"/>
      <scheme val="minor"/>
    </font>
    <font>
      <i/>
      <u/>
      <sz val="12"/>
      <name val="Arial"/>
      <family val="2"/>
    </font>
    <font>
      <u/>
      <sz val="12"/>
      <name val="Arial"/>
      <family val="2"/>
    </font>
    <font>
      <u/>
      <sz val="12"/>
      <color theme="10"/>
      <name val="Arial"/>
      <family val="2"/>
    </font>
    <font>
      <b/>
      <i/>
      <sz val="13"/>
      <color theme="1"/>
      <name val="Arial"/>
      <family val="2"/>
    </font>
  </fonts>
  <fills count="9">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indexed="43"/>
      </patternFill>
    </fill>
  </fills>
  <borders count="39">
    <border>
      <left/>
      <right/>
      <top/>
      <bottom/>
      <diagonal/>
    </border>
    <border>
      <left/>
      <right style="medium">
        <color auto="1"/>
      </right>
      <top/>
      <bottom/>
      <diagonal/>
    </border>
    <border>
      <left style="medium">
        <color rgb="FF008000"/>
      </left>
      <right/>
      <top style="medium">
        <color rgb="FF008000"/>
      </top>
      <bottom style="medium">
        <color rgb="FF008000"/>
      </bottom>
      <diagonal/>
    </border>
    <border>
      <left/>
      <right style="medium">
        <color rgb="FF008000"/>
      </right>
      <top style="medium">
        <color rgb="FF008000"/>
      </top>
      <bottom style="medium">
        <color rgb="FF008000"/>
      </bottom>
      <diagonal/>
    </border>
    <border>
      <left/>
      <right/>
      <top/>
      <bottom style="medium">
        <color indexed="17"/>
      </bottom>
      <diagonal/>
    </border>
    <border>
      <left/>
      <right style="medium">
        <color indexed="17"/>
      </right>
      <top/>
      <bottom/>
      <diagonal/>
    </border>
    <border>
      <left style="medium">
        <color indexed="17"/>
      </left>
      <right/>
      <top style="medium">
        <color indexed="17"/>
      </top>
      <bottom style="medium">
        <color indexed="17"/>
      </bottom>
      <diagonal/>
    </border>
    <border>
      <left/>
      <right style="medium">
        <color indexed="17"/>
      </right>
      <top style="medium">
        <color indexed="17"/>
      </top>
      <bottom style="medium">
        <color indexed="17"/>
      </bottom>
      <diagonal/>
    </border>
    <border>
      <left/>
      <right style="medium">
        <color rgb="FF008000"/>
      </right>
      <top/>
      <bottom/>
      <diagonal/>
    </border>
    <border>
      <left/>
      <right/>
      <top/>
      <bottom style="medium">
        <color indexed="64"/>
      </bottom>
      <diagonal/>
    </border>
    <border>
      <left style="medium">
        <color indexed="17"/>
      </left>
      <right style="medium">
        <color indexed="17"/>
      </right>
      <top/>
      <bottom/>
      <diagonal/>
    </border>
    <border>
      <left style="medium">
        <color rgb="FF008000"/>
      </left>
      <right style="medium">
        <color rgb="FF008000"/>
      </right>
      <top/>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medium">
        <color indexed="64"/>
      </bottom>
      <diagonal/>
    </border>
    <border>
      <left/>
      <right/>
      <top/>
      <bottom style="medium">
        <color auto="1"/>
      </bottom>
      <diagonal/>
    </border>
    <border>
      <left/>
      <right/>
      <top/>
      <bottom style="medium">
        <color auto="1"/>
      </bottom>
      <diagonal/>
    </border>
    <border>
      <left style="thick">
        <color indexed="64"/>
      </left>
      <right style="thick">
        <color indexed="64"/>
      </right>
      <top style="thick">
        <color indexed="64"/>
      </top>
      <bottom style="thick">
        <color indexed="64"/>
      </bottom>
      <diagonal/>
    </border>
    <border>
      <left style="thick">
        <color indexed="17"/>
      </left>
      <right style="thick">
        <color indexed="17"/>
      </right>
      <top style="thick">
        <color indexed="17"/>
      </top>
      <bottom style="thick">
        <color indexed="17"/>
      </bottom>
      <diagonal/>
    </border>
    <border>
      <left style="thick">
        <color indexed="39"/>
      </left>
      <right style="thick">
        <color indexed="39"/>
      </right>
      <top style="thick">
        <color indexed="39"/>
      </top>
      <bottom style="thick">
        <color indexed="39"/>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theme="2" tint="-0.499984740745262"/>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right/>
      <top style="medium">
        <color theme="1"/>
      </top>
      <bottom/>
      <diagonal/>
    </border>
    <border>
      <left/>
      <right/>
      <top style="medium">
        <color indexed="17"/>
      </top>
      <bottom/>
      <diagonal/>
    </border>
    <border>
      <left/>
      <right/>
      <top style="medium">
        <color rgb="FF008000"/>
      </top>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17"/>
      </left>
      <right/>
      <top/>
      <bottom/>
      <diagonal/>
    </border>
  </borders>
  <cellStyleXfs count="21">
    <xf numFmtId="0" fontId="0" fillId="0" borderId="0"/>
    <xf numFmtId="9" fontId="1" fillId="0" borderId="0" applyFont="0" applyFill="0" applyBorder="0" applyAlignment="0" applyProtection="0"/>
    <xf numFmtId="0" fontId="9" fillId="0" borderId="0"/>
    <xf numFmtId="3" fontId="10" fillId="4" borderId="13">
      <alignment horizontal="right"/>
    </xf>
    <xf numFmtId="43" fontId="9" fillId="0" borderId="0" applyFont="0" applyFill="0" applyBorder="0" applyAlignment="0" applyProtection="0"/>
    <xf numFmtId="165" fontId="11" fillId="0" borderId="0"/>
    <xf numFmtId="3" fontId="9" fillId="4" borderId="14">
      <alignment horizontal="right"/>
    </xf>
    <xf numFmtId="3" fontId="9" fillId="4" borderId="14">
      <alignment horizontal="right"/>
    </xf>
    <xf numFmtId="3" fontId="9" fillId="4" borderId="13">
      <alignment horizontal="right"/>
    </xf>
    <xf numFmtId="3" fontId="9" fillId="4" borderId="13">
      <alignment horizontal="right"/>
    </xf>
    <xf numFmtId="43"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xf numFmtId="0" fontId="13" fillId="8" borderId="0" applyNumberFormat="0" applyBorder="0" applyAlignment="0" applyProtection="0"/>
    <xf numFmtId="0" fontId="9" fillId="0" borderId="0"/>
    <xf numFmtId="0" fontId="5" fillId="0" borderId="0"/>
    <xf numFmtId="0" fontId="1" fillId="0" borderId="0"/>
    <xf numFmtId="9" fontId="9" fillId="0" borderId="0" applyFont="0" applyFill="0" applyBorder="0" applyAlignment="0" applyProtection="0"/>
    <xf numFmtId="0" fontId="5" fillId="0" borderId="0"/>
    <xf numFmtId="0" fontId="5" fillId="0" borderId="0"/>
    <xf numFmtId="0" fontId="36" fillId="0" borderId="0" applyNumberFormat="0" applyFill="0" applyBorder="0" applyAlignment="0" applyProtection="0"/>
  </cellStyleXfs>
  <cellXfs count="304">
    <xf numFmtId="0" fontId="0" fillId="0" borderId="0" xfId="0"/>
    <xf numFmtId="0" fontId="0" fillId="2" borderId="0" xfId="0" applyFill="1"/>
    <xf numFmtId="0" fontId="3" fillId="2" borderId="0" xfId="0" applyFont="1" applyFill="1"/>
    <xf numFmtId="0" fontId="0" fillId="3" borderId="0" xfId="0" applyFill="1"/>
    <xf numFmtId="0" fontId="2" fillId="2" borderId="0" xfId="0" applyFont="1" applyFill="1"/>
    <xf numFmtId="3" fontId="2" fillId="3" borderId="0" xfId="0" applyNumberFormat="1" applyFont="1" applyFill="1" applyAlignment="1">
      <alignment horizontal="center" vertical="center" wrapText="1"/>
    </xf>
    <xf numFmtId="3" fontId="3" fillId="3" borderId="0" xfId="0" applyNumberFormat="1" applyFont="1" applyFill="1" applyAlignment="1">
      <alignment horizontal="right" vertical="center" indent="1"/>
    </xf>
    <xf numFmtId="3" fontId="2" fillId="3" borderId="0" xfId="0" applyNumberFormat="1" applyFont="1" applyFill="1" applyAlignment="1">
      <alignment horizontal="right" vertical="center" indent="1"/>
    </xf>
    <xf numFmtId="3" fontId="3" fillId="2" borderId="0" xfId="0" applyNumberFormat="1" applyFont="1" applyFill="1" applyAlignment="1">
      <alignment horizontal="right" vertical="center" indent="1"/>
    </xf>
    <xf numFmtId="0" fontId="3" fillId="2" borderId="0" xfId="0" applyFont="1" applyFill="1" applyAlignment="1">
      <alignment horizontal="left" vertical="top" wrapText="1"/>
    </xf>
    <xf numFmtId="0" fontId="2" fillId="2" borderId="0" xfId="0" applyFont="1" applyFill="1" applyAlignment="1">
      <alignment horizontal="left" vertical="top" wrapText="1"/>
    </xf>
    <xf numFmtId="3" fontId="2" fillId="3" borderId="0" xfId="0" applyNumberFormat="1" applyFont="1" applyFill="1" applyBorder="1" applyAlignment="1" applyProtection="1">
      <alignment horizontal="right" vertical="center" indent="1"/>
      <protection locked="0"/>
    </xf>
    <xf numFmtId="0" fontId="3" fillId="2" borderId="0" xfId="0" applyFont="1" applyFill="1" applyAlignment="1">
      <alignment horizontal="left" vertical="top" wrapText="1"/>
    </xf>
    <xf numFmtId="3" fontId="2" fillId="3" borderId="4" xfId="0" applyNumberFormat="1" applyFont="1" applyFill="1" applyBorder="1" applyAlignment="1">
      <alignment horizontal="center" vertical="center"/>
    </xf>
    <xf numFmtId="3" fontId="2" fillId="3" borderId="0" xfId="0" applyNumberFormat="1" applyFont="1" applyFill="1" applyBorder="1" applyAlignment="1">
      <alignment horizontal="center" vertical="center"/>
    </xf>
    <xf numFmtId="0" fontId="0" fillId="3" borderId="0" xfId="0" applyFill="1" applyBorder="1"/>
    <xf numFmtId="0" fontId="0" fillId="3" borderId="1" xfId="0" applyFill="1" applyBorder="1"/>
    <xf numFmtId="0" fontId="0" fillId="6" borderId="0" xfId="0" applyFill="1" applyBorder="1"/>
    <xf numFmtId="0" fontId="0" fillId="6" borderId="1" xfId="0" applyFill="1" applyBorder="1"/>
    <xf numFmtId="0" fontId="0" fillId="6" borderId="9" xfId="0" applyFill="1" applyBorder="1"/>
    <xf numFmtId="0" fontId="0" fillId="3" borderId="0" xfId="0" applyFill="1" applyAlignment="1">
      <alignment wrapText="1"/>
    </xf>
    <xf numFmtId="0" fontId="3" fillId="3" borderId="0" xfId="0" applyFont="1" applyFill="1"/>
    <xf numFmtId="0" fontId="0" fillId="2" borderId="9" xfId="0" applyFill="1" applyBorder="1"/>
    <xf numFmtId="0" fontId="3" fillId="2" borderId="9" xfId="0" applyFont="1" applyFill="1" applyBorder="1" applyAlignment="1">
      <alignment horizontal="left" vertical="top" wrapText="1"/>
    </xf>
    <xf numFmtId="0" fontId="3" fillId="3" borderId="9" xfId="0" applyFont="1" applyFill="1" applyBorder="1"/>
    <xf numFmtId="3" fontId="3" fillId="3" borderId="9" xfId="0" applyNumberFormat="1" applyFont="1" applyFill="1" applyBorder="1" applyAlignment="1">
      <alignment horizontal="right" vertical="center" indent="1"/>
    </xf>
    <xf numFmtId="0" fontId="8" fillId="6" borderId="0" xfId="0" applyFont="1" applyFill="1" applyAlignment="1">
      <alignment vertical="center"/>
    </xf>
    <xf numFmtId="3" fontId="2" fillId="3" borderId="0" xfId="0" applyNumberFormat="1" applyFont="1" applyFill="1" applyBorder="1" applyAlignment="1">
      <alignment horizontal="right" vertical="center" indent="1"/>
    </xf>
    <xf numFmtId="3" fontId="3" fillId="3" borderId="0" xfId="0" applyNumberFormat="1" applyFont="1" applyFill="1" applyBorder="1" applyAlignment="1">
      <alignment horizontal="right" vertical="center" indent="1"/>
    </xf>
    <xf numFmtId="0" fontId="2" fillId="2" borderId="0" xfId="0" applyFont="1" applyFill="1" applyAlignment="1">
      <alignment horizontal="right"/>
    </xf>
    <xf numFmtId="3" fontId="2" fillId="2" borderId="0" xfId="0" applyNumberFormat="1" applyFont="1" applyFill="1" applyAlignment="1">
      <alignment horizontal="right" vertical="center" indent="1"/>
    </xf>
    <xf numFmtId="1" fontId="2" fillId="3" borderId="0" xfId="0" applyNumberFormat="1" applyFont="1" applyFill="1" applyAlignment="1">
      <alignment horizontal="right" vertical="center" indent="1"/>
    </xf>
    <xf numFmtId="1" fontId="3" fillId="3" borderId="0" xfId="0" applyNumberFormat="1" applyFont="1" applyFill="1" applyAlignment="1">
      <alignment horizontal="right" vertical="center" indent="1"/>
    </xf>
    <xf numFmtId="1" fontId="3" fillId="2" borderId="0" xfId="0" applyNumberFormat="1" applyFont="1" applyFill="1"/>
    <xf numFmtId="1" fontId="3" fillId="2" borderId="0" xfId="0" applyNumberFormat="1" applyFont="1" applyFill="1" applyAlignment="1">
      <alignment horizontal="right" vertical="center" indent="1"/>
    </xf>
    <xf numFmtId="164" fontId="3" fillId="2" borderId="0" xfId="0" applyNumberFormat="1" applyFont="1" applyFill="1"/>
    <xf numFmtId="3" fontId="2" fillId="3" borderId="0" xfId="1" applyNumberFormat="1" applyFont="1" applyFill="1" applyBorder="1" applyAlignment="1" applyProtection="1">
      <alignment horizontal="right" vertical="center" indent="1"/>
    </xf>
    <xf numFmtId="3" fontId="2" fillId="3" borderId="0" xfId="1" applyNumberFormat="1" applyFont="1" applyFill="1" applyBorder="1" applyAlignment="1">
      <alignment horizontal="right" vertical="center" indent="1"/>
    </xf>
    <xf numFmtId="3" fontId="2" fillId="2" borderId="0" xfId="0" applyNumberFormat="1" applyFont="1" applyFill="1" applyAlignment="1">
      <alignment horizontal="right"/>
    </xf>
    <xf numFmtId="3" fontId="3" fillId="2" borderId="0" xfId="0" applyNumberFormat="1" applyFont="1" applyFill="1"/>
    <xf numFmtId="0" fontId="3" fillId="3" borderId="0" xfId="0" applyFont="1" applyFill="1" applyBorder="1"/>
    <xf numFmtId="1" fontId="3" fillId="3" borderId="0" xfId="0" applyNumberFormat="1" applyFont="1" applyFill="1" applyBorder="1"/>
    <xf numFmtId="1" fontId="3" fillId="3" borderId="0" xfId="0" applyNumberFormat="1" applyFont="1" applyFill="1" applyBorder="1" applyAlignment="1">
      <alignment horizontal="right" vertical="center" indent="1"/>
    </xf>
    <xf numFmtId="3" fontId="2" fillId="3" borderId="10" xfId="1" applyNumberFormat="1" applyFont="1" applyFill="1" applyBorder="1" applyAlignment="1">
      <alignment horizontal="right" vertical="center" indent="1"/>
    </xf>
    <xf numFmtId="9" fontId="2" fillId="3" borderId="10" xfId="1" applyFont="1" applyFill="1" applyBorder="1" applyAlignment="1">
      <alignment horizontal="right" vertical="center" indent="1"/>
    </xf>
    <xf numFmtId="3" fontId="2" fillId="3" borderId="11" xfId="0" applyNumberFormat="1" applyFont="1" applyFill="1" applyBorder="1" applyAlignment="1" applyProtection="1">
      <alignment horizontal="right" vertical="center" indent="1"/>
      <protection locked="0"/>
    </xf>
    <xf numFmtId="0" fontId="3" fillId="2" borderId="0" xfId="0" applyFont="1" applyFill="1" applyBorder="1"/>
    <xf numFmtId="0" fontId="3" fillId="2" borderId="9" xfId="0" applyFont="1" applyFill="1" applyBorder="1"/>
    <xf numFmtId="0" fontId="0" fillId="0" borderId="0" xfId="0" applyBorder="1"/>
    <xf numFmtId="0" fontId="0" fillId="6" borderId="12" xfId="0" applyFill="1" applyBorder="1"/>
    <xf numFmtId="0" fontId="0" fillId="3" borderId="12" xfId="0" applyFill="1" applyBorder="1"/>
    <xf numFmtId="3" fontId="0" fillId="0" borderId="0" xfId="0" applyNumberFormat="1"/>
    <xf numFmtId="166" fontId="9" fillId="0" borderId="0" xfId="5" applyNumberFormat="1" applyFont="1" applyFill="1" applyBorder="1"/>
    <xf numFmtId="0" fontId="9" fillId="0" borderId="0" xfId="2" applyFont="1" applyFill="1" applyBorder="1"/>
    <xf numFmtId="0" fontId="0" fillId="0" borderId="0" xfId="0" applyFill="1" applyBorder="1"/>
    <xf numFmtId="0" fontId="14" fillId="0" borderId="0" xfId="0" applyFont="1" applyFill="1" applyBorder="1"/>
    <xf numFmtId="0" fontId="14" fillId="0" borderId="0" xfId="0" applyFont="1"/>
    <xf numFmtId="0" fontId="3" fillId="2" borderId="0" xfId="0" applyFont="1" applyFill="1" applyAlignment="1">
      <alignment horizontal="center"/>
    </xf>
    <xf numFmtId="0" fontId="10" fillId="0" borderId="15" xfId="0" applyFont="1" applyFill="1" applyBorder="1" applyAlignment="1">
      <alignment horizontal="left"/>
    </xf>
    <xf numFmtId="0" fontId="10" fillId="0" borderId="9" xfId="0" applyFont="1" applyFill="1" applyBorder="1" applyAlignment="1">
      <alignment horizontal="left"/>
    </xf>
    <xf numFmtId="0" fontId="9" fillId="0" borderId="0" xfId="0" applyFont="1" applyFill="1" applyAlignment="1">
      <alignment horizontal="left"/>
    </xf>
    <xf numFmtId="0" fontId="9" fillId="0" borderId="0" xfId="0" applyFont="1" applyFill="1" applyBorder="1" applyAlignment="1">
      <alignment horizontal="left"/>
    </xf>
    <xf numFmtId="3" fontId="14" fillId="0" borderId="0" xfId="0" applyNumberFormat="1" applyFont="1" applyBorder="1" applyAlignment="1">
      <alignment horizontal="left"/>
    </xf>
    <xf numFmtId="0" fontId="14" fillId="0" borderId="0" xfId="0" applyFont="1" applyBorder="1" applyAlignment="1">
      <alignment horizontal="left"/>
    </xf>
    <xf numFmtId="3" fontId="9" fillId="0" borderId="0" xfId="0" applyNumberFormat="1" applyFont="1" applyBorder="1" applyAlignment="1">
      <alignment horizontal="left"/>
    </xf>
    <xf numFmtId="0" fontId="9" fillId="0" borderId="0" xfId="0" applyFont="1" applyBorder="1" applyAlignment="1">
      <alignment horizontal="left"/>
    </xf>
    <xf numFmtId="2" fontId="9" fillId="0" borderId="0" xfId="0" applyNumberFormat="1" applyFont="1" applyBorder="1" applyAlignment="1">
      <alignment horizontal="left"/>
    </xf>
    <xf numFmtId="0" fontId="18" fillId="3" borderId="0" xfId="0" applyFont="1" applyFill="1" applyBorder="1"/>
    <xf numFmtId="0" fontId="2" fillId="2" borderId="0" xfId="0" applyFont="1" applyFill="1" applyAlignment="1">
      <alignment horizontal="center" wrapText="1"/>
    </xf>
    <xf numFmtId="0" fontId="3" fillId="2" borderId="0" xfId="0" applyFont="1" applyFill="1" applyAlignment="1"/>
    <xf numFmtId="3" fontId="3" fillId="2" borderId="0" xfId="0" applyNumberFormat="1" applyFont="1" applyFill="1" applyAlignment="1">
      <alignment horizontal="center"/>
    </xf>
    <xf numFmtId="0" fontId="14" fillId="0" borderId="0" xfId="0" applyFont="1" applyFill="1"/>
    <xf numFmtId="0" fontId="19" fillId="2" borderId="0" xfId="0" applyFont="1" applyFill="1"/>
    <xf numFmtId="3" fontId="14" fillId="0" borderId="0" xfId="0" applyNumberFormat="1" applyFont="1" applyFill="1" applyBorder="1" applyAlignment="1">
      <alignment horizontal="left"/>
    </xf>
    <xf numFmtId="0" fontId="14" fillId="0" borderId="0" xfId="0" applyFont="1" applyFill="1" applyBorder="1" applyAlignment="1">
      <alignment horizontal="left"/>
    </xf>
    <xf numFmtId="167" fontId="14" fillId="0" borderId="0" xfId="0" applyNumberFormat="1" applyFont="1" applyFill="1"/>
    <xf numFmtId="3" fontId="14" fillId="0" borderId="0" xfId="0" applyNumberFormat="1" applyFont="1" applyFill="1"/>
    <xf numFmtId="3" fontId="2" fillId="3" borderId="0" xfId="0" applyNumberFormat="1" applyFont="1" applyFill="1" applyBorder="1" applyAlignment="1" applyProtection="1">
      <alignment horizontal="right" vertical="center" indent="1"/>
      <protection locked="0"/>
    </xf>
    <xf numFmtId="0" fontId="0" fillId="3" borderId="0" xfId="0" applyFill="1" applyAlignment="1">
      <alignment horizontal="left" vertical="top" wrapText="1"/>
    </xf>
    <xf numFmtId="0" fontId="15" fillId="0" borderId="17" xfId="0" applyFont="1" applyBorder="1"/>
    <xf numFmtId="0" fontId="15" fillId="0" borderId="9" xfId="0" applyFont="1" applyFill="1" applyBorder="1"/>
    <xf numFmtId="0" fontId="15" fillId="0" borderId="9" xfId="0" applyFont="1" applyFill="1" applyBorder="1" applyAlignment="1">
      <alignment wrapText="1"/>
    </xf>
    <xf numFmtId="3" fontId="2" fillId="2" borderId="0" xfId="0" applyNumberFormat="1" applyFont="1" applyFill="1" applyAlignment="1">
      <alignment horizontal="center" wrapText="1"/>
    </xf>
    <xf numFmtId="0" fontId="2" fillId="2" borderId="0" xfId="0" applyFont="1" applyFill="1" applyAlignment="1">
      <alignment horizontal="center" wrapText="1"/>
    </xf>
    <xf numFmtId="3" fontId="2" fillId="3" borderId="0" xfId="0" applyNumberFormat="1" applyFont="1" applyFill="1" applyBorder="1" applyAlignment="1" applyProtection="1">
      <alignment horizontal="right" vertical="center" indent="1"/>
      <protection locked="0"/>
    </xf>
    <xf numFmtId="0" fontId="7" fillId="3" borderId="0"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left" wrapText="1"/>
    </xf>
    <xf numFmtId="0" fontId="15" fillId="0" borderId="0" xfId="0" applyFont="1" applyFill="1" applyBorder="1" applyAlignment="1">
      <alignment wrapText="1"/>
    </xf>
    <xf numFmtId="0" fontId="14" fillId="0" borderId="0" xfId="0" applyFont="1" applyFill="1" applyBorder="1" applyAlignment="1">
      <alignment horizontal="right"/>
    </xf>
    <xf numFmtId="0" fontId="14" fillId="0" borderId="0" xfId="0" applyFont="1" applyFill="1" applyBorder="1" applyAlignment="1">
      <alignment horizontal="right" wrapText="1"/>
    </xf>
    <xf numFmtId="3" fontId="2" fillId="2" borderId="0" xfId="0" applyNumberFormat="1" applyFont="1" applyFill="1" applyAlignment="1" applyProtection="1">
      <alignment horizontal="right"/>
    </xf>
    <xf numFmtId="3" fontId="2" fillId="2" borderId="0" xfId="0" applyNumberFormat="1" applyFont="1" applyFill="1"/>
    <xf numFmtId="3" fontId="2" fillId="3" borderId="0" xfId="0" applyNumberFormat="1" applyFont="1" applyFill="1" applyBorder="1" applyAlignment="1">
      <alignment horizontal="center" vertical="center"/>
    </xf>
    <xf numFmtId="3" fontId="2" fillId="3" borderId="5" xfId="1" applyNumberFormat="1" applyFont="1" applyFill="1" applyBorder="1" applyAlignment="1">
      <alignment horizontal="right" vertical="center" indent="1"/>
    </xf>
    <xf numFmtId="1" fontId="2" fillId="3" borderId="5" xfId="1" applyNumberFormat="1" applyFont="1" applyFill="1" applyBorder="1" applyAlignment="1">
      <alignment horizontal="right" vertical="center" indent="1"/>
    </xf>
    <xf numFmtId="1" fontId="2" fillId="3" borderId="8" xfId="0" applyNumberFormat="1" applyFont="1" applyFill="1" applyBorder="1" applyAlignment="1" applyProtection="1">
      <alignment horizontal="right" vertical="center" indent="1"/>
      <protection locked="0"/>
    </xf>
    <xf numFmtId="0" fontId="23" fillId="2" borderId="0" xfId="0" applyFont="1" applyFill="1"/>
    <xf numFmtId="0" fontId="4" fillId="3" borderId="0" xfId="0" applyFont="1" applyFill="1" applyAlignment="1">
      <alignment horizontal="left" vertical="top" wrapText="1"/>
    </xf>
    <xf numFmtId="0" fontId="3" fillId="2" borderId="0" xfId="0" applyFont="1" applyFill="1" applyProtection="1"/>
    <xf numFmtId="3" fontId="9" fillId="3" borderId="4" xfId="0" applyNumberFormat="1" applyFont="1" applyFill="1" applyBorder="1" applyAlignment="1">
      <alignment horizontal="center" wrapText="1"/>
    </xf>
    <xf numFmtId="0" fontId="9" fillId="3" borderId="4" xfId="0" applyFont="1" applyFill="1" applyBorder="1" applyAlignment="1">
      <alignment horizontal="center" wrapText="1"/>
    </xf>
    <xf numFmtId="3" fontId="3" fillId="2" borderId="0" xfId="0" applyNumberFormat="1" applyFont="1" applyFill="1" applyAlignment="1">
      <alignment vertical="top"/>
    </xf>
    <xf numFmtId="3" fontId="2" fillId="2" borderId="0" xfId="0" applyNumberFormat="1" applyFont="1" applyFill="1" applyAlignment="1">
      <alignment vertical="top"/>
    </xf>
    <xf numFmtId="3" fontId="3" fillId="3" borderId="0" xfId="0" applyNumberFormat="1" applyFont="1" applyFill="1" applyBorder="1" applyAlignment="1">
      <alignment horizontal="right" vertical="top"/>
    </xf>
    <xf numFmtId="0" fontId="7" fillId="0" borderId="0" xfId="0" applyFont="1"/>
    <xf numFmtId="0" fontId="5" fillId="0" borderId="0" xfId="0" applyFont="1"/>
    <xf numFmtId="0" fontId="15" fillId="0" borderId="31" xfId="0" applyFont="1" applyBorder="1"/>
    <xf numFmtId="3" fontId="2" fillId="3" borderId="0" xfId="0" applyNumberFormat="1" applyFont="1" applyFill="1" applyAlignment="1">
      <alignment horizontal="right" vertical="top"/>
    </xf>
    <xf numFmtId="3" fontId="2" fillId="3" borderId="0" xfId="0" applyNumberFormat="1" applyFont="1" applyFill="1" applyAlignment="1">
      <alignment horizontal="left" vertical="top"/>
    </xf>
    <xf numFmtId="3" fontId="3" fillId="3" borderId="0" xfId="0" applyNumberFormat="1" applyFont="1" applyFill="1" applyAlignment="1">
      <alignment horizontal="left" vertical="top"/>
    </xf>
    <xf numFmtId="3" fontId="2" fillId="3" borderId="0" xfId="1" applyNumberFormat="1" applyFont="1" applyFill="1" applyBorder="1" applyAlignment="1">
      <alignment horizontal="right" vertical="top"/>
    </xf>
    <xf numFmtId="0" fontId="22" fillId="3" borderId="0" xfId="0" applyFont="1" applyFill="1"/>
    <xf numFmtId="3" fontId="22" fillId="3" borderId="0" xfId="0" applyNumberFormat="1" applyFont="1" applyFill="1" applyBorder="1" applyAlignment="1">
      <alignment horizontal="left" wrapText="1"/>
    </xf>
    <xf numFmtId="0" fontId="28" fillId="3" borderId="0" xfId="0" applyFont="1" applyFill="1" applyAlignment="1">
      <alignment horizontal="left" wrapText="1"/>
    </xf>
    <xf numFmtId="1" fontId="22" fillId="2" borderId="0" xfId="0" applyNumberFormat="1" applyFont="1" applyFill="1"/>
    <xf numFmtId="0" fontId="26" fillId="3" borderId="0" xfId="0" applyFont="1" applyFill="1" applyAlignment="1">
      <alignment horizontal="left" wrapText="1"/>
    </xf>
    <xf numFmtId="3" fontId="9" fillId="3" borderId="0" xfId="0" applyNumberFormat="1" applyFont="1" applyFill="1" applyBorder="1" applyAlignment="1">
      <alignment horizontal="center" wrapText="1"/>
    </xf>
    <xf numFmtId="0" fontId="9" fillId="3" borderId="0" xfId="0" applyFont="1" applyFill="1" applyBorder="1" applyAlignment="1">
      <alignment horizontal="center" wrapText="1"/>
    </xf>
    <xf numFmtId="3" fontId="22" fillId="2" borderId="0" xfId="0" applyNumberFormat="1" applyFont="1" applyFill="1" applyBorder="1" applyAlignment="1" applyProtection="1">
      <alignment horizontal="left" wrapText="1"/>
    </xf>
    <xf numFmtId="0" fontId="2" fillId="3" borderId="0" xfId="0" applyFont="1" applyFill="1"/>
    <xf numFmtId="3" fontId="22" fillId="3" borderId="0" xfId="0" applyNumberFormat="1" applyFont="1" applyFill="1" applyBorder="1" applyAlignment="1" applyProtection="1">
      <alignment horizontal="left" wrapText="1"/>
    </xf>
    <xf numFmtId="0" fontId="28" fillId="3" borderId="0" xfId="0" applyFont="1" applyFill="1" applyAlignment="1" applyProtection="1">
      <alignment horizontal="left" wrapText="1"/>
    </xf>
    <xf numFmtId="1" fontId="3" fillId="3" borderId="0" xfId="0" applyNumberFormat="1" applyFont="1" applyFill="1"/>
    <xf numFmtId="3" fontId="2" fillId="3" borderId="0" xfId="0" applyNumberFormat="1" applyFont="1" applyFill="1" applyAlignment="1" applyProtection="1">
      <alignment horizontal="right"/>
    </xf>
    <xf numFmtId="0" fontId="0" fillId="0" borderId="0" xfId="0" applyFill="1"/>
    <xf numFmtId="0" fontId="29" fillId="3" borderId="0" xfId="0" applyFont="1" applyFill="1"/>
    <xf numFmtId="0" fontId="0" fillId="4" borderId="32" xfId="0" applyFill="1" applyBorder="1"/>
    <xf numFmtId="0" fontId="0" fillId="4" borderId="33" xfId="0" applyFill="1" applyBorder="1"/>
    <xf numFmtId="0" fontId="0" fillId="4" borderId="34" xfId="0" applyFill="1" applyBorder="1"/>
    <xf numFmtId="0" fontId="10" fillId="4" borderId="35" xfId="0" applyFont="1" applyFill="1" applyBorder="1" applyAlignment="1">
      <alignment horizontal="center"/>
    </xf>
    <xf numFmtId="0" fontId="0" fillId="4" borderId="1" xfId="0" applyFill="1" applyBorder="1"/>
    <xf numFmtId="0" fontId="0" fillId="4" borderId="37" xfId="0" applyFill="1" applyBorder="1"/>
    <xf numFmtId="0" fontId="0" fillId="0" borderId="0" xfId="0" applyAlignment="1">
      <alignment vertical="top" wrapText="1"/>
    </xf>
    <xf numFmtId="0" fontId="3" fillId="0" borderId="0" xfId="0" applyFont="1"/>
    <xf numFmtId="0" fontId="0" fillId="6" borderId="0" xfId="0" applyFill="1"/>
    <xf numFmtId="0" fontId="0" fillId="6" borderId="37" xfId="0" applyFill="1" applyBorder="1"/>
    <xf numFmtId="0" fontId="38" fillId="0" borderId="0" xfId="0" applyFont="1" applyFill="1" applyBorder="1" applyAlignment="1">
      <alignment vertical="center"/>
    </xf>
    <xf numFmtId="0" fontId="37" fillId="0" borderId="0" xfId="0" applyFont="1" applyFill="1" applyBorder="1" applyAlignment="1">
      <alignment vertical="center" wrapText="1"/>
    </xf>
    <xf numFmtId="0" fontId="4" fillId="0" borderId="0" xfId="0" applyFont="1" applyFill="1" applyBorder="1" applyAlignment="1">
      <alignment wrapText="1"/>
    </xf>
    <xf numFmtId="0" fontId="0" fillId="0" borderId="0" xfId="0" applyFill="1" applyBorder="1" applyAlignment="1"/>
    <xf numFmtId="0" fontId="37" fillId="6" borderId="0" xfId="0" applyFont="1" applyFill="1" applyBorder="1" applyAlignment="1">
      <alignment vertical="center" wrapText="1"/>
    </xf>
    <xf numFmtId="0" fontId="39" fillId="6" borderId="0" xfId="0" applyFont="1" applyFill="1" applyBorder="1" applyAlignment="1">
      <alignment vertical="center"/>
    </xf>
    <xf numFmtId="0" fontId="39" fillId="6" borderId="0" xfId="0" applyFont="1" applyFill="1" applyBorder="1" applyAlignment="1">
      <alignment vertical="center" wrapText="1"/>
    </xf>
    <xf numFmtId="0" fontId="4" fillId="6" borderId="0" xfId="0" applyFont="1" applyFill="1" applyBorder="1" applyAlignment="1">
      <alignment wrapText="1"/>
    </xf>
    <xf numFmtId="0" fontId="0" fillId="6" borderId="35" xfId="0" applyFill="1" applyBorder="1" applyAlignment="1">
      <alignment horizontal="center"/>
    </xf>
    <xf numFmtId="0" fontId="0" fillId="6" borderId="0" xfId="0" applyFill="1" applyAlignment="1">
      <alignment horizontal="center"/>
    </xf>
    <xf numFmtId="0" fontId="0" fillId="6" borderId="36" xfId="0" applyFill="1" applyBorder="1"/>
    <xf numFmtId="0" fontId="0" fillId="6" borderId="17" xfId="0" applyFill="1" applyBorder="1"/>
    <xf numFmtId="0" fontId="10" fillId="6" borderId="37" xfId="0" applyFont="1" applyFill="1" applyBorder="1" applyAlignment="1">
      <alignment horizontal="right" indent="1"/>
    </xf>
    <xf numFmtId="0" fontId="3" fillId="5" borderId="0" xfId="0" applyFont="1" applyFill="1" applyAlignment="1">
      <alignment horizontal="left" vertical="top" wrapText="1" indent="1"/>
    </xf>
    <xf numFmtId="0" fontId="10" fillId="4" borderId="36" xfId="0" applyFont="1" applyFill="1" applyBorder="1" applyAlignment="1">
      <alignment horizontal="center"/>
    </xf>
    <xf numFmtId="0" fontId="37" fillId="6" borderId="1" xfId="0" applyFont="1" applyFill="1" applyBorder="1" applyAlignment="1">
      <alignment vertical="center" wrapText="1"/>
    </xf>
    <xf numFmtId="0" fontId="4" fillId="6" borderId="1" xfId="0" applyFont="1" applyFill="1" applyBorder="1" applyAlignment="1">
      <alignment wrapText="1"/>
    </xf>
    <xf numFmtId="0" fontId="0" fillId="5" borderId="35" xfId="0" applyFill="1" applyBorder="1"/>
    <xf numFmtId="0" fontId="42" fillId="5" borderId="0" xfId="0" applyFont="1" applyFill="1"/>
    <xf numFmtId="0" fontId="0" fillId="5" borderId="1" xfId="0" applyFill="1" applyBorder="1"/>
    <xf numFmtId="0" fontId="21" fillId="5" borderId="35" xfId="0" applyFont="1" applyFill="1" applyBorder="1"/>
    <xf numFmtId="0" fontId="32" fillId="5" borderId="0" xfId="0" applyFont="1" applyFill="1"/>
    <xf numFmtId="0" fontId="3" fillId="5" borderId="0" xfId="0" applyFont="1" applyFill="1"/>
    <xf numFmtId="0" fontId="21" fillId="5" borderId="1" xfId="0" applyFont="1" applyFill="1" applyBorder="1"/>
    <xf numFmtId="0" fontId="31" fillId="5" borderId="18" xfId="0" applyFont="1" applyFill="1" applyBorder="1"/>
    <xf numFmtId="0" fontId="6" fillId="5" borderId="0" xfId="0" applyFont="1" applyFill="1"/>
    <xf numFmtId="0" fontId="3" fillId="5" borderId="0" xfId="0" applyFont="1" applyFill="1" applyAlignment="1">
      <alignment horizontal="left" wrapText="1" indent="2"/>
    </xf>
    <xf numFmtId="0" fontId="3" fillId="5" borderId="19" xfId="0" applyFont="1" applyFill="1" applyBorder="1"/>
    <xf numFmtId="0" fontId="31" fillId="5" borderId="20" xfId="0" applyFont="1" applyFill="1" applyBorder="1"/>
    <xf numFmtId="0" fontId="6" fillId="5" borderId="0" xfId="0" applyFont="1" applyFill="1" applyAlignment="1">
      <alignment wrapText="1"/>
    </xf>
    <xf numFmtId="0" fontId="32" fillId="5" borderId="0" xfId="0" applyFont="1" applyFill="1" applyAlignment="1">
      <alignment horizontal="center"/>
    </xf>
    <xf numFmtId="0" fontId="3" fillId="5" borderId="0" xfId="0" applyFont="1" applyFill="1" applyAlignment="1">
      <alignment horizontal="left" wrapText="1"/>
    </xf>
    <xf numFmtId="0" fontId="21" fillId="5" borderId="36" xfId="0" applyFont="1" applyFill="1" applyBorder="1"/>
    <xf numFmtId="0" fontId="21" fillId="5" borderId="17" xfId="0" applyFont="1" applyFill="1" applyBorder="1"/>
    <xf numFmtId="0" fontId="21" fillId="5" borderId="37" xfId="0" applyFont="1" applyFill="1" applyBorder="1"/>
    <xf numFmtId="0" fontId="45" fillId="5" borderId="0" xfId="20" applyFont="1" applyFill="1" applyBorder="1" applyAlignment="1" applyProtection="1"/>
    <xf numFmtId="0" fontId="21" fillId="5" borderId="35" xfId="0" applyFont="1" applyFill="1" applyBorder="1" applyAlignment="1"/>
    <xf numFmtId="0" fontId="21" fillId="5" borderId="1" xfId="0" applyFont="1" applyFill="1" applyBorder="1" applyAlignment="1"/>
    <xf numFmtId="0" fontId="3" fillId="0" borderId="0" xfId="0" applyFont="1" applyFill="1" applyAlignment="1">
      <alignment vertical="top"/>
    </xf>
    <xf numFmtId="0" fontId="10" fillId="0" borderId="9" xfId="0" applyFont="1" applyFill="1" applyBorder="1" applyAlignment="1">
      <alignment horizontal="left" wrapText="1"/>
    </xf>
    <xf numFmtId="0" fontId="10" fillId="0" borderId="16" xfId="0" applyFont="1" applyFill="1" applyBorder="1" applyAlignment="1">
      <alignment horizontal="left" wrapText="1"/>
    </xf>
    <xf numFmtId="0" fontId="15" fillId="0" borderId="16" xfId="0" applyFont="1" applyFill="1" applyBorder="1" applyAlignment="1">
      <alignment wrapText="1"/>
    </xf>
    <xf numFmtId="0" fontId="3" fillId="0" borderId="21" xfId="0" applyFont="1" applyFill="1" applyBorder="1" applyAlignment="1" applyProtection="1">
      <alignment horizontal="left" vertical="top" wrapText="1"/>
      <protection locked="0"/>
    </xf>
    <xf numFmtId="0" fontId="0" fillId="3" borderId="0" xfId="0" applyFont="1" applyFill="1" applyAlignment="1">
      <alignment wrapText="1"/>
    </xf>
    <xf numFmtId="3" fontId="9" fillId="3" borderId="0" xfId="0" applyNumberFormat="1" applyFont="1" applyFill="1" applyBorder="1" applyAlignment="1">
      <alignment horizontal="center" vertical="top" wrapText="1"/>
    </xf>
    <xf numFmtId="0" fontId="9" fillId="3" borderId="0" xfId="0" applyFont="1" applyFill="1" applyBorder="1" applyAlignment="1">
      <alignment horizontal="center" vertical="top" wrapText="1"/>
    </xf>
    <xf numFmtId="3" fontId="3" fillId="3" borderId="0" xfId="0" applyNumberFormat="1" applyFont="1" applyFill="1" applyAlignment="1">
      <alignment vertical="top"/>
    </xf>
    <xf numFmtId="3" fontId="2" fillId="3" borderId="0" xfId="0" applyNumberFormat="1" applyFont="1" applyFill="1" applyAlignment="1">
      <alignment vertical="top"/>
    </xf>
    <xf numFmtId="3" fontId="2" fillId="3" borderId="38" xfId="1" applyNumberFormat="1" applyFont="1" applyFill="1" applyBorder="1" applyAlignment="1">
      <alignment horizontal="right" vertical="center" indent="1"/>
    </xf>
    <xf numFmtId="3" fontId="2" fillId="3" borderId="8" xfId="0" applyNumberFormat="1" applyFont="1" applyFill="1" applyBorder="1" applyAlignment="1" applyProtection="1">
      <alignment horizontal="right" vertical="center" indent="1"/>
      <protection locked="0"/>
    </xf>
    <xf numFmtId="0" fontId="33" fillId="6" borderId="35" xfId="0" applyFont="1" applyFill="1" applyBorder="1" applyAlignment="1">
      <alignment horizontal="center" vertical="center" wrapText="1"/>
    </xf>
    <xf numFmtId="0" fontId="40" fillId="0" borderId="0" xfId="0" applyFont="1" applyAlignment="1">
      <alignment horizontal="center" vertical="center" wrapText="1"/>
    </xf>
    <xf numFmtId="0" fontId="40" fillId="0" borderId="1" xfId="0" applyFont="1" applyBorder="1" applyAlignment="1">
      <alignment horizontal="center" vertical="center" wrapText="1"/>
    </xf>
    <xf numFmtId="0" fontId="40" fillId="0" borderId="35" xfId="0" applyFont="1" applyBorder="1" applyAlignment="1">
      <alignment horizontal="center" vertical="center" wrapText="1"/>
    </xf>
    <xf numFmtId="0" fontId="34" fillId="6" borderId="0" xfId="0" applyFont="1" applyFill="1" applyBorder="1" applyAlignment="1">
      <alignment horizontal="center" vertical="top" wrapText="1"/>
    </xf>
    <xf numFmtId="0" fontId="35" fillId="6" borderId="1" xfId="0" applyFont="1" applyFill="1" applyBorder="1" applyAlignment="1">
      <alignment horizontal="center" vertical="top" wrapText="1"/>
    </xf>
    <xf numFmtId="0" fontId="41" fillId="6" borderId="0" xfId="0" applyFont="1" applyFill="1" applyAlignment="1">
      <alignment horizontal="center" vertical="top" wrapText="1"/>
    </xf>
    <xf numFmtId="0" fontId="41" fillId="6" borderId="1" xfId="0" applyFont="1" applyFill="1" applyBorder="1" applyAlignment="1">
      <alignment horizontal="center" vertical="top" wrapText="1"/>
    </xf>
    <xf numFmtId="0" fontId="3" fillId="4" borderId="0" xfId="0" applyFont="1" applyFill="1" applyBorder="1" applyAlignment="1">
      <alignment horizontal="center" vertical="top" wrapText="1"/>
    </xf>
    <xf numFmtId="0" fontId="3" fillId="4" borderId="31" xfId="0" applyFont="1" applyFill="1" applyBorder="1" applyAlignment="1">
      <alignment horizontal="center" vertical="top" wrapText="1"/>
    </xf>
    <xf numFmtId="0" fontId="3" fillId="5" borderId="0" xfId="0" applyFont="1" applyFill="1" applyAlignment="1">
      <alignment vertical="center" wrapText="1"/>
    </xf>
    <xf numFmtId="0" fontId="31" fillId="5" borderId="0" xfId="0" applyFont="1" applyFill="1" applyAlignment="1">
      <alignment horizontal="left" vertical="top" wrapText="1" indent="1"/>
    </xf>
    <xf numFmtId="0" fontId="3" fillId="5" borderId="0" xfId="0" applyFont="1" applyFill="1" applyAlignment="1">
      <alignment horizontal="left" vertical="top" wrapText="1" indent="1"/>
    </xf>
    <xf numFmtId="0" fontId="3" fillId="5" borderId="0" xfId="0" applyFont="1" applyFill="1" applyAlignment="1">
      <alignment horizontal="left" vertical="top" wrapText="1"/>
    </xf>
    <xf numFmtId="0" fontId="3" fillId="0" borderId="0" xfId="0" applyFont="1" applyFill="1" applyAlignment="1">
      <alignment vertical="top" wrapText="1"/>
    </xf>
    <xf numFmtId="0" fontId="0" fillId="0" borderId="0" xfId="0" applyAlignment="1">
      <alignment vertical="top" wrapText="1"/>
    </xf>
    <xf numFmtId="0" fontId="16" fillId="6" borderId="0" xfId="0" applyFont="1" applyFill="1"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vertical="center"/>
    </xf>
    <xf numFmtId="0" fontId="8" fillId="6" borderId="0" xfId="0" applyFont="1" applyFill="1" applyAlignment="1">
      <alignment horizontal="center" vertical="center" wrapText="1"/>
    </xf>
    <xf numFmtId="0" fontId="4" fillId="6" borderId="0" xfId="0" applyFont="1" applyFill="1" applyAlignment="1">
      <alignment horizontal="center" wrapText="1"/>
    </xf>
    <xf numFmtId="0" fontId="0" fillId="0" borderId="0" xfId="0" applyAlignment="1"/>
    <xf numFmtId="3" fontId="2" fillId="5" borderId="6" xfId="1" applyNumberFormat="1" applyFont="1" applyFill="1" applyBorder="1" applyAlignment="1">
      <alignment horizontal="right" vertical="center" indent="1"/>
    </xf>
    <xf numFmtId="3" fontId="2" fillId="5" borderId="7" xfId="1" applyNumberFormat="1" applyFont="1" applyFill="1" applyBorder="1" applyAlignment="1">
      <alignment horizontal="right" vertical="center" indent="1"/>
    </xf>
    <xf numFmtId="3" fontId="2" fillId="0" borderId="2" xfId="0" applyNumberFormat="1" applyFont="1" applyFill="1" applyBorder="1" applyAlignment="1" applyProtection="1">
      <alignment horizontal="right" vertical="center" indent="1"/>
    </xf>
    <xf numFmtId="3" fontId="2" fillId="0" borderId="3" xfId="0" applyNumberFormat="1" applyFont="1" applyFill="1" applyBorder="1" applyAlignment="1" applyProtection="1">
      <alignment horizontal="right" vertical="center" indent="1"/>
    </xf>
    <xf numFmtId="3" fontId="2" fillId="7" borderId="26" xfId="1" applyNumberFormat="1" applyFont="1" applyFill="1" applyBorder="1" applyAlignment="1">
      <alignment horizontal="right" vertical="center" indent="1"/>
    </xf>
    <xf numFmtId="3" fontId="2" fillId="7" borderId="27" xfId="1" applyNumberFormat="1" applyFont="1" applyFill="1" applyBorder="1" applyAlignment="1">
      <alignment horizontal="right" vertical="center" indent="1"/>
    </xf>
    <xf numFmtId="3" fontId="2" fillId="5" borderId="22" xfId="1" applyNumberFormat="1" applyFont="1" applyFill="1" applyBorder="1" applyAlignment="1" applyProtection="1">
      <alignment horizontal="right" vertical="center" indent="1"/>
      <protection locked="0"/>
    </xf>
    <xf numFmtId="3" fontId="2" fillId="5" borderId="23" xfId="1" applyNumberFormat="1" applyFont="1" applyFill="1" applyBorder="1" applyAlignment="1" applyProtection="1">
      <alignment horizontal="right" vertical="center" indent="1"/>
      <protection locked="0"/>
    </xf>
    <xf numFmtId="0" fontId="2" fillId="2" borderId="0" xfId="0" applyFont="1" applyFill="1" applyAlignment="1">
      <alignment wrapText="1"/>
    </xf>
    <xf numFmtId="0" fontId="4" fillId="0" borderId="0" xfId="0" applyFont="1" applyAlignment="1">
      <alignment wrapText="1"/>
    </xf>
    <xf numFmtId="0" fontId="4" fillId="0" borderId="0" xfId="0" applyFont="1" applyBorder="1" applyAlignment="1">
      <alignment wrapText="1"/>
    </xf>
    <xf numFmtId="0" fontId="7" fillId="2" borderId="0" xfId="0" applyFont="1" applyFill="1" applyAlignment="1">
      <alignment vertical="top" wrapText="1"/>
    </xf>
    <xf numFmtId="0" fontId="4" fillId="0" borderId="0" xfId="0" applyFont="1" applyAlignment="1">
      <alignment vertical="top" wrapText="1"/>
    </xf>
    <xf numFmtId="3" fontId="2" fillId="3" borderId="0" xfId="0" applyNumberFormat="1" applyFont="1" applyFill="1" applyBorder="1" applyAlignment="1" applyProtection="1">
      <alignment horizontal="right" vertical="center" indent="1"/>
      <protection locked="0"/>
    </xf>
    <xf numFmtId="3" fontId="2" fillId="3" borderId="0" xfId="0" applyNumberFormat="1" applyFont="1" applyFill="1" applyBorder="1" applyAlignment="1">
      <alignment horizontal="center" vertical="center"/>
    </xf>
    <xf numFmtId="3" fontId="2" fillId="0" borderId="24" xfId="1" applyNumberFormat="1" applyFont="1" applyFill="1" applyBorder="1" applyAlignment="1">
      <alignment horizontal="right" vertical="center" indent="1"/>
    </xf>
    <xf numFmtId="3" fontId="2" fillId="0" borderId="25" xfId="1" applyNumberFormat="1" applyFont="1" applyFill="1" applyBorder="1" applyAlignment="1">
      <alignment horizontal="right" vertical="center" indent="1"/>
    </xf>
    <xf numFmtId="3" fontId="2" fillId="0" borderId="6" xfId="1" applyNumberFormat="1" applyFont="1" applyFill="1" applyBorder="1" applyAlignment="1" applyProtection="1">
      <alignment horizontal="right" vertical="center" indent="1"/>
    </xf>
    <xf numFmtId="3" fontId="2" fillId="0" borderId="7" xfId="1" applyNumberFormat="1" applyFont="1" applyFill="1" applyBorder="1" applyAlignment="1" applyProtection="1">
      <alignment horizontal="right" vertical="center" indent="1"/>
    </xf>
    <xf numFmtId="3" fontId="2" fillId="0" borderId="2" xfId="1" applyNumberFormat="1" applyFont="1" applyFill="1" applyBorder="1" applyAlignment="1">
      <alignment horizontal="right" vertical="center" indent="1"/>
    </xf>
    <xf numFmtId="3" fontId="2" fillId="0" borderId="3" xfId="1" applyNumberFormat="1" applyFont="1" applyFill="1" applyBorder="1" applyAlignment="1">
      <alignment horizontal="right" vertical="center" indent="1"/>
    </xf>
    <xf numFmtId="0" fontId="7" fillId="3" borderId="0" xfId="0" applyFont="1" applyFill="1" applyAlignment="1">
      <alignment horizontal="left" vertical="top" wrapText="1"/>
    </xf>
    <xf numFmtId="0" fontId="4" fillId="3" borderId="0" xfId="0" applyFont="1" applyFill="1" applyAlignment="1">
      <alignment horizontal="left" vertical="top" wrapText="1"/>
    </xf>
    <xf numFmtId="0" fontId="4" fillId="0" borderId="0" xfId="0" applyFont="1" applyAlignment="1">
      <alignment horizontal="left" vertical="top" wrapText="1"/>
    </xf>
    <xf numFmtId="0" fontId="2" fillId="2" borderId="0" xfId="0" applyFont="1" applyFill="1" applyAlignment="1">
      <alignment horizontal="center" wrapText="1"/>
    </xf>
    <xf numFmtId="3" fontId="3" fillId="2" borderId="0" xfId="0" applyNumberFormat="1" applyFont="1" applyFill="1" applyAlignment="1">
      <alignment horizontal="center"/>
    </xf>
    <xf numFmtId="3" fontId="2" fillId="4" borderId="2" xfId="0" applyNumberFormat="1" applyFont="1" applyFill="1" applyBorder="1" applyAlignment="1" applyProtection="1">
      <alignment horizontal="right" vertical="center" indent="1"/>
    </xf>
    <xf numFmtId="3" fontId="2" fillId="4" borderId="3" xfId="0" applyNumberFormat="1" applyFont="1" applyFill="1" applyBorder="1" applyAlignment="1" applyProtection="1">
      <alignment horizontal="right" vertical="center" indent="1"/>
    </xf>
    <xf numFmtId="10" fontId="2" fillId="5" borderId="6" xfId="1" applyNumberFormat="1" applyFont="1" applyFill="1" applyBorder="1" applyAlignment="1">
      <alignment horizontal="right" vertical="center" indent="1"/>
    </xf>
    <xf numFmtId="10" fontId="2" fillId="5" borderId="7" xfId="1" applyNumberFormat="1" applyFont="1" applyFill="1" applyBorder="1" applyAlignment="1">
      <alignment horizontal="right" vertical="center" indent="1"/>
    </xf>
    <xf numFmtId="3" fontId="7" fillId="0" borderId="6" xfId="1" applyNumberFormat="1" applyFont="1" applyFill="1" applyBorder="1" applyAlignment="1" applyProtection="1">
      <alignment horizontal="right" vertical="center" indent="1"/>
    </xf>
    <xf numFmtId="3" fontId="7" fillId="0" borderId="7" xfId="1" applyNumberFormat="1" applyFont="1" applyFill="1" applyBorder="1" applyAlignment="1" applyProtection="1">
      <alignment horizontal="right" vertical="center" indent="1"/>
    </xf>
    <xf numFmtId="3" fontId="2" fillId="0" borderId="22" xfId="1" applyNumberFormat="1" applyFont="1" applyFill="1" applyBorder="1" applyAlignment="1" applyProtection="1">
      <alignment horizontal="right" vertical="center" indent="1"/>
      <protection locked="0"/>
    </xf>
    <xf numFmtId="3" fontId="2" fillId="0" borderId="23" xfId="1" applyNumberFormat="1" applyFont="1" applyFill="1" applyBorder="1" applyAlignment="1" applyProtection="1">
      <alignment horizontal="right" vertical="center" indent="1"/>
      <protection locked="0"/>
    </xf>
    <xf numFmtId="0" fontId="7" fillId="2" borderId="0" xfId="0" applyFont="1" applyFill="1" applyAlignment="1">
      <alignment horizontal="left" vertical="top" wrapText="1"/>
    </xf>
    <xf numFmtId="0" fontId="7" fillId="2" borderId="0" xfId="0" applyFont="1" applyFill="1" applyBorder="1" applyAlignment="1">
      <alignment horizontal="left" vertical="top" wrapText="1"/>
    </xf>
    <xf numFmtId="3" fontId="2" fillId="0" borderId="6" xfId="1" applyNumberFormat="1" applyFont="1" applyFill="1" applyBorder="1" applyAlignment="1">
      <alignment horizontal="right" vertical="center" indent="1"/>
    </xf>
    <xf numFmtId="3" fontId="2" fillId="0" borderId="7" xfId="1" applyNumberFormat="1" applyFont="1" applyFill="1" applyBorder="1" applyAlignment="1">
      <alignment horizontal="right" vertical="center" indent="1"/>
    </xf>
    <xf numFmtId="3" fontId="2" fillId="4" borderId="22" xfId="0" applyNumberFormat="1" applyFont="1" applyFill="1" applyBorder="1" applyAlignment="1" applyProtection="1">
      <alignment horizontal="right" vertical="center" indent="1"/>
      <protection locked="0"/>
    </xf>
    <xf numFmtId="3" fontId="2" fillId="4" borderId="23" xfId="0" applyNumberFormat="1" applyFont="1" applyFill="1" applyBorder="1" applyAlignment="1" applyProtection="1">
      <alignment horizontal="right" vertical="center" indent="1"/>
      <protection locked="0"/>
    </xf>
    <xf numFmtId="3" fontId="2" fillId="5" borderId="6" xfId="1" applyNumberFormat="1" applyFont="1" applyFill="1" applyBorder="1" applyAlignment="1" applyProtection="1">
      <alignment horizontal="right" vertical="center" indent="1"/>
    </xf>
    <xf numFmtId="3" fontId="2" fillId="5" borderId="7" xfId="1" applyNumberFormat="1" applyFont="1" applyFill="1" applyBorder="1" applyAlignment="1" applyProtection="1">
      <alignment horizontal="right" vertical="center" indent="1"/>
    </xf>
    <xf numFmtId="0" fontId="2" fillId="2" borderId="0" xfId="0" applyFont="1" applyFill="1" applyAlignment="1">
      <alignment horizontal="left" vertical="top" wrapText="1"/>
    </xf>
    <xf numFmtId="3" fontId="7" fillId="0" borderId="22" xfId="1" applyNumberFormat="1" applyFont="1" applyFill="1" applyBorder="1" applyAlignment="1" applyProtection="1">
      <alignment horizontal="right" vertical="center" indent="1"/>
      <protection locked="0"/>
    </xf>
    <xf numFmtId="3" fontId="7" fillId="0" borderId="23" xfId="1" applyNumberFormat="1" applyFont="1" applyFill="1" applyBorder="1" applyAlignment="1" applyProtection="1">
      <alignment horizontal="right" vertical="center" indent="1"/>
      <protection locked="0"/>
    </xf>
    <xf numFmtId="3" fontId="2" fillId="2" borderId="0" xfId="0" applyNumberFormat="1" applyFont="1" applyFill="1" applyAlignment="1">
      <alignment horizontal="center" wrapText="1"/>
    </xf>
    <xf numFmtId="3" fontId="2" fillId="5" borderId="24" xfId="1" applyNumberFormat="1" applyFont="1" applyFill="1" applyBorder="1" applyAlignment="1" applyProtection="1">
      <alignment horizontal="right" vertical="center" indent="1"/>
    </xf>
    <xf numFmtId="3" fontId="2" fillId="5" borderId="25" xfId="1" applyNumberFormat="1" applyFont="1" applyFill="1" applyBorder="1" applyAlignment="1" applyProtection="1">
      <alignment horizontal="right" vertical="center" indent="1"/>
    </xf>
    <xf numFmtId="3" fontId="2" fillId="0" borderId="24" xfId="1" applyNumberFormat="1" applyFont="1" applyFill="1" applyBorder="1" applyAlignment="1" applyProtection="1">
      <alignment horizontal="right" vertical="center" indent="1"/>
    </xf>
    <xf numFmtId="3" fontId="2" fillId="0" borderId="25" xfId="1" applyNumberFormat="1" applyFont="1" applyFill="1" applyBorder="1" applyAlignment="1" applyProtection="1">
      <alignment horizontal="right" vertical="center" indent="1"/>
    </xf>
    <xf numFmtId="0" fontId="23" fillId="2" borderId="0" xfId="0" applyFont="1" applyFill="1" applyAlignment="1">
      <alignment wrapText="1"/>
    </xf>
    <xf numFmtId="0" fontId="0" fillId="0" borderId="0" xfId="0" applyAlignment="1">
      <alignment wrapText="1"/>
    </xf>
    <xf numFmtId="3" fontId="9" fillId="3" borderId="0" xfId="1" applyNumberFormat="1" applyFont="1" applyFill="1" applyBorder="1" applyAlignment="1" applyProtection="1">
      <alignment horizontal="center" vertical="top"/>
    </xf>
    <xf numFmtId="0" fontId="27" fillId="0" borderId="0" xfId="0" applyFont="1" applyBorder="1" applyAlignment="1">
      <alignment horizontal="center" vertical="top"/>
    </xf>
    <xf numFmtId="3" fontId="9" fillId="3" borderId="0" xfId="1" applyNumberFormat="1" applyFont="1" applyFill="1" applyBorder="1" applyAlignment="1" applyProtection="1">
      <alignment horizontal="center" vertical="center"/>
    </xf>
    <xf numFmtId="0" fontId="27" fillId="0" borderId="0" xfId="0" applyFont="1" applyBorder="1" applyAlignment="1">
      <alignment horizontal="center" vertical="center"/>
    </xf>
    <xf numFmtId="0" fontId="2" fillId="2" borderId="0" xfId="0" applyFont="1" applyFill="1" applyAlignment="1">
      <alignment horizontal="left" wrapText="1"/>
    </xf>
    <xf numFmtId="0" fontId="2" fillId="2" borderId="5" xfId="0" applyFont="1" applyFill="1" applyBorder="1" applyAlignment="1">
      <alignment horizontal="left" wrapText="1"/>
    </xf>
    <xf numFmtId="10" fontId="2" fillId="5" borderId="6" xfId="1" applyNumberFormat="1" applyFont="1" applyFill="1" applyBorder="1" applyAlignment="1" applyProtection="1">
      <alignment horizontal="right" vertical="center" indent="1"/>
    </xf>
    <xf numFmtId="10" fontId="2" fillId="5" borderId="7" xfId="1" applyNumberFormat="1" applyFont="1" applyFill="1" applyBorder="1" applyAlignment="1" applyProtection="1">
      <alignment horizontal="right" vertical="center" indent="1"/>
    </xf>
    <xf numFmtId="0" fontId="23" fillId="2" borderId="0" xfId="0" applyFont="1" applyFill="1" applyAlignment="1">
      <alignment horizontal="left" vertical="top" wrapText="1"/>
    </xf>
    <xf numFmtId="0" fontId="24"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wrapText="1"/>
    </xf>
    <xf numFmtId="3" fontId="9" fillId="3" borderId="28" xfId="1" applyNumberFormat="1" applyFont="1" applyFill="1" applyBorder="1" applyAlignment="1" applyProtection="1">
      <alignment horizontal="center" vertical="center"/>
    </xf>
    <xf numFmtId="0" fontId="27" fillId="0" borderId="28" xfId="0" applyFont="1" applyBorder="1" applyAlignment="1">
      <alignment horizontal="center" vertical="center"/>
    </xf>
    <xf numFmtId="3" fontId="9" fillId="2" borderId="28" xfId="0" applyNumberFormat="1" applyFont="1" applyFill="1" applyBorder="1" applyAlignment="1" applyProtection="1">
      <alignment horizontal="center" wrapText="1"/>
      <protection locked="0"/>
    </xf>
    <xf numFmtId="0" fontId="27" fillId="0" borderId="28" xfId="0" applyFont="1" applyBorder="1" applyAlignment="1">
      <alignment horizontal="center" wrapText="1"/>
    </xf>
    <xf numFmtId="0" fontId="9" fillId="0" borderId="28" xfId="0" applyFont="1" applyBorder="1" applyAlignment="1">
      <alignment horizontal="center" wrapText="1"/>
    </xf>
    <xf numFmtId="3" fontId="9" fillId="2" borderId="28" xfId="0" applyNumberFormat="1" applyFont="1" applyFill="1" applyBorder="1" applyAlignment="1">
      <alignment horizontal="center" wrapText="1"/>
    </xf>
    <xf numFmtId="0" fontId="0" fillId="0" borderId="28" xfId="0" applyBorder="1" applyAlignment="1">
      <alignment horizontal="center" wrapText="1"/>
    </xf>
    <xf numFmtId="3" fontId="9" fillId="2" borderId="30" xfId="0" applyNumberFormat="1" applyFont="1" applyFill="1" applyBorder="1" applyAlignment="1">
      <alignment horizontal="center" wrapText="1"/>
    </xf>
    <xf numFmtId="0" fontId="9" fillId="0" borderId="30" xfId="0" applyFont="1" applyBorder="1" applyAlignment="1">
      <alignment horizontal="center" wrapText="1"/>
    </xf>
    <xf numFmtId="0" fontId="9" fillId="2" borderId="29" xfId="0" applyFont="1" applyFill="1" applyBorder="1" applyAlignment="1">
      <alignment horizontal="center" wrapText="1"/>
    </xf>
    <xf numFmtId="0" fontId="9" fillId="0" borderId="29" xfId="0" applyFont="1" applyBorder="1" applyAlignment="1">
      <alignment horizontal="center" wrapText="1"/>
    </xf>
    <xf numFmtId="3" fontId="9" fillId="2" borderId="29" xfId="0" applyNumberFormat="1" applyFont="1" applyFill="1" applyBorder="1" applyAlignment="1">
      <alignment horizontal="center" wrapText="1"/>
    </xf>
    <xf numFmtId="3" fontId="2" fillId="7" borderId="26" xfId="0" applyNumberFormat="1" applyFont="1" applyFill="1" applyBorder="1" applyAlignment="1" applyProtection="1">
      <alignment horizontal="right" vertical="center" indent="1"/>
    </xf>
    <xf numFmtId="3" fontId="2" fillId="7" borderId="27" xfId="0" applyNumberFormat="1" applyFont="1" applyFill="1" applyBorder="1" applyAlignment="1" applyProtection="1">
      <alignment horizontal="right" vertical="center" indent="1"/>
    </xf>
    <xf numFmtId="3" fontId="29" fillId="3" borderId="0" xfId="0" applyNumberFormat="1" applyFont="1" applyFill="1" applyBorder="1" applyAlignment="1">
      <alignment horizontal="left" wrapText="1"/>
    </xf>
    <xf numFmtId="0" fontId="30" fillId="0" borderId="0" xfId="0" applyFont="1" applyAlignment="1">
      <alignment horizontal="left" wrapText="1"/>
    </xf>
    <xf numFmtId="3" fontId="22" fillId="3" borderId="0" xfId="0" applyNumberFormat="1" applyFont="1" applyFill="1" applyBorder="1" applyAlignment="1">
      <alignment horizontal="left" wrapText="1"/>
    </xf>
    <xf numFmtId="0" fontId="28" fillId="3" borderId="0" xfId="0" applyFont="1" applyFill="1" applyAlignment="1">
      <alignment horizontal="left" wrapText="1"/>
    </xf>
    <xf numFmtId="0" fontId="28" fillId="0" borderId="0" xfId="0" applyFont="1" applyAlignment="1">
      <alignment horizontal="left" wrapText="1"/>
    </xf>
    <xf numFmtId="0" fontId="2" fillId="2" borderId="0" xfId="0" applyFont="1" applyFill="1" applyBorder="1" applyAlignment="1">
      <alignment horizontal="left" vertical="top" wrapText="1"/>
    </xf>
    <xf numFmtId="3" fontId="22" fillId="2" borderId="0" xfId="0" applyNumberFormat="1" applyFont="1" applyFill="1" applyBorder="1" applyAlignment="1" applyProtection="1">
      <alignment horizontal="left" wrapText="1"/>
    </xf>
    <xf numFmtId="0" fontId="28" fillId="0" borderId="0" xfId="0" applyFont="1" applyAlignment="1" applyProtection="1">
      <alignment horizontal="left" wrapText="1"/>
    </xf>
    <xf numFmtId="0" fontId="2" fillId="2" borderId="0" xfId="0" applyFont="1" applyFill="1" applyAlignment="1">
      <alignment vertical="top" wrapText="1"/>
    </xf>
    <xf numFmtId="0" fontId="46" fillId="3" borderId="0" xfId="0" applyFont="1" applyFill="1" applyAlignment="1">
      <alignment wrapText="1"/>
    </xf>
    <xf numFmtId="0" fontId="27" fillId="0" borderId="30" xfId="0" applyFont="1" applyBorder="1" applyAlignment="1">
      <alignment horizontal="center" wrapText="1"/>
    </xf>
    <xf numFmtId="0" fontId="0" fillId="0" borderId="0" xfId="0" applyAlignment="1">
      <alignment horizontal="left" wrapText="1"/>
    </xf>
    <xf numFmtId="0" fontId="9" fillId="2" borderId="30" xfId="0" applyFont="1" applyFill="1" applyBorder="1" applyAlignment="1">
      <alignment horizontal="center" wrapText="1"/>
    </xf>
    <xf numFmtId="3" fontId="9" fillId="2" borderId="29" xfId="0" applyNumberFormat="1" applyFont="1" applyFill="1" applyBorder="1" applyAlignment="1">
      <alignment horizontal="center" vertical="top" wrapText="1"/>
    </xf>
    <xf numFmtId="0" fontId="9" fillId="0" borderId="29" xfId="0" applyFont="1" applyBorder="1" applyAlignment="1">
      <alignment horizontal="center" vertical="top" wrapText="1"/>
    </xf>
    <xf numFmtId="3" fontId="9" fillId="2" borderId="0" xfId="0" applyNumberFormat="1" applyFont="1" applyFill="1" applyBorder="1" applyAlignment="1">
      <alignment horizontal="center" vertical="top" wrapText="1"/>
    </xf>
    <xf numFmtId="0" fontId="9" fillId="0" borderId="0" xfId="0" applyFont="1" applyBorder="1" applyAlignment="1">
      <alignment horizontal="center" vertical="top" wrapText="1"/>
    </xf>
  </cellXfs>
  <cellStyles count="21">
    <cellStyle name="CellBAValue" xfId="6" xr:uid="{9DAEC0E1-E41C-465B-9E6C-CB47976D2E61}"/>
    <cellStyle name="CellBAValue 2" xfId="7" xr:uid="{5C341C51-D4CF-4A9E-A8CB-927D34BED5DD}"/>
    <cellStyle name="CellNationValue" xfId="3" xr:uid="{6999ECD3-9262-4E6E-B5D0-27C427877FCE}"/>
    <cellStyle name="CellUAValue" xfId="8" xr:uid="{3BD9BF9B-53F1-40BA-B779-0E239274FCBE}"/>
    <cellStyle name="CellUAValue 2" xfId="9" xr:uid="{764EE23A-93C5-4728-A4FE-32A1F822E26A}"/>
    <cellStyle name="Comma 2" xfId="10" xr:uid="{D9846454-E27F-4603-ACD2-8BFC71053ABE}"/>
    <cellStyle name="Comma 2 2" xfId="11" xr:uid="{0F0CF7BB-5088-4F57-95D1-1692DE0FC4DE}"/>
    <cellStyle name="Comma 3" xfId="4" xr:uid="{3CB2E164-AEB2-4784-9F47-576E7886A994}"/>
    <cellStyle name="Hyperlink" xfId="20" builtinId="8"/>
    <cellStyle name="Hyperlink 2" xfId="12" xr:uid="{1FB60B31-3F22-418F-9D03-99E494FAE14E}"/>
    <cellStyle name="Neutral 2" xfId="13" xr:uid="{4F2E4ADC-7F74-4BE0-8247-F49613892839}"/>
    <cellStyle name="Normal" xfId="0" builtinId="0"/>
    <cellStyle name="Normal 2" xfId="14" xr:uid="{F478E504-EC52-4794-97C8-7DD797B1AB8D}"/>
    <cellStyle name="Normal 3" xfId="15" xr:uid="{94BF6DB2-7A3F-47F0-B199-EFA2044F930C}"/>
    <cellStyle name="Normal 3 2" xfId="19" xr:uid="{856A1ED4-FF47-45C5-9237-7408217CF462}"/>
    <cellStyle name="Normal 4" xfId="18" xr:uid="{1B5B891F-BCF1-4640-8163-B31DC2219514}"/>
    <cellStyle name="Normal 5" xfId="16" xr:uid="{3D388E02-0439-4372-B3CA-EEEB4CCF81F7}"/>
    <cellStyle name="Normal 6" xfId="2" xr:uid="{8D9A95BC-3C2F-4FE7-866C-6414FE1FB9EC}"/>
    <cellStyle name="Normal_CTB Data down load" xfId="5" xr:uid="{9488A942-A352-43F4-AAB7-1F940163599E}"/>
    <cellStyle name="Percent" xfId="1" builtinId="5"/>
    <cellStyle name="Percent 2" xfId="17" xr:uid="{2E815F51-09AE-41F4-93AB-4A08F47C95D3}"/>
  </cellStyles>
  <dxfs count="2">
    <dxf>
      <fill>
        <patternFill>
          <bgColor theme="2" tint="-0.24994659260841701"/>
        </patternFill>
      </fill>
    </dxf>
    <dxf>
      <fill>
        <patternFill>
          <bgColor theme="2" tint="-0.24994659260841701"/>
        </patternFill>
      </fill>
    </dxf>
  </dxfs>
  <tableStyles count="0" defaultTableStyle="TableStyleMedium2" defaultPivotStyle="PivotStyleLight16"/>
  <colors>
    <mruColors>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533400</xdr:colOff>
      <xdr:row>7</xdr:row>
      <xdr:rowOff>27675</xdr:rowOff>
    </xdr:to>
    <xdr:pic>
      <xdr:nvPicPr>
        <xdr:cNvPr id="2" name="Picture 2">
          <a:extLst>
            <a:ext uri="{FF2B5EF4-FFF2-40B4-BE49-F238E27FC236}">
              <a16:creationId xmlns:a16="http://schemas.microsoft.com/office/drawing/2014/main" id="{58A4344F-F33A-4820-B673-01C013D8CDFE}"/>
            </a:ext>
          </a:extLst>
        </xdr:cNvPr>
        <xdr:cNvPicPr>
          <a:picLocks noChangeAspect="1"/>
        </xdr:cNvPicPr>
      </xdr:nvPicPr>
      <xdr:blipFill>
        <a:blip xmlns:r="http://schemas.openxmlformats.org/officeDocument/2006/relationships" r:embed="rId1"/>
        <a:stretch>
          <a:fillRect/>
        </a:stretch>
      </xdr:blipFill>
      <xdr:spPr>
        <a:xfrm>
          <a:off x="0" y="19050"/>
          <a:ext cx="2133600" cy="137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uncil.tax@communities.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21A7-65FE-4965-8904-3D8D80D88591}">
  <dimension ref="A1:V53"/>
  <sheetViews>
    <sheetView showGridLines="0" tabSelected="1" workbookViewId="0">
      <selection activeCell="C22" sqref="C22"/>
    </sheetView>
  </sheetViews>
  <sheetFormatPr defaultRowHeight="14.25" x14ac:dyDescent="0.45"/>
  <cols>
    <col min="1" max="1" width="5.73046875" customWidth="1"/>
    <col min="2" max="2" width="17.19921875" customWidth="1"/>
    <col min="3" max="3" width="126.73046875" customWidth="1"/>
    <col min="4" max="4" width="5.73046875" customWidth="1"/>
  </cols>
  <sheetData>
    <row r="1" spans="1:22" x14ac:dyDescent="0.45">
      <c r="A1" s="135"/>
      <c r="B1" s="17"/>
      <c r="C1" s="17"/>
      <c r="D1" s="18"/>
      <c r="E1" s="54"/>
      <c r="F1" s="54"/>
      <c r="G1" s="54"/>
      <c r="H1" s="54"/>
      <c r="I1" s="54"/>
      <c r="J1" s="54"/>
      <c r="K1" s="54"/>
      <c r="L1" s="54"/>
      <c r="M1" s="54"/>
      <c r="N1" s="54"/>
      <c r="O1" s="54"/>
      <c r="P1" s="54"/>
      <c r="Q1" s="54"/>
      <c r="R1" s="54"/>
      <c r="S1" s="54"/>
      <c r="T1" s="54"/>
      <c r="U1" s="54"/>
      <c r="V1" s="18"/>
    </row>
    <row r="2" spans="1:22" ht="14.55" customHeight="1" x14ac:dyDescent="0.45">
      <c r="A2" s="135"/>
      <c r="B2" s="141"/>
      <c r="C2" s="141"/>
      <c r="D2" s="152"/>
      <c r="E2" s="138"/>
      <c r="F2" s="138"/>
      <c r="G2" s="138"/>
      <c r="H2" s="138"/>
      <c r="I2" s="138"/>
      <c r="J2" s="138"/>
      <c r="K2" s="138"/>
      <c r="L2" s="138"/>
      <c r="M2" s="138"/>
      <c r="N2" s="138"/>
      <c r="O2" s="138"/>
      <c r="P2" s="138"/>
      <c r="Q2" s="138"/>
      <c r="R2" s="138"/>
      <c r="S2" s="138"/>
      <c r="T2" s="138"/>
      <c r="U2" s="137"/>
      <c r="V2" s="18"/>
    </row>
    <row r="3" spans="1:22" ht="14.55" customHeight="1" x14ac:dyDescent="0.45">
      <c r="A3" s="135"/>
      <c r="B3" s="141"/>
      <c r="C3" s="141"/>
      <c r="D3" s="152"/>
      <c r="E3" s="138"/>
      <c r="F3" s="138"/>
      <c r="G3" s="138"/>
      <c r="H3" s="138"/>
      <c r="I3" s="138"/>
      <c r="J3" s="138"/>
      <c r="K3" s="138"/>
      <c r="L3" s="138"/>
      <c r="M3" s="138"/>
      <c r="N3" s="138"/>
      <c r="O3" s="138"/>
      <c r="P3" s="138"/>
      <c r="Q3" s="138"/>
      <c r="R3" s="138"/>
      <c r="S3" s="138"/>
      <c r="T3" s="138"/>
      <c r="U3" s="137"/>
      <c r="V3" s="18"/>
    </row>
    <row r="4" spans="1:22" ht="14.55" customHeight="1" x14ac:dyDescent="0.45">
      <c r="A4" s="135"/>
      <c r="B4" s="141"/>
      <c r="C4" s="141"/>
      <c r="D4" s="152"/>
      <c r="E4" s="138"/>
      <c r="F4" s="138"/>
      <c r="G4" s="138"/>
      <c r="H4" s="138"/>
      <c r="I4" s="138"/>
      <c r="J4" s="138"/>
      <c r="K4" s="138"/>
      <c r="L4" s="138"/>
      <c r="M4" s="138"/>
      <c r="N4" s="138"/>
      <c r="O4" s="138"/>
      <c r="P4" s="138"/>
      <c r="Q4" s="138"/>
      <c r="R4" s="138"/>
      <c r="S4" s="138"/>
      <c r="T4" s="138"/>
      <c r="U4" s="137"/>
      <c r="V4" s="18"/>
    </row>
    <row r="5" spans="1:22" ht="15" x14ac:dyDescent="0.45">
      <c r="A5" s="135"/>
      <c r="B5" s="142"/>
      <c r="C5" s="17"/>
      <c r="D5" s="18"/>
      <c r="E5" s="54"/>
      <c r="F5" s="54"/>
      <c r="G5" s="54"/>
      <c r="H5" s="54"/>
      <c r="I5" s="54"/>
      <c r="J5" s="54"/>
      <c r="K5" s="54"/>
      <c r="L5" s="54"/>
      <c r="M5" s="54"/>
      <c r="N5" s="54"/>
      <c r="O5" s="54"/>
      <c r="P5" s="54"/>
      <c r="Q5" s="54"/>
      <c r="R5" s="54"/>
      <c r="S5" s="54"/>
      <c r="T5" s="54"/>
      <c r="U5" s="54"/>
      <c r="V5" s="18"/>
    </row>
    <row r="6" spans="1:22" ht="15" x14ac:dyDescent="0.45">
      <c r="A6" s="135"/>
      <c r="B6" s="143"/>
      <c r="C6" s="144"/>
      <c r="D6" s="153"/>
      <c r="E6" s="139"/>
      <c r="F6" s="139"/>
      <c r="G6" s="139"/>
      <c r="H6" s="139"/>
      <c r="I6" s="139"/>
      <c r="J6" s="139"/>
      <c r="K6" s="139"/>
      <c r="L6" s="139"/>
      <c r="M6" s="139"/>
      <c r="N6" s="139"/>
      <c r="O6" s="139"/>
      <c r="P6" s="139"/>
      <c r="Q6" s="139"/>
      <c r="R6" s="139"/>
      <c r="S6" s="139"/>
      <c r="T6" s="139"/>
      <c r="U6" s="140"/>
      <c r="V6" s="18"/>
    </row>
    <row r="7" spans="1:22" ht="18.5" customHeight="1" thickBot="1" x14ac:dyDescent="0.5">
      <c r="A7" s="17"/>
      <c r="B7" s="17"/>
      <c r="C7" s="17"/>
      <c r="D7" s="18"/>
      <c r="E7" s="54"/>
      <c r="F7" s="54"/>
      <c r="G7" s="54"/>
      <c r="H7" s="54"/>
      <c r="I7" s="54"/>
      <c r="J7" s="54"/>
      <c r="K7" s="54"/>
      <c r="L7" s="54"/>
      <c r="M7" s="54"/>
      <c r="N7" s="54"/>
      <c r="O7" s="54"/>
      <c r="P7" s="54"/>
      <c r="Q7" s="54"/>
      <c r="R7" s="54"/>
      <c r="S7" s="54"/>
      <c r="T7" s="54"/>
      <c r="U7" s="54"/>
      <c r="V7" s="136"/>
    </row>
    <row r="8" spans="1:22" x14ac:dyDescent="0.45">
      <c r="A8" s="187" t="s">
        <v>904</v>
      </c>
      <c r="B8" s="188"/>
      <c r="C8" s="188"/>
      <c r="D8" s="189"/>
    </row>
    <row r="9" spans="1:22" ht="16.5" customHeight="1" x14ac:dyDescent="0.45">
      <c r="A9" s="190"/>
      <c r="B9" s="188"/>
      <c r="C9" s="188"/>
      <c r="D9" s="189"/>
    </row>
    <row r="10" spans="1:22" ht="32.549999999999997" customHeight="1" x14ac:dyDescent="0.45">
      <c r="A10" s="190"/>
      <c r="B10" s="188"/>
      <c r="C10" s="188"/>
      <c r="D10" s="189"/>
    </row>
    <row r="11" spans="1:22" x14ac:dyDescent="0.45">
      <c r="A11" s="193" t="s">
        <v>905</v>
      </c>
      <c r="B11" s="193"/>
      <c r="C11" s="193"/>
      <c r="D11" s="194"/>
    </row>
    <row r="12" spans="1:22" ht="18.5" customHeight="1" x14ac:dyDescent="0.45">
      <c r="A12" s="193"/>
      <c r="B12" s="193"/>
      <c r="C12" s="193"/>
      <c r="D12" s="194"/>
    </row>
    <row r="13" spans="1:22" x14ac:dyDescent="0.45">
      <c r="A13" s="193"/>
      <c r="B13" s="193"/>
      <c r="C13" s="193"/>
      <c r="D13" s="194"/>
    </row>
    <row r="14" spans="1:22" x14ac:dyDescent="0.45">
      <c r="A14" s="193"/>
      <c r="B14" s="193"/>
      <c r="C14" s="193"/>
      <c r="D14" s="194"/>
    </row>
    <row r="15" spans="1:22" ht="26.55" customHeight="1" x14ac:dyDescent="0.45">
      <c r="A15" s="193"/>
      <c r="B15" s="193"/>
      <c r="C15" s="193"/>
      <c r="D15" s="194"/>
    </row>
    <row r="16" spans="1:22" ht="20.65" x14ac:dyDescent="0.45">
      <c r="A16" s="145"/>
      <c r="B16" s="146"/>
      <c r="C16" s="191"/>
      <c r="D16" s="192"/>
    </row>
    <row r="17" spans="1:4" ht="14.65" thickBot="1" x14ac:dyDescent="0.5">
      <c r="A17" s="147"/>
      <c r="B17" s="148"/>
      <c r="C17" s="148"/>
      <c r="D17" s="149"/>
    </row>
    <row r="18" spans="1:4" x14ac:dyDescent="0.45">
      <c r="A18" s="127"/>
      <c r="B18" s="128"/>
      <c r="C18" s="128"/>
      <c r="D18" s="129"/>
    </row>
    <row r="19" spans="1:4" x14ac:dyDescent="0.45">
      <c r="A19" s="130"/>
      <c r="B19" s="195" t="s">
        <v>903</v>
      </c>
      <c r="C19" s="195"/>
      <c r="D19" s="131"/>
    </row>
    <row r="20" spans="1:4" ht="14.65" thickBot="1" x14ac:dyDescent="0.5">
      <c r="A20" s="151"/>
      <c r="B20" s="196"/>
      <c r="C20" s="196"/>
      <c r="D20" s="132"/>
    </row>
    <row r="21" spans="1:4" ht="15.75" x14ac:dyDescent="0.5">
      <c r="A21" s="154"/>
      <c r="B21" s="155"/>
      <c r="C21" s="155"/>
      <c r="D21" s="156"/>
    </row>
    <row r="22" spans="1:4" ht="17.25" x14ac:dyDescent="0.45">
      <c r="A22" s="157"/>
      <c r="B22" s="158" t="s">
        <v>907</v>
      </c>
      <c r="C22" s="159"/>
      <c r="D22" s="160"/>
    </row>
    <row r="23" spans="1:4" ht="17.25" x14ac:dyDescent="0.45">
      <c r="A23" s="157"/>
      <c r="B23" s="197" t="s">
        <v>908</v>
      </c>
      <c r="C23" s="197"/>
      <c r="D23" s="160"/>
    </row>
    <row r="24" spans="1:4" ht="17.25" x14ac:dyDescent="0.45">
      <c r="A24" s="157"/>
      <c r="B24" s="197"/>
      <c r="C24" s="197"/>
      <c r="D24" s="160"/>
    </row>
    <row r="25" spans="1:4" ht="17.25" x14ac:dyDescent="0.45">
      <c r="A25" s="157"/>
      <c r="B25" s="197"/>
      <c r="C25" s="197"/>
      <c r="D25" s="160"/>
    </row>
    <row r="26" spans="1:4" ht="17.25" x14ac:dyDescent="0.45">
      <c r="A26" s="157"/>
      <c r="B26" s="159" t="s">
        <v>901</v>
      </c>
      <c r="C26" s="159"/>
      <c r="D26" s="160"/>
    </row>
    <row r="27" spans="1:4" ht="17.649999999999999" thickBot="1" x14ac:dyDescent="0.5">
      <c r="A27" s="157"/>
      <c r="B27" s="159"/>
      <c r="C27" s="159"/>
      <c r="D27" s="160"/>
    </row>
    <row r="28" spans="1:4" ht="18" thickTop="1" thickBot="1" x14ac:dyDescent="0.5">
      <c r="A28" s="157"/>
      <c r="B28" s="161"/>
      <c r="C28" s="198" t="s">
        <v>909</v>
      </c>
      <c r="D28" s="160"/>
    </row>
    <row r="29" spans="1:4" ht="17.649999999999999" thickTop="1" x14ac:dyDescent="0.45">
      <c r="A29" s="157"/>
      <c r="B29" s="162"/>
      <c r="C29" s="199"/>
      <c r="D29" s="160"/>
    </row>
    <row r="30" spans="1:4" ht="17.649999999999999" thickBot="1" x14ac:dyDescent="0.5">
      <c r="A30" s="157"/>
      <c r="B30" s="162"/>
      <c r="C30" s="163"/>
      <c r="D30" s="160"/>
    </row>
    <row r="31" spans="1:4" ht="18" thickTop="1" thickBot="1" x14ac:dyDescent="0.5">
      <c r="A31" s="157"/>
      <c r="B31" s="164"/>
      <c r="C31" s="198" t="s">
        <v>906</v>
      </c>
      <c r="D31" s="160"/>
    </row>
    <row r="32" spans="1:4" ht="17.649999999999999" thickTop="1" x14ac:dyDescent="0.45">
      <c r="A32" s="157"/>
      <c r="B32" s="159"/>
      <c r="C32" s="199"/>
      <c r="D32" s="160"/>
    </row>
    <row r="33" spans="1:4" ht="17.649999999999999" thickBot="1" x14ac:dyDescent="0.5">
      <c r="A33" s="157"/>
      <c r="B33" s="162"/>
      <c r="C33" s="199"/>
      <c r="D33" s="160"/>
    </row>
    <row r="34" spans="1:4" ht="18" thickTop="1" thickBot="1" x14ac:dyDescent="0.5">
      <c r="A34" s="157"/>
      <c r="B34" s="165"/>
      <c r="C34" s="198" t="s">
        <v>913</v>
      </c>
      <c r="D34" s="160"/>
    </row>
    <row r="35" spans="1:4" ht="17.649999999999999" thickTop="1" x14ac:dyDescent="0.45">
      <c r="A35" s="157"/>
      <c r="B35" s="166"/>
      <c r="C35" s="199"/>
      <c r="D35" s="160"/>
    </row>
    <row r="36" spans="1:4" ht="17.25" x14ac:dyDescent="0.45">
      <c r="A36" s="157"/>
      <c r="B36" s="166"/>
      <c r="C36" s="150"/>
      <c r="D36" s="160"/>
    </row>
    <row r="37" spans="1:4" ht="17.25" x14ac:dyDescent="0.45">
      <c r="A37" s="157"/>
      <c r="B37" s="200" t="s">
        <v>914</v>
      </c>
      <c r="C37" s="200"/>
      <c r="D37" s="160"/>
    </row>
    <row r="38" spans="1:4" ht="17.25" x14ac:dyDescent="0.45">
      <c r="A38" s="157"/>
      <c r="B38" s="200"/>
      <c r="C38" s="200"/>
      <c r="D38" s="160"/>
    </row>
    <row r="39" spans="1:4" ht="17.25" x14ac:dyDescent="0.45">
      <c r="A39" s="157"/>
      <c r="B39" s="167" t="s">
        <v>902</v>
      </c>
      <c r="C39" s="168"/>
      <c r="D39" s="160"/>
    </row>
    <row r="40" spans="1:4" ht="13.05" customHeight="1" x14ac:dyDescent="0.45">
      <c r="A40" s="157"/>
      <c r="B40" s="167"/>
      <c r="C40" s="168"/>
      <c r="D40" s="160"/>
    </row>
    <row r="41" spans="1:4" ht="17.25" x14ac:dyDescent="0.45">
      <c r="A41" s="173"/>
      <c r="B41" s="175" t="s">
        <v>912</v>
      </c>
      <c r="C41" s="175"/>
      <c r="D41" s="174"/>
    </row>
    <row r="42" spans="1:4" ht="11.55" customHeight="1" x14ac:dyDescent="0.45">
      <c r="A42" s="173"/>
      <c r="B42" s="175"/>
      <c r="C42" s="175"/>
      <c r="D42" s="174"/>
    </row>
    <row r="43" spans="1:4" ht="17.25" x14ac:dyDescent="0.45">
      <c r="A43" s="173"/>
      <c r="B43" s="201" t="s">
        <v>915</v>
      </c>
      <c r="C43" s="202"/>
      <c r="D43" s="174"/>
    </row>
    <row r="44" spans="1:4" ht="17.25" x14ac:dyDescent="0.45">
      <c r="A44" s="173"/>
      <c r="B44" s="202"/>
      <c r="C44" s="202"/>
      <c r="D44" s="174"/>
    </row>
    <row r="45" spans="1:4" ht="9" customHeight="1" x14ac:dyDescent="0.45">
      <c r="A45" s="173"/>
      <c r="B45" s="133"/>
      <c r="C45" s="133"/>
      <c r="D45" s="174"/>
    </row>
    <row r="46" spans="1:4" ht="17.25" x14ac:dyDescent="0.45">
      <c r="A46" s="157"/>
      <c r="B46" s="159" t="s">
        <v>910</v>
      </c>
      <c r="C46" s="159"/>
      <c r="D46" s="160"/>
    </row>
    <row r="47" spans="1:4" ht="17.25" x14ac:dyDescent="0.45">
      <c r="A47" s="157"/>
      <c r="B47" s="172" t="s">
        <v>911</v>
      </c>
      <c r="C47" s="159"/>
      <c r="D47" s="160"/>
    </row>
    <row r="48" spans="1:4" ht="17.649999999999999" thickBot="1" x14ac:dyDescent="0.5">
      <c r="A48" s="169"/>
      <c r="B48" s="170"/>
      <c r="C48" s="170"/>
      <c r="D48" s="171"/>
    </row>
    <row r="49" spans="2:2" ht="15.4" x14ac:dyDescent="0.45">
      <c r="B49" s="134"/>
    </row>
    <row r="50" spans="2:2" ht="15.4" x14ac:dyDescent="0.45">
      <c r="B50" s="134"/>
    </row>
    <row r="51" spans="2:2" ht="15.4" x14ac:dyDescent="0.45">
      <c r="B51" s="134"/>
    </row>
    <row r="52" spans="2:2" ht="15.4" x14ac:dyDescent="0.45">
      <c r="B52" s="134"/>
    </row>
    <row r="53" spans="2:2" ht="15.4" x14ac:dyDescent="0.45">
      <c r="B53" s="134"/>
    </row>
  </sheetData>
  <mergeCells count="10">
    <mergeCell ref="C28:C29"/>
    <mergeCell ref="C31:C33"/>
    <mergeCell ref="B37:C38"/>
    <mergeCell ref="C34:C35"/>
    <mergeCell ref="B43:C44"/>
    <mergeCell ref="A8:D10"/>
    <mergeCell ref="C16:D16"/>
    <mergeCell ref="A11:D15"/>
    <mergeCell ref="B19:C20"/>
    <mergeCell ref="B23:C25"/>
  </mergeCells>
  <hyperlinks>
    <hyperlink ref="B47" r:id="rId1" xr:uid="{DE5463D2-451B-403A-89FD-7FB1ABB3D4D3}"/>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02B15-08C5-4C7B-88C5-C014C27066A4}">
  <dimension ref="A1:W87"/>
  <sheetViews>
    <sheetView showGridLines="0" zoomScale="70" zoomScaleNormal="70" workbookViewId="0">
      <selection activeCell="E28" sqref="E28:F28"/>
    </sheetView>
  </sheetViews>
  <sheetFormatPr defaultRowHeight="14.25" x14ac:dyDescent="0.45"/>
  <cols>
    <col min="3" max="3" width="10.265625" customWidth="1"/>
    <col min="4" max="4" width="57.19921875" customWidth="1"/>
    <col min="5" max="5" width="12.59765625" customWidth="1"/>
    <col min="8" max="8" width="12.59765625" customWidth="1"/>
    <col min="9" max="9" width="9.19921875" customWidth="1"/>
    <col min="11" max="11" width="12.59765625" customWidth="1"/>
    <col min="12" max="12" width="9.59765625" customWidth="1"/>
    <col min="14" max="14" width="12.59765625" customWidth="1"/>
    <col min="17" max="17" width="12.59765625" customWidth="1"/>
    <col min="20" max="20" width="12.59765625" customWidth="1"/>
    <col min="22" max="22" width="8.73046875" style="48"/>
  </cols>
  <sheetData>
    <row r="1" spans="1:22" x14ac:dyDescent="0.45">
      <c r="A1" s="17"/>
      <c r="B1" s="17"/>
      <c r="C1" s="17"/>
      <c r="D1" s="17"/>
      <c r="E1" s="17"/>
      <c r="F1" s="17"/>
      <c r="G1" s="17"/>
      <c r="H1" s="17"/>
      <c r="I1" s="17"/>
      <c r="J1" s="17"/>
      <c r="K1" s="17"/>
      <c r="L1" s="17"/>
      <c r="M1" s="17"/>
      <c r="N1" s="17"/>
      <c r="O1" s="17"/>
      <c r="P1" s="17"/>
      <c r="Q1" s="17"/>
      <c r="R1" s="17"/>
      <c r="S1" s="17"/>
      <c r="T1" s="17"/>
      <c r="U1" s="17"/>
      <c r="V1" s="18"/>
    </row>
    <row r="2" spans="1:22" x14ac:dyDescent="0.45">
      <c r="A2" s="17"/>
      <c r="B2" s="203" t="s">
        <v>10</v>
      </c>
      <c r="C2" s="204"/>
      <c r="D2" s="204"/>
      <c r="E2" s="204"/>
      <c r="F2" s="204"/>
      <c r="G2" s="204"/>
      <c r="H2" s="204"/>
      <c r="I2" s="204"/>
      <c r="J2" s="204"/>
      <c r="K2" s="204"/>
      <c r="L2" s="204"/>
      <c r="M2" s="204"/>
      <c r="N2" s="204"/>
      <c r="O2" s="204"/>
      <c r="P2" s="204"/>
      <c r="Q2" s="204"/>
      <c r="R2" s="204"/>
      <c r="S2" s="204"/>
      <c r="T2" s="204"/>
      <c r="U2" s="205"/>
      <c r="V2" s="18"/>
    </row>
    <row r="3" spans="1:22" x14ac:dyDescent="0.45">
      <c r="A3" s="17"/>
      <c r="B3" s="204"/>
      <c r="C3" s="204"/>
      <c r="D3" s="204"/>
      <c r="E3" s="204"/>
      <c r="F3" s="204"/>
      <c r="G3" s="204"/>
      <c r="H3" s="204"/>
      <c r="I3" s="204"/>
      <c r="J3" s="204"/>
      <c r="K3" s="204"/>
      <c r="L3" s="204"/>
      <c r="M3" s="204"/>
      <c r="N3" s="204"/>
      <c r="O3" s="204"/>
      <c r="P3" s="204"/>
      <c r="Q3" s="204"/>
      <c r="R3" s="204"/>
      <c r="S3" s="204"/>
      <c r="T3" s="204"/>
      <c r="U3" s="205"/>
      <c r="V3" s="18"/>
    </row>
    <row r="4" spans="1:22" ht="19.5" customHeight="1" x14ac:dyDescent="0.45">
      <c r="A4" s="17"/>
      <c r="B4" s="204"/>
      <c r="C4" s="204"/>
      <c r="D4" s="204"/>
      <c r="E4" s="204"/>
      <c r="F4" s="204"/>
      <c r="G4" s="204"/>
      <c r="H4" s="204"/>
      <c r="I4" s="204"/>
      <c r="J4" s="204"/>
      <c r="K4" s="204"/>
      <c r="L4" s="204"/>
      <c r="M4" s="204"/>
      <c r="N4" s="204"/>
      <c r="O4" s="204"/>
      <c r="P4" s="204"/>
      <c r="Q4" s="204"/>
      <c r="R4" s="204"/>
      <c r="S4" s="204"/>
      <c r="T4" s="204"/>
      <c r="U4" s="205"/>
      <c r="V4" s="18"/>
    </row>
    <row r="5" spans="1:22" ht="15" x14ac:dyDescent="0.45">
      <c r="A5" s="17"/>
      <c r="B5" s="26"/>
      <c r="C5" s="17"/>
      <c r="D5" s="17"/>
      <c r="E5" s="17"/>
      <c r="F5" s="17"/>
      <c r="G5" s="17"/>
      <c r="H5" s="17"/>
      <c r="I5" s="17"/>
      <c r="J5" s="17"/>
      <c r="K5" s="17"/>
      <c r="L5" s="17"/>
      <c r="M5" s="17"/>
      <c r="N5" s="17"/>
      <c r="O5" s="17"/>
      <c r="P5" s="17"/>
      <c r="Q5" s="17"/>
      <c r="R5" s="17"/>
      <c r="S5" s="17"/>
      <c r="T5" s="17"/>
      <c r="U5" s="17"/>
      <c r="V5" s="18"/>
    </row>
    <row r="6" spans="1:22" ht="138" customHeight="1" x14ac:dyDescent="0.45">
      <c r="A6" s="17"/>
      <c r="B6" s="206" t="s">
        <v>844</v>
      </c>
      <c r="C6" s="207"/>
      <c r="D6" s="207"/>
      <c r="E6" s="207"/>
      <c r="F6" s="207"/>
      <c r="G6" s="207"/>
      <c r="H6" s="207"/>
      <c r="I6" s="207"/>
      <c r="J6" s="207"/>
      <c r="K6" s="207"/>
      <c r="L6" s="207"/>
      <c r="M6" s="207"/>
      <c r="N6" s="207"/>
      <c r="O6" s="207"/>
      <c r="P6" s="207"/>
      <c r="Q6" s="207"/>
      <c r="R6" s="207"/>
      <c r="S6" s="207"/>
      <c r="T6" s="207"/>
      <c r="U6" s="208"/>
      <c r="V6" s="18"/>
    </row>
    <row r="7" spans="1:22" ht="14.65" thickBot="1" x14ac:dyDescent="0.5">
      <c r="A7" s="19"/>
      <c r="B7" s="19"/>
      <c r="C7" s="19"/>
      <c r="D7" s="19"/>
      <c r="E7" s="19"/>
      <c r="F7" s="19"/>
      <c r="G7" s="19"/>
      <c r="H7" s="19"/>
      <c r="I7" s="19"/>
      <c r="J7" s="19"/>
      <c r="K7" s="19"/>
      <c r="L7" s="19"/>
      <c r="M7" s="19"/>
      <c r="N7" s="19"/>
      <c r="O7" s="19"/>
      <c r="P7" s="19"/>
      <c r="Q7" s="19"/>
      <c r="R7" s="19"/>
      <c r="S7" s="19"/>
      <c r="T7" s="19"/>
      <c r="U7" s="19"/>
      <c r="V7" s="49"/>
    </row>
    <row r="8" spans="1:22" x14ac:dyDescent="0.45">
      <c r="A8" s="15"/>
      <c r="B8" s="15"/>
      <c r="C8" s="15"/>
      <c r="D8" s="67" t="str">
        <f>VLOOKUP($D$11,'LA list'!A1:B310, 2,0)</f>
        <v>-</v>
      </c>
      <c r="E8" s="15"/>
      <c r="F8" s="15"/>
      <c r="G8" s="15"/>
      <c r="H8" s="15"/>
      <c r="I8" s="15"/>
      <c r="J8" s="15"/>
      <c r="K8" s="15"/>
      <c r="L8" s="15"/>
      <c r="M8" s="15"/>
      <c r="N8" s="15"/>
      <c r="O8" s="15"/>
      <c r="P8" s="15"/>
      <c r="Q8" s="15"/>
      <c r="R8" s="15"/>
      <c r="S8" s="15"/>
      <c r="T8" s="15"/>
      <c r="U8" s="15"/>
      <c r="V8" s="16"/>
    </row>
    <row r="9" spans="1:22" ht="28.05" customHeight="1" x14ac:dyDescent="0.45">
      <c r="A9" s="15"/>
      <c r="B9" s="15"/>
      <c r="C9" s="15"/>
      <c r="D9" s="85" t="s">
        <v>845</v>
      </c>
      <c r="E9" s="15"/>
      <c r="F9" s="15"/>
      <c r="G9" s="15"/>
      <c r="H9" s="15"/>
      <c r="I9" s="15"/>
      <c r="J9" s="15"/>
      <c r="K9" s="15"/>
      <c r="L9" s="15"/>
      <c r="M9" s="15"/>
      <c r="N9" s="15"/>
      <c r="O9" s="15"/>
      <c r="P9" s="15"/>
      <c r="Q9" s="15"/>
      <c r="R9" s="15"/>
      <c r="S9" s="15"/>
      <c r="T9" s="15"/>
      <c r="U9" s="15"/>
      <c r="V9" s="16"/>
    </row>
    <row r="10" spans="1:22" ht="12.5" customHeight="1" thickBot="1" x14ac:dyDescent="0.5">
      <c r="A10" s="15"/>
      <c r="B10" s="15"/>
      <c r="C10" s="15"/>
      <c r="D10" s="85"/>
      <c r="E10" s="15"/>
      <c r="F10" s="15"/>
      <c r="G10" s="15"/>
      <c r="H10" s="15"/>
      <c r="I10" s="15"/>
      <c r="J10" s="15"/>
      <c r="K10" s="15"/>
      <c r="L10" s="15"/>
      <c r="M10" s="15"/>
      <c r="N10" s="15"/>
      <c r="O10" s="15"/>
      <c r="P10" s="15"/>
      <c r="Q10" s="15"/>
      <c r="R10" s="15"/>
      <c r="S10" s="15"/>
      <c r="T10" s="15"/>
      <c r="U10" s="15"/>
      <c r="V10" s="16"/>
    </row>
    <row r="11" spans="1:22" ht="18.5" customHeight="1" thickBot="1" x14ac:dyDescent="0.5">
      <c r="A11" s="1"/>
      <c r="B11" s="251" t="s">
        <v>9</v>
      </c>
      <c r="C11" s="232"/>
      <c r="D11" s="179" t="s">
        <v>571</v>
      </c>
      <c r="E11" s="2"/>
      <c r="F11" s="2"/>
      <c r="G11" s="2"/>
      <c r="H11" s="2"/>
      <c r="I11" s="35"/>
      <c r="J11" s="222"/>
      <c r="K11" s="222"/>
      <c r="L11" s="3"/>
      <c r="M11" s="2"/>
      <c r="N11" s="2"/>
      <c r="O11" s="2"/>
      <c r="P11" s="2"/>
      <c r="Q11" s="2"/>
      <c r="R11" s="2"/>
      <c r="S11" s="2"/>
      <c r="T11" s="2"/>
      <c r="U11" s="46"/>
      <c r="V11" s="16"/>
    </row>
    <row r="12" spans="1:22" ht="18.5" customHeight="1" x14ac:dyDescent="0.45">
      <c r="A12" s="1"/>
      <c r="B12" s="10"/>
      <c r="C12" s="10"/>
      <c r="D12" s="10"/>
      <c r="E12" s="2"/>
      <c r="F12" s="2"/>
      <c r="G12" s="2"/>
      <c r="H12" s="2"/>
      <c r="I12" s="2"/>
      <c r="J12" s="2"/>
      <c r="K12" s="3"/>
      <c r="L12" s="3"/>
      <c r="M12" s="2"/>
      <c r="N12" s="2"/>
      <c r="O12" s="2"/>
      <c r="P12" s="2"/>
      <c r="Q12" s="2"/>
      <c r="R12" s="2"/>
      <c r="S12" s="2"/>
      <c r="T12" s="2"/>
      <c r="U12" s="46"/>
      <c r="V12" s="16"/>
    </row>
    <row r="13" spans="1:22" ht="15.4" x14ac:dyDescent="0.45">
      <c r="A13" s="1"/>
      <c r="B13" s="2"/>
      <c r="C13" s="2"/>
      <c r="D13" s="2"/>
      <c r="E13" s="2"/>
      <c r="F13" s="2"/>
      <c r="G13" s="2"/>
      <c r="H13" s="2"/>
      <c r="I13" s="2"/>
      <c r="J13" s="2"/>
      <c r="K13" s="2"/>
      <c r="L13" s="2"/>
      <c r="M13" s="2"/>
      <c r="N13" s="2"/>
      <c r="O13" s="2"/>
      <c r="P13" s="2"/>
      <c r="Q13" s="11"/>
      <c r="R13" s="11"/>
      <c r="S13" s="11"/>
      <c r="T13" s="2"/>
      <c r="U13" s="46"/>
      <c r="V13" s="16"/>
    </row>
    <row r="14" spans="1:22" ht="15.4" x14ac:dyDescent="0.45">
      <c r="A14" s="1"/>
      <c r="B14" s="4"/>
      <c r="C14" s="2"/>
      <c r="D14" s="2"/>
      <c r="E14" s="234" t="s">
        <v>0</v>
      </c>
      <c r="F14" s="234"/>
      <c r="G14" s="69"/>
      <c r="H14" s="234" t="s">
        <v>1</v>
      </c>
      <c r="I14" s="234"/>
      <c r="J14" s="69"/>
      <c r="K14" s="234" t="s">
        <v>2</v>
      </c>
      <c r="L14" s="234"/>
      <c r="M14" s="69"/>
      <c r="N14" s="234" t="s">
        <v>3</v>
      </c>
      <c r="O14" s="234"/>
      <c r="P14" s="69"/>
      <c r="Q14" s="234" t="s">
        <v>4</v>
      </c>
      <c r="R14" s="234"/>
      <c r="S14" s="70"/>
      <c r="T14" s="234" t="s">
        <v>883</v>
      </c>
      <c r="U14" s="234"/>
      <c r="V14" s="16"/>
    </row>
    <row r="15" spans="1:22" ht="85.05" customHeight="1" x14ac:dyDescent="0.45">
      <c r="A15" s="1"/>
      <c r="B15" s="4"/>
      <c r="C15" s="2"/>
      <c r="D15" s="2"/>
      <c r="E15" s="254" t="str">
        <f>VLOOKUP($D$11,'Precepting bodies'!$B$2:$P$311, 1, 0)</f>
        <v>-</v>
      </c>
      <c r="F15" s="254"/>
      <c r="G15" s="57"/>
      <c r="H15" s="233" t="str">
        <f>VLOOKUP($D$11,'Precepting bodies'!$B$2:$P$311, 3, 0)</f>
        <v>-</v>
      </c>
      <c r="I15" s="233"/>
      <c r="J15" s="57"/>
      <c r="K15" s="233" t="str">
        <f>VLOOKUP($D$11,'Precepting bodies'!$B$2:$P$311, 7, 0)</f>
        <v>-</v>
      </c>
      <c r="L15" s="233"/>
      <c r="M15" s="57"/>
      <c r="N15" s="233" t="str">
        <f>VLOOKUP($D$11,'Precepting bodies'!$B$2:$P$311, 11, 0)</f>
        <v>-</v>
      </c>
      <c r="O15" s="233"/>
      <c r="P15" s="57"/>
      <c r="Q15" s="233" t="str">
        <f>VLOOKUP($D$11,'Precepting bodies'!$B$2:$P$311, 15, 0)</f>
        <v>-</v>
      </c>
      <c r="R15" s="233"/>
      <c r="S15" s="68"/>
      <c r="T15" s="233" t="s">
        <v>11</v>
      </c>
      <c r="U15" s="233"/>
      <c r="V15" s="16"/>
    </row>
    <row r="16" spans="1:22" ht="18" customHeight="1" x14ac:dyDescent="0.45">
      <c r="A16" s="1"/>
      <c r="B16" s="4"/>
      <c r="C16" s="2"/>
      <c r="D16" s="2"/>
      <c r="E16" s="82"/>
      <c r="F16" s="82"/>
      <c r="G16" s="57"/>
      <c r="H16" s="83"/>
      <c r="I16" s="83"/>
      <c r="J16" s="57"/>
      <c r="K16" s="83"/>
      <c r="L16" s="83"/>
      <c r="M16" s="57"/>
      <c r="N16" s="83"/>
      <c r="O16" s="83"/>
      <c r="P16" s="57"/>
      <c r="Q16" s="83"/>
      <c r="R16" s="83"/>
      <c r="S16" s="83"/>
      <c r="T16" s="83"/>
      <c r="U16" s="83"/>
      <c r="V16" s="16"/>
    </row>
    <row r="17" spans="1:22" ht="15.4" x14ac:dyDescent="0.45">
      <c r="A17" s="1"/>
      <c r="B17" s="259" t="s">
        <v>846</v>
      </c>
      <c r="C17" s="260"/>
      <c r="D17" s="260"/>
      <c r="E17" s="2"/>
      <c r="F17" s="72"/>
      <c r="G17" s="72"/>
      <c r="H17" s="72" t="str">
        <f>VLOOKUP($D$8, 'Precepting bodies'!$C$2:$S$311, 4,0)</f>
        <v>-</v>
      </c>
      <c r="I17" s="72"/>
      <c r="J17" s="72"/>
      <c r="K17" s="72" t="str">
        <f>VLOOKUP($D$8, 'Precepting bodies'!$C$2:$S$311, 8,0)</f>
        <v>-</v>
      </c>
      <c r="L17" s="72"/>
      <c r="M17" s="72"/>
      <c r="N17" s="72" t="str">
        <f>VLOOKUP($D$8, 'Precepting bodies'!$C$2:$S$311, 12,0)</f>
        <v>-</v>
      </c>
      <c r="O17" s="72"/>
      <c r="P17" s="72"/>
      <c r="Q17" s="72" t="str">
        <f>VLOOKUP($D$8, 'Precepting bodies'!$C$2:$S$311, 16,0)</f>
        <v>-</v>
      </c>
      <c r="R17" s="72"/>
      <c r="S17" s="72"/>
      <c r="T17" s="72"/>
      <c r="U17" s="72"/>
      <c r="V17" s="16"/>
    </row>
    <row r="18" spans="1:22" ht="15" x14ac:dyDescent="0.45">
      <c r="A18" s="1"/>
      <c r="B18" s="260"/>
      <c r="C18" s="260"/>
      <c r="D18" s="260"/>
      <c r="E18" s="223" t="s">
        <v>5</v>
      </c>
      <c r="F18" s="223"/>
      <c r="G18" s="5"/>
      <c r="H18" s="223" t="s">
        <v>5</v>
      </c>
      <c r="I18" s="223"/>
      <c r="J18" s="6"/>
      <c r="K18" s="223" t="s">
        <v>5</v>
      </c>
      <c r="L18" s="223"/>
      <c r="M18" s="6"/>
      <c r="N18" s="223" t="s">
        <v>5</v>
      </c>
      <c r="O18" s="223"/>
      <c r="P18" s="5"/>
      <c r="Q18" s="223" t="s">
        <v>5</v>
      </c>
      <c r="R18" s="223"/>
      <c r="S18" s="14"/>
      <c r="T18" s="223" t="s">
        <v>5</v>
      </c>
      <c r="U18" s="223"/>
      <c r="V18" s="16"/>
    </row>
    <row r="19" spans="1:22" ht="15.75" thickBot="1" x14ac:dyDescent="0.5">
      <c r="A19" s="1"/>
      <c r="B19" s="4"/>
      <c r="C19" s="2"/>
      <c r="D19" s="2"/>
      <c r="E19" s="14"/>
      <c r="F19" s="14"/>
      <c r="G19" s="5"/>
      <c r="H19" s="14"/>
      <c r="I19" s="14"/>
      <c r="J19" s="6"/>
      <c r="K19" s="14"/>
      <c r="L19" s="14"/>
      <c r="M19" s="6"/>
      <c r="N19" s="14"/>
      <c r="O19" s="14"/>
      <c r="P19" s="5"/>
      <c r="Q19" s="14"/>
      <c r="R19" s="14"/>
      <c r="S19" s="14"/>
      <c r="T19" s="14"/>
      <c r="U19" s="14"/>
      <c r="V19" s="16"/>
    </row>
    <row r="20" spans="1:22" ht="15.4" thickBot="1" x14ac:dyDescent="0.5">
      <c r="A20" s="1"/>
      <c r="B20" s="217" t="s">
        <v>895</v>
      </c>
      <c r="C20" s="218"/>
      <c r="D20" s="219"/>
      <c r="E20" s="215">
        <v>0</v>
      </c>
      <c r="F20" s="216"/>
      <c r="G20" s="7"/>
      <c r="H20" s="213"/>
      <c r="I20" s="214"/>
      <c r="J20" s="7"/>
      <c r="K20" s="213"/>
      <c r="L20" s="214"/>
      <c r="M20" s="7"/>
      <c r="N20" s="213"/>
      <c r="O20" s="214"/>
      <c r="P20" s="6"/>
      <c r="Q20" s="213"/>
      <c r="R20" s="214"/>
      <c r="S20" s="37"/>
      <c r="T20" s="213"/>
      <c r="U20" s="214"/>
      <c r="V20" s="16"/>
    </row>
    <row r="21" spans="1:22" ht="15" x14ac:dyDescent="0.45">
      <c r="A21" s="1"/>
      <c r="B21" s="218"/>
      <c r="C21" s="218"/>
      <c r="D21" s="218"/>
      <c r="E21" s="273" t="s">
        <v>848</v>
      </c>
      <c r="F21" s="274"/>
      <c r="G21" s="27"/>
      <c r="H21" s="36"/>
      <c r="I21" s="36"/>
      <c r="J21" s="27"/>
      <c r="K21" s="37"/>
      <c r="L21" s="37"/>
      <c r="M21" s="27"/>
      <c r="N21" s="37"/>
      <c r="O21" s="37"/>
      <c r="P21" s="28"/>
      <c r="Q21" s="37"/>
      <c r="R21" s="37"/>
      <c r="S21" s="37"/>
      <c r="T21" s="37"/>
      <c r="U21" s="37"/>
      <c r="V21" s="16"/>
    </row>
    <row r="22" spans="1:22" ht="15.4" x14ac:dyDescent="0.45">
      <c r="A22" s="1"/>
      <c r="B22" s="4"/>
      <c r="C22" s="4"/>
      <c r="D22" s="4"/>
      <c r="E22" s="287" t="str">
        <f>IF($E$20&gt;0,"You have entered a positive value for line 2. This represents a surplus.",IF($E$20&lt;0,"You have entered a negative value for line 2. This represents a deficit.",""))</f>
        <v/>
      </c>
      <c r="F22" s="288"/>
      <c r="G22" s="288"/>
      <c r="H22" s="288"/>
      <c r="I22" s="288"/>
      <c r="J22" s="288"/>
      <c r="K22" s="288"/>
      <c r="L22" s="288"/>
      <c r="M22" s="288"/>
      <c r="N22" s="288"/>
      <c r="O22" s="14"/>
      <c r="P22" s="5"/>
      <c r="Q22" s="14"/>
      <c r="R22" s="14"/>
      <c r="S22" s="14"/>
      <c r="T22" s="93"/>
      <c r="U22" s="93"/>
      <c r="V22" s="16"/>
    </row>
    <row r="23" spans="1:22" ht="15.75" thickBot="1" x14ac:dyDescent="0.5">
      <c r="A23" s="1"/>
      <c r="B23" s="4"/>
      <c r="C23" s="4"/>
      <c r="D23" s="4"/>
      <c r="E23" s="113"/>
      <c r="F23" s="116"/>
      <c r="G23" s="116"/>
      <c r="H23" s="116"/>
      <c r="I23" s="116"/>
      <c r="J23" s="116"/>
      <c r="K23" s="116"/>
      <c r="L23" s="116"/>
      <c r="M23" s="116"/>
      <c r="N23" s="116"/>
      <c r="O23" s="93"/>
      <c r="P23" s="5"/>
      <c r="Q23" s="93"/>
      <c r="R23" s="93"/>
      <c r="S23" s="93"/>
      <c r="T23" s="13"/>
      <c r="U23" s="13"/>
      <c r="V23" s="16"/>
    </row>
    <row r="24" spans="1:22" ht="15.4" thickBot="1" x14ac:dyDescent="0.5">
      <c r="A24" s="1"/>
      <c r="B24" s="220" t="s">
        <v>898</v>
      </c>
      <c r="C24" s="221"/>
      <c r="D24" s="221"/>
      <c r="E24" s="255">
        <f>VLOOKUP($D$8,'CTR1 data'!$A$2:$C$311,3,0)</f>
        <v>0</v>
      </c>
      <c r="F24" s="256"/>
      <c r="G24" s="7"/>
      <c r="H24" s="257">
        <f>VLOOKUP($H$17,'Precepting bodies'!$F$3:$S$311,2,0)</f>
        <v>0</v>
      </c>
      <c r="I24" s="258"/>
      <c r="J24" s="7"/>
      <c r="K24" s="224">
        <f>VLOOKUP($K$17,'Precepting bodies'!$J$3:$S$331,2,0)</f>
        <v>0</v>
      </c>
      <c r="L24" s="225"/>
      <c r="M24" s="7"/>
      <c r="N24" s="224">
        <f>VLOOKUP($N$17,'Precepting bodies'!$N$3:$S$331,2,0)</f>
        <v>0</v>
      </c>
      <c r="O24" s="225"/>
      <c r="P24" s="6"/>
      <c r="Q24" s="224">
        <f>VLOOKUP($Q$17,'Precepting bodies'!$R$3:$S$311, 2,0)</f>
        <v>0</v>
      </c>
      <c r="R24" s="225"/>
      <c r="S24" s="94"/>
      <c r="T24" s="245">
        <f>SUM(E24+H24+K24+N24+Q24)</f>
        <v>0</v>
      </c>
      <c r="U24" s="246"/>
      <c r="V24" s="16"/>
    </row>
    <row r="25" spans="1:22" ht="15.5" customHeight="1" x14ac:dyDescent="0.45">
      <c r="A25" s="1"/>
      <c r="B25" s="221"/>
      <c r="C25" s="221"/>
      <c r="D25" s="221"/>
      <c r="E25" s="261" t="s">
        <v>849</v>
      </c>
      <c r="F25" s="262"/>
      <c r="G25" s="108"/>
      <c r="H25" s="261" t="s">
        <v>850</v>
      </c>
      <c r="I25" s="262"/>
      <c r="J25" s="109"/>
      <c r="K25" s="261" t="s">
        <v>851</v>
      </c>
      <c r="L25" s="262"/>
      <c r="M25" s="109"/>
      <c r="N25" s="261" t="s">
        <v>852</v>
      </c>
      <c r="O25" s="262"/>
      <c r="P25" s="110"/>
      <c r="Q25" s="261" t="s">
        <v>853</v>
      </c>
      <c r="R25" s="262"/>
      <c r="S25" s="111"/>
      <c r="T25" s="261" t="s">
        <v>854</v>
      </c>
      <c r="U25" s="262"/>
      <c r="V25" s="16"/>
    </row>
    <row r="26" spans="1:22" ht="15.4" x14ac:dyDescent="0.45">
      <c r="A26" s="1"/>
      <c r="B26" s="4"/>
      <c r="C26" s="4"/>
      <c r="D26" s="4"/>
      <c r="E26" s="14"/>
      <c r="F26" s="14"/>
      <c r="G26" s="5"/>
      <c r="H26" s="14"/>
      <c r="I26" s="14"/>
      <c r="J26" s="6"/>
      <c r="K26" s="14"/>
      <c r="L26" s="14"/>
      <c r="M26" s="6"/>
      <c r="N26" s="14"/>
      <c r="O26" s="14"/>
      <c r="P26" s="5"/>
      <c r="Q26" s="14"/>
      <c r="R26" s="14"/>
      <c r="S26" s="14"/>
      <c r="T26" s="14"/>
      <c r="U26" s="14"/>
      <c r="V26" s="16"/>
    </row>
    <row r="27" spans="1:22" ht="15.75" thickBot="1" x14ac:dyDescent="0.5">
      <c r="A27" s="1"/>
      <c r="B27" s="4"/>
      <c r="C27" s="4"/>
      <c r="D27" s="4"/>
      <c r="E27" s="93"/>
      <c r="F27" s="93"/>
      <c r="G27" s="5"/>
      <c r="H27" s="93"/>
      <c r="I27" s="93"/>
      <c r="J27" s="6"/>
      <c r="K27" s="93"/>
      <c r="L27" s="93"/>
      <c r="M27" s="6"/>
      <c r="N27" s="93"/>
      <c r="O27" s="93"/>
      <c r="P27" s="5"/>
      <c r="Q27" s="93"/>
      <c r="R27" s="93"/>
      <c r="S27" s="93"/>
      <c r="T27" s="93"/>
      <c r="U27" s="93"/>
      <c r="V27" s="16"/>
    </row>
    <row r="28" spans="1:22" ht="15.75" thickBot="1" x14ac:dyDescent="0.5">
      <c r="A28" s="1"/>
      <c r="B28" s="265" t="s">
        <v>920</v>
      </c>
      <c r="C28" s="265"/>
      <c r="D28" s="266"/>
      <c r="E28" s="267" t="str">
        <f>IF(E24=0, "0.00%", (E24/T24))</f>
        <v>0.00%</v>
      </c>
      <c r="F28" s="268"/>
      <c r="G28" s="7"/>
      <c r="H28" s="267">
        <f>IF(H24=0, 0,(H24/T24))</f>
        <v>0</v>
      </c>
      <c r="I28" s="268"/>
      <c r="J28" s="7"/>
      <c r="K28" s="237">
        <f>IF(K24=0,0,(K24/T24))</f>
        <v>0</v>
      </c>
      <c r="L28" s="238"/>
      <c r="M28" s="7"/>
      <c r="N28" s="237">
        <f>IF(N24=0, 0, (N24/T24))</f>
        <v>0</v>
      </c>
      <c r="O28" s="238"/>
      <c r="P28" s="6"/>
      <c r="Q28" s="237">
        <f>IF(Q24=0,0,(Q24/T24))</f>
        <v>0</v>
      </c>
      <c r="R28" s="238"/>
      <c r="S28" s="44"/>
      <c r="T28" s="237">
        <f>SUM(E28:Q28)</f>
        <v>0</v>
      </c>
      <c r="U28" s="238"/>
      <c r="V28" s="16"/>
    </row>
    <row r="29" spans="1:22" ht="15.4" x14ac:dyDescent="0.45">
      <c r="A29" s="1"/>
      <c r="B29" s="4"/>
      <c r="C29" s="2"/>
      <c r="D29" s="2"/>
      <c r="E29" s="263" t="s">
        <v>855</v>
      </c>
      <c r="F29" s="264"/>
      <c r="G29" s="29"/>
      <c r="H29" s="263" t="s">
        <v>856</v>
      </c>
      <c r="I29" s="264"/>
      <c r="J29" s="29"/>
      <c r="K29" s="263" t="s">
        <v>857</v>
      </c>
      <c r="L29" s="264"/>
      <c r="M29" s="29"/>
      <c r="N29" s="263" t="s">
        <v>858</v>
      </c>
      <c r="O29" s="264"/>
      <c r="P29" s="2"/>
      <c r="Q29" s="263" t="s">
        <v>859</v>
      </c>
      <c r="R29" s="264"/>
      <c r="S29" s="40"/>
      <c r="T29" s="2"/>
      <c r="U29" s="2"/>
      <c r="V29" s="16"/>
    </row>
    <row r="30" spans="1:22" ht="15.4" x14ac:dyDescent="0.45">
      <c r="A30" s="1"/>
      <c r="B30" s="4"/>
      <c r="C30" s="2"/>
      <c r="D30" s="2"/>
      <c r="E30" s="2"/>
      <c r="F30" s="2"/>
      <c r="G30" s="2"/>
      <c r="H30" s="2"/>
      <c r="I30" s="2"/>
      <c r="J30" s="2"/>
      <c r="K30" s="2"/>
      <c r="L30" s="2"/>
      <c r="M30" s="2"/>
      <c r="N30" s="2"/>
      <c r="O30" s="2"/>
      <c r="P30" s="2"/>
      <c r="Q30" s="2"/>
      <c r="R30" s="2"/>
      <c r="S30" s="40"/>
      <c r="T30" s="2"/>
      <c r="U30" s="2"/>
      <c r="V30" s="16"/>
    </row>
    <row r="31" spans="1:22" ht="15.4" x14ac:dyDescent="0.45">
      <c r="A31" s="1"/>
      <c r="B31" s="4"/>
      <c r="C31" s="2"/>
      <c r="D31" s="2"/>
      <c r="E31" s="2"/>
      <c r="F31" s="2"/>
      <c r="G31" s="2"/>
      <c r="H31" s="2"/>
      <c r="I31" s="2"/>
      <c r="J31" s="2"/>
      <c r="K31" s="2"/>
      <c r="L31" s="2"/>
      <c r="M31" s="2"/>
      <c r="N31" s="2"/>
      <c r="O31" s="2"/>
      <c r="P31" s="2"/>
      <c r="Q31" s="2"/>
      <c r="R31" s="2"/>
      <c r="S31" s="40"/>
      <c r="T31" s="2"/>
      <c r="U31" s="2"/>
      <c r="V31" s="16"/>
    </row>
    <row r="32" spans="1:22" ht="16.899999999999999" x14ac:dyDescent="0.5">
      <c r="A32" s="1"/>
      <c r="B32" s="97" t="s">
        <v>847</v>
      </c>
      <c r="C32" s="2"/>
      <c r="D32" s="2"/>
      <c r="E32" s="2"/>
      <c r="F32" s="2"/>
      <c r="G32" s="2"/>
      <c r="H32" s="2"/>
      <c r="I32" s="2"/>
      <c r="J32" s="2"/>
      <c r="K32" s="2"/>
      <c r="L32" s="2"/>
      <c r="M32" s="2"/>
      <c r="N32" s="2"/>
      <c r="O32" s="2"/>
      <c r="P32" s="2"/>
      <c r="Q32" s="2"/>
      <c r="R32" s="2"/>
      <c r="S32" s="40"/>
      <c r="T32" s="2"/>
      <c r="U32" s="2"/>
      <c r="V32" s="16"/>
    </row>
    <row r="33" spans="1:22" ht="15.75" thickBot="1" x14ac:dyDescent="0.5">
      <c r="A33" s="1"/>
      <c r="B33" s="4"/>
      <c r="C33" s="2"/>
      <c r="D33" s="2"/>
      <c r="E33" s="2"/>
      <c r="F33" s="2"/>
      <c r="G33" s="2"/>
      <c r="H33" s="2"/>
      <c r="I33" s="2"/>
      <c r="J33" s="2"/>
      <c r="K33" s="2"/>
      <c r="L33" s="2"/>
      <c r="M33" s="2"/>
      <c r="N33" s="2"/>
      <c r="O33" s="2"/>
      <c r="P33" s="2"/>
      <c r="Q33" s="2"/>
      <c r="R33" s="2"/>
      <c r="S33" s="40"/>
      <c r="T33" s="2"/>
      <c r="U33" s="2"/>
      <c r="V33" s="16"/>
    </row>
    <row r="34" spans="1:22" ht="15.4" thickBot="1" x14ac:dyDescent="0.5">
      <c r="A34" s="1"/>
      <c r="B34" s="217" t="s">
        <v>896</v>
      </c>
      <c r="C34" s="260"/>
      <c r="D34" s="260"/>
      <c r="E34" s="252">
        <v>0</v>
      </c>
      <c r="F34" s="253"/>
      <c r="G34" s="31"/>
      <c r="H34" s="213"/>
      <c r="I34" s="214"/>
      <c r="J34" s="31"/>
      <c r="K34" s="213"/>
      <c r="L34" s="214"/>
      <c r="M34" s="31"/>
      <c r="N34" s="213"/>
      <c r="O34" s="214"/>
      <c r="P34" s="32"/>
      <c r="Q34" s="213"/>
      <c r="R34" s="214"/>
      <c r="S34" s="95"/>
      <c r="T34" s="239">
        <f>E34</f>
        <v>0</v>
      </c>
      <c r="U34" s="240"/>
      <c r="V34" s="16"/>
    </row>
    <row r="35" spans="1:22" ht="15.4" x14ac:dyDescent="0.45">
      <c r="A35" s="1"/>
      <c r="B35" s="260"/>
      <c r="C35" s="260"/>
      <c r="D35" s="260"/>
      <c r="E35" s="275" t="s">
        <v>860</v>
      </c>
      <c r="F35" s="276"/>
      <c r="G35" s="33"/>
      <c r="H35" s="33"/>
      <c r="I35" s="33"/>
      <c r="J35" s="33"/>
      <c r="K35" s="33"/>
      <c r="L35" s="33"/>
      <c r="M35" s="33"/>
      <c r="N35" s="33"/>
      <c r="O35" s="33"/>
      <c r="P35" s="33"/>
      <c r="Q35" s="33"/>
      <c r="R35" s="33"/>
      <c r="S35" s="41"/>
      <c r="T35" s="91"/>
      <c r="U35" s="91"/>
      <c r="V35" s="16"/>
    </row>
    <row r="36" spans="1:22" ht="15.75" x14ac:dyDescent="0.5">
      <c r="A36" s="1"/>
      <c r="B36" s="4"/>
      <c r="C36" s="4"/>
      <c r="D36" s="4"/>
      <c r="E36" s="293" t="str">
        <f>IF(E34&lt;0,"Please enter a positive value for line 5", "")</f>
        <v/>
      </c>
      <c r="F36" s="291"/>
      <c r="G36" s="291"/>
      <c r="H36" s="291"/>
      <c r="I36" s="291"/>
      <c r="J36" s="33"/>
      <c r="K36" s="33"/>
      <c r="L36" s="33"/>
      <c r="M36" s="33"/>
      <c r="N36" s="33"/>
      <c r="O36" s="33"/>
      <c r="P36" s="33"/>
      <c r="Q36" s="33"/>
      <c r="R36" s="33"/>
      <c r="S36" s="41"/>
      <c r="T36" s="91"/>
      <c r="U36" s="91"/>
      <c r="V36" s="16"/>
    </row>
    <row r="37" spans="1:22" ht="16.149999999999999" thickBot="1" x14ac:dyDescent="0.55000000000000004">
      <c r="A37" s="1"/>
      <c r="B37" s="4"/>
      <c r="C37" s="4"/>
      <c r="D37" s="4"/>
      <c r="E37" s="119"/>
      <c r="F37" s="114"/>
      <c r="G37" s="114"/>
      <c r="H37" s="114"/>
      <c r="I37" s="114"/>
      <c r="J37" s="33"/>
      <c r="K37" s="33"/>
      <c r="L37" s="33"/>
      <c r="M37" s="33"/>
      <c r="N37" s="33"/>
      <c r="O37" s="33"/>
      <c r="P37" s="33"/>
      <c r="Q37" s="33"/>
      <c r="R37" s="33"/>
      <c r="S37" s="41"/>
      <c r="T37" s="91"/>
      <c r="U37" s="91"/>
      <c r="V37" s="16"/>
    </row>
    <row r="38" spans="1:22" ht="15.4" thickBot="1" x14ac:dyDescent="0.5">
      <c r="A38" s="1"/>
      <c r="B38" s="295" t="s">
        <v>921</v>
      </c>
      <c r="C38" s="202"/>
      <c r="D38" s="202"/>
      <c r="E38" s="241">
        <v>0</v>
      </c>
      <c r="F38" s="242"/>
      <c r="G38" s="31"/>
      <c r="H38" s="213"/>
      <c r="I38" s="214"/>
      <c r="J38" s="31"/>
      <c r="K38" s="213"/>
      <c r="L38" s="214"/>
      <c r="M38" s="31"/>
      <c r="N38" s="213"/>
      <c r="O38" s="214"/>
      <c r="P38" s="32"/>
      <c r="Q38" s="213"/>
      <c r="R38" s="214"/>
      <c r="S38" s="95"/>
      <c r="T38" s="226">
        <f>E38</f>
        <v>0</v>
      </c>
      <c r="U38" s="227"/>
      <c r="V38" s="16"/>
    </row>
    <row r="39" spans="1:22" ht="15.4" x14ac:dyDescent="0.45">
      <c r="A39" s="1"/>
      <c r="B39" s="202"/>
      <c r="C39" s="202"/>
      <c r="D39" s="202"/>
      <c r="E39" s="275" t="s">
        <v>861</v>
      </c>
      <c r="F39" s="277"/>
      <c r="G39" s="33"/>
      <c r="H39" s="33"/>
      <c r="I39" s="33"/>
      <c r="J39" s="33"/>
      <c r="K39" s="33"/>
      <c r="L39" s="33"/>
      <c r="M39" s="33"/>
      <c r="N39" s="33"/>
      <c r="O39" s="33"/>
      <c r="P39" s="33"/>
      <c r="Q39" s="33"/>
      <c r="R39" s="33"/>
      <c r="S39" s="41"/>
      <c r="T39" s="91"/>
      <c r="U39" s="91"/>
      <c r="V39" s="16"/>
    </row>
    <row r="40" spans="1:22" ht="15.75" x14ac:dyDescent="0.5">
      <c r="A40" s="1"/>
      <c r="B40" s="202"/>
      <c r="C40" s="202"/>
      <c r="D40" s="202"/>
      <c r="E40" s="293" t="str">
        <f>IF(E38&lt;0,"Please enter a positive value for line 6", "")</f>
        <v/>
      </c>
      <c r="F40" s="294"/>
      <c r="G40" s="294"/>
      <c r="H40" s="294"/>
      <c r="I40" s="294"/>
      <c r="J40" s="33"/>
      <c r="K40" s="33"/>
      <c r="L40" s="33"/>
      <c r="M40" s="33"/>
      <c r="N40" s="33"/>
      <c r="O40" s="33"/>
      <c r="P40" s="33"/>
      <c r="Q40" s="33"/>
      <c r="R40" s="33"/>
      <c r="S40" s="41"/>
      <c r="T40" s="91"/>
      <c r="U40" s="91"/>
      <c r="V40" s="16"/>
    </row>
    <row r="41" spans="1:22" s="125" customFormat="1" ht="16.149999999999999" thickBot="1" x14ac:dyDescent="0.55000000000000004">
      <c r="A41" s="3"/>
      <c r="B41" s="120"/>
      <c r="C41" s="120"/>
      <c r="D41" s="120"/>
      <c r="E41" s="121"/>
      <c r="F41" s="122"/>
      <c r="G41" s="122"/>
      <c r="H41" s="122"/>
      <c r="I41" s="122"/>
      <c r="J41" s="123"/>
      <c r="K41" s="123"/>
      <c r="L41" s="123"/>
      <c r="M41" s="123"/>
      <c r="N41" s="123"/>
      <c r="O41" s="123"/>
      <c r="P41" s="123"/>
      <c r="Q41" s="123"/>
      <c r="R41" s="123"/>
      <c r="S41" s="41"/>
      <c r="T41" s="124"/>
      <c r="U41" s="124"/>
      <c r="V41" s="16"/>
    </row>
    <row r="42" spans="1:22" ht="15.4" thickBot="1" x14ac:dyDescent="0.5">
      <c r="A42" s="1"/>
      <c r="B42" s="217" t="s">
        <v>897</v>
      </c>
      <c r="C42" s="260"/>
      <c r="D42" s="260"/>
      <c r="E42" s="241">
        <v>0</v>
      </c>
      <c r="F42" s="242"/>
      <c r="G42" s="31"/>
      <c r="H42" s="213"/>
      <c r="I42" s="214"/>
      <c r="J42" s="31"/>
      <c r="K42" s="213"/>
      <c r="L42" s="214"/>
      <c r="M42" s="31"/>
      <c r="N42" s="213"/>
      <c r="O42" s="214"/>
      <c r="P42" s="32"/>
      <c r="Q42" s="213"/>
      <c r="R42" s="214"/>
      <c r="S42" s="95"/>
      <c r="T42" s="226">
        <f>E42</f>
        <v>0</v>
      </c>
      <c r="U42" s="227"/>
      <c r="V42" s="16"/>
    </row>
    <row r="43" spans="1:22" ht="15.4" x14ac:dyDescent="0.45">
      <c r="A43" s="1"/>
      <c r="B43" s="260"/>
      <c r="C43" s="260"/>
      <c r="D43" s="260"/>
      <c r="E43" s="275" t="s">
        <v>862</v>
      </c>
      <c r="F43" s="277"/>
      <c r="G43" s="33"/>
      <c r="H43" s="3"/>
      <c r="I43" s="33"/>
      <c r="J43" s="33"/>
      <c r="K43" s="33"/>
      <c r="L43" s="33"/>
      <c r="M43" s="33"/>
      <c r="N43" s="33"/>
      <c r="O43" s="33"/>
      <c r="P43" s="33"/>
      <c r="Q43" s="33"/>
      <c r="R43" s="33"/>
      <c r="S43" s="41"/>
      <c r="T43" s="91"/>
      <c r="U43" s="91"/>
      <c r="V43" s="16"/>
    </row>
    <row r="44" spans="1:22" ht="15.75" x14ac:dyDescent="0.5">
      <c r="A44" s="1"/>
      <c r="B44" s="4"/>
      <c r="C44" s="4"/>
      <c r="D44" s="4"/>
      <c r="E44" s="289" t="str">
        <f>IF(E42&lt;0,"Please enter a positive value for line 7", "")</f>
        <v/>
      </c>
      <c r="F44" s="291"/>
      <c r="G44" s="291"/>
      <c r="H44" s="291"/>
      <c r="I44" s="291"/>
      <c r="J44" s="291"/>
      <c r="K44" s="291"/>
      <c r="L44" s="291"/>
      <c r="M44" s="291"/>
      <c r="N44" s="291"/>
      <c r="O44" s="291"/>
      <c r="P44" s="33"/>
      <c r="Q44" s="33"/>
      <c r="R44" s="33"/>
      <c r="S44" s="41"/>
      <c r="T44" s="91"/>
      <c r="U44" s="91"/>
      <c r="V44" s="16"/>
    </row>
    <row r="45" spans="1:22" ht="16.149999999999999" thickBot="1" x14ac:dyDescent="0.55000000000000004">
      <c r="A45" s="1"/>
      <c r="B45" s="4"/>
      <c r="C45" s="4"/>
      <c r="D45" s="4"/>
      <c r="E45" s="115" t="str">
        <f>IF(AND($E$34&lt;&gt;0, $E$42&lt;&gt;0), "Please check lines above - a zero should be entered in line 5 or line 7", "")</f>
        <v/>
      </c>
      <c r="F45" s="114"/>
      <c r="G45" s="114"/>
      <c r="H45" s="114"/>
      <c r="I45" s="114"/>
      <c r="J45" s="114"/>
      <c r="K45" s="114"/>
      <c r="L45" s="114"/>
      <c r="M45" s="114"/>
      <c r="N45" s="114"/>
      <c r="O45" s="114"/>
      <c r="P45" s="33"/>
      <c r="Q45" s="33"/>
      <c r="R45" s="33"/>
      <c r="S45" s="41"/>
      <c r="T45" s="91"/>
      <c r="U45" s="91"/>
      <c r="V45" s="16"/>
    </row>
    <row r="46" spans="1:22" ht="15.75" thickBot="1" x14ac:dyDescent="0.5">
      <c r="A46" s="1"/>
      <c r="B46" s="251" t="s">
        <v>922</v>
      </c>
      <c r="C46" s="251"/>
      <c r="D46" s="292"/>
      <c r="E46" s="247">
        <v>0</v>
      </c>
      <c r="F46" s="248"/>
      <c r="G46" s="33"/>
      <c r="H46" s="213"/>
      <c r="I46" s="214"/>
      <c r="J46" s="33"/>
      <c r="K46" s="213"/>
      <c r="L46" s="214"/>
      <c r="M46" s="33"/>
      <c r="N46" s="213"/>
      <c r="O46" s="214"/>
      <c r="P46" s="33"/>
      <c r="Q46" s="213"/>
      <c r="R46" s="214"/>
      <c r="S46" s="96"/>
      <c r="T46" s="235">
        <f>E46</f>
        <v>0</v>
      </c>
      <c r="U46" s="236"/>
      <c r="V46" s="16"/>
    </row>
    <row r="47" spans="1:22" ht="15.5" customHeight="1" x14ac:dyDescent="0.45">
      <c r="A47" s="1"/>
      <c r="B47" s="260"/>
      <c r="C47" s="260"/>
      <c r="D47" s="260"/>
      <c r="E47" s="278" t="s">
        <v>863</v>
      </c>
      <c r="F47" s="279"/>
      <c r="G47" s="33"/>
      <c r="H47" s="33"/>
      <c r="I47" s="33"/>
      <c r="J47" s="33"/>
      <c r="K47" s="33"/>
      <c r="L47" s="34"/>
      <c r="M47" s="33"/>
      <c r="N47" s="33"/>
      <c r="O47" s="34"/>
      <c r="P47" s="33"/>
      <c r="Q47" s="33"/>
      <c r="R47" s="34"/>
      <c r="S47" s="42"/>
      <c r="T47" s="91"/>
      <c r="U47" s="91"/>
      <c r="V47" s="16"/>
    </row>
    <row r="48" spans="1:22" ht="15.5" customHeight="1" x14ac:dyDescent="0.5">
      <c r="A48" s="1"/>
      <c r="B48" s="4"/>
      <c r="C48" s="4"/>
      <c r="D48" s="4"/>
      <c r="E48" s="289" t="str">
        <f>IF(E46&lt;0,"Please enter a positive value for line 8", "")</f>
        <v/>
      </c>
      <c r="F48" s="290"/>
      <c r="G48" s="290"/>
      <c r="H48" s="290"/>
      <c r="I48" s="290"/>
      <c r="J48" s="290"/>
      <c r="K48" s="290"/>
      <c r="L48" s="290"/>
      <c r="M48" s="290"/>
      <c r="N48" s="290"/>
      <c r="O48" s="290"/>
      <c r="P48" s="33"/>
      <c r="Q48" s="33"/>
      <c r="R48" s="34"/>
      <c r="S48" s="42"/>
      <c r="T48" s="91"/>
      <c r="U48" s="91"/>
      <c r="V48" s="16"/>
    </row>
    <row r="49" spans="1:23" ht="15.5" customHeight="1" thickBot="1" x14ac:dyDescent="0.5">
      <c r="A49" s="1"/>
      <c r="B49" s="4"/>
      <c r="C49" s="4"/>
      <c r="D49" s="4"/>
      <c r="E49" s="289" t="str">
        <f>IF(AND($E$38&lt;&gt;0, $E$46&lt;&gt;0), "Please check lines above - a zero should be entered in line 6 or line 8", "")</f>
        <v/>
      </c>
      <c r="F49" s="298"/>
      <c r="G49" s="298"/>
      <c r="H49" s="298"/>
      <c r="I49" s="298"/>
      <c r="J49" s="298"/>
      <c r="K49" s="298"/>
      <c r="L49" s="298"/>
      <c r="M49" s="298"/>
      <c r="N49" s="298"/>
      <c r="O49" s="298"/>
      <c r="P49" s="33"/>
      <c r="Q49" s="33"/>
      <c r="R49" s="34"/>
      <c r="S49" s="42"/>
      <c r="T49" s="91"/>
      <c r="U49" s="91"/>
      <c r="V49" s="16"/>
    </row>
    <row r="50" spans="1:23" ht="15.5" customHeight="1" thickBot="1" x14ac:dyDescent="0.5">
      <c r="A50" s="1"/>
      <c r="B50" s="4" t="s">
        <v>843</v>
      </c>
      <c r="C50" s="4"/>
      <c r="D50" s="4"/>
      <c r="E50" s="235">
        <f>SUM(E34+E38-E42-E46)</f>
        <v>0</v>
      </c>
      <c r="F50" s="236"/>
      <c r="G50" s="33"/>
      <c r="H50" s="213"/>
      <c r="I50" s="214"/>
      <c r="J50" s="33"/>
      <c r="K50" s="213"/>
      <c r="L50" s="214"/>
      <c r="M50" s="33"/>
      <c r="N50" s="213"/>
      <c r="O50" s="214"/>
      <c r="P50" s="33"/>
      <c r="Q50" s="213"/>
      <c r="R50" s="214"/>
      <c r="S50" s="96"/>
      <c r="T50" s="235">
        <f>E50</f>
        <v>0</v>
      </c>
      <c r="U50" s="236"/>
      <c r="V50" s="16"/>
    </row>
    <row r="51" spans="1:23" ht="15.5" customHeight="1" x14ac:dyDescent="0.45">
      <c r="A51" s="1"/>
      <c r="B51" s="4"/>
      <c r="C51" s="4"/>
      <c r="D51" s="4"/>
      <c r="E51" s="280" t="s">
        <v>864</v>
      </c>
      <c r="F51" s="281"/>
      <c r="G51" s="33"/>
      <c r="H51" s="33"/>
      <c r="I51" s="33"/>
      <c r="J51" s="33"/>
      <c r="K51" s="33"/>
      <c r="L51" s="34"/>
      <c r="M51" s="33"/>
      <c r="N51" s="33"/>
      <c r="O51" s="34"/>
      <c r="P51" s="33"/>
      <c r="Q51" s="33"/>
      <c r="R51" s="34"/>
      <c r="S51" s="42"/>
      <c r="T51" s="91"/>
      <c r="U51" s="91"/>
      <c r="V51" s="16"/>
    </row>
    <row r="52" spans="1:23" ht="15.5" customHeight="1" x14ac:dyDescent="0.45">
      <c r="A52" s="1"/>
      <c r="B52" s="4"/>
      <c r="C52" s="4"/>
      <c r="D52" s="4"/>
      <c r="E52" s="117"/>
      <c r="F52" s="118"/>
      <c r="G52" s="33"/>
      <c r="H52" s="33"/>
      <c r="I52" s="33"/>
      <c r="J52" s="33"/>
      <c r="K52" s="33"/>
      <c r="L52" s="34"/>
      <c r="M52" s="33"/>
      <c r="N52" s="33"/>
      <c r="O52" s="34"/>
      <c r="P52" s="33"/>
      <c r="Q52" s="33"/>
      <c r="R52" s="34"/>
      <c r="S52" s="42"/>
      <c r="T52" s="91"/>
      <c r="U52" s="91"/>
      <c r="V52" s="16"/>
    </row>
    <row r="53" spans="1:23" ht="15.5" customHeight="1" thickBot="1" x14ac:dyDescent="0.5">
      <c r="A53" s="1"/>
      <c r="B53" s="4"/>
      <c r="C53" s="4"/>
      <c r="D53" s="4"/>
      <c r="E53" s="100"/>
      <c r="F53" s="101"/>
      <c r="G53" s="33"/>
      <c r="H53" s="33"/>
      <c r="I53" s="33"/>
      <c r="J53" s="33"/>
      <c r="K53" s="33"/>
      <c r="L53" s="34"/>
      <c r="M53" s="33"/>
      <c r="N53" s="33"/>
      <c r="O53" s="34"/>
      <c r="P53" s="33"/>
      <c r="Q53" s="33"/>
      <c r="R53" s="34"/>
      <c r="S53" s="42"/>
      <c r="T53" s="91"/>
      <c r="U53" s="91"/>
      <c r="V53" s="16"/>
    </row>
    <row r="54" spans="1:23" ht="15.4" thickBot="1" x14ac:dyDescent="0.5">
      <c r="A54" s="1"/>
      <c r="B54" s="217" t="s">
        <v>899</v>
      </c>
      <c r="C54" s="260"/>
      <c r="D54" s="260"/>
      <c r="E54" s="249">
        <f>SUM(E20-E50)</f>
        <v>0</v>
      </c>
      <c r="F54" s="250"/>
      <c r="G54" s="31"/>
      <c r="H54" s="213"/>
      <c r="I54" s="214"/>
      <c r="J54" s="31"/>
      <c r="K54" s="213"/>
      <c r="L54" s="214"/>
      <c r="M54" s="31"/>
      <c r="N54" s="213"/>
      <c r="O54" s="214"/>
      <c r="P54" s="32"/>
      <c r="Q54" s="213"/>
      <c r="R54" s="214"/>
      <c r="S54" s="95"/>
      <c r="T54" s="249">
        <f>E54</f>
        <v>0</v>
      </c>
      <c r="U54" s="250"/>
      <c r="V54" s="16"/>
    </row>
    <row r="55" spans="1:23" ht="15.4" x14ac:dyDescent="0.45">
      <c r="A55" s="1"/>
      <c r="B55" s="260"/>
      <c r="C55" s="260"/>
      <c r="D55" s="260"/>
      <c r="E55" s="282" t="s">
        <v>865</v>
      </c>
      <c r="F55" s="283"/>
      <c r="G55" s="2"/>
      <c r="H55" s="2"/>
      <c r="I55" s="2"/>
      <c r="J55" s="2"/>
      <c r="K55" s="2"/>
      <c r="L55" s="8"/>
      <c r="M55" s="2"/>
      <c r="N55" s="2"/>
      <c r="O55" s="8"/>
      <c r="P55" s="2"/>
      <c r="Q55" s="2"/>
      <c r="R55" s="8"/>
      <c r="S55" s="28"/>
      <c r="T55" s="29"/>
      <c r="U55" s="29"/>
      <c r="V55" s="16"/>
    </row>
    <row r="56" spans="1:23" ht="15.4" x14ac:dyDescent="0.45">
      <c r="A56" s="1"/>
      <c r="B56" s="2"/>
      <c r="C56" s="2"/>
      <c r="D56" s="2"/>
      <c r="E56" s="126" t="str">
        <f>IF(E54=0,  "", IF(E54&lt;0, "Exceptional balance is in deficit - please go to Section C", "Exceptional balance is not in deficit - please go to Section D"))</f>
        <v/>
      </c>
      <c r="F56" s="21"/>
      <c r="G56" s="2"/>
      <c r="H56" s="2"/>
      <c r="I56" s="2"/>
      <c r="J56" s="2"/>
      <c r="K56" s="2"/>
      <c r="L56" s="8"/>
      <c r="M56" s="2"/>
      <c r="N56" s="2"/>
      <c r="O56" s="8"/>
      <c r="P56" s="2"/>
      <c r="Q56" s="2"/>
      <c r="R56" s="8"/>
      <c r="S56" s="28"/>
      <c r="T56" s="2"/>
      <c r="U56" s="8"/>
      <c r="V56" s="16"/>
    </row>
    <row r="57" spans="1:23" ht="15.4" x14ac:dyDescent="0.45">
      <c r="A57" s="1"/>
      <c r="B57" s="2"/>
      <c r="C57" s="2"/>
      <c r="D57" s="2"/>
      <c r="E57" s="112"/>
      <c r="F57" s="21"/>
      <c r="G57" s="2"/>
      <c r="H57" s="2"/>
      <c r="I57" s="2"/>
      <c r="J57" s="2"/>
      <c r="K57" s="2"/>
      <c r="L57" s="8"/>
      <c r="M57" s="2"/>
      <c r="N57" s="2"/>
      <c r="O57" s="8"/>
      <c r="P57" s="2"/>
      <c r="Q57" s="2"/>
      <c r="R57" s="8"/>
      <c r="S57" s="28"/>
      <c r="T57" s="2"/>
      <c r="U57" s="8"/>
      <c r="V57" s="16"/>
    </row>
    <row r="58" spans="1:23" ht="15.4" x14ac:dyDescent="0.45">
      <c r="A58" s="1"/>
      <c r="B58" s="259" t="str">
        <f>IF($E$54=0, "SECTION C - FOR LAS ABLE TO SPREAD THEIR EXCEPTIONAL BALANCE", IF($E$54&lt;0, "SECTION C - FOR LAS ABLE TO SPREAD THEIR EXCEPTIONAL BALANCE", "SECTION C - FOR LAS ABLE TO SPREAD THEIR EXCEPTIONAL BALANCE - NOT APPLICABLE"))</f>
        <v>SECTION C - FOR LAS ABLE TO SPREAD THEIR EXCEPTIONAL BALANCE</v>
      </c>
      <c r="C58" s="260"/>
      <c r="D58" s="260"/>
      <c r="E58" s="2"/>
      <c r="F58" s="2"/>
      <c r="G58" s="2"/>
      <c r="H58" s="2"/>
      <c r="I58" s="2"/>
      <c r="J58" s="2"/>
      <c r="K58" s="2"/>
      <c r="L58" s="8"/>
      <c r="M58" s="2"/>
      <c r="N58" s="2"/>
      <c r="O58" s="8"/>
      <c r="P58" s="2"/>
      <c r="Q58" s="2"/>
      <c r="R58" s="8"/>
      <c r="S58" s="28"/>
      <c r="T58" s="2"/>
      <c r="U58" s="8"/>
      <c r="V58" s="16"/>
    </row>
    <row r="59" spans="1:23" ht="15.4" x14ac:dyDescent="0.45">
      <c r="A59" s="1"/>
      <c r="B59" s="260"/>
      <c r="C59" s="260"/>
      <c r="D59" s="260"/>
      <c r="E59" s="2"/>
      <c r="F59" s="2"/>
      <c r="G59" s="2"/>
      <c r="H59" s="2"/>
      <c r="I59" s="2"/>
      <c r="J59" s="2"/>
      <c r="K59" s="2"/>
      <c r="L59" s="8"/>
      <c r="M59" s="2"/>
      <c r="N59" s="2"/>
      <c r="O59" s="8"/>
      <c r="P59" s="2"/>
      <c r="Q59" s="2"/>
      <c r="R59" s="8"/>
      <c r="S59" s="28"/>
      <c r="T59" s="2"/>
      <c r="U59" s="8"/>
      <c r="V59" s="16"/>
    </row>
    <row r="60" spans="1:23" ht="15.75" thickBot="1" x14ac:dyDescent="0.5">
      <c r="A60" s="1"/>
      <c r="B60" s="20"/>
      <c r="C60" s="20"/>
      <c r="D60" s="20"/>
      <c r="E60" s="2"/>
      <c r="F60" s="2"/>
      <c r="G60" s="2"/>
      <c r="H60" s="2"/>
      <c r="I60" s="2"/>
      <c r="J60" s="2"/>
      <c r="K60" s="2"/>
      <c r="L60" s="8"/>
      <c r="M60" s="2"/>
      <c r="N60" s="2"/>
      <c r="O60" s="8"/>
      <c r="P60" s="2"/>
      <c r="Q60" s="2"/>
      <c r="R60" s="8"/>
      <c r="S60" s="28"/>
      <c r="T60" s="2"/>
      <c r="U60" s="8"/>
      <c r="V60" s="16"/>
    </row>
    <row r="61" spans="1:23" ht="15.4" thickBot="1" x14ac:dyDescent="0.5">
      <c r="A61" s="1"/>
      <c r="B61" s="243" t="s">
        <v>900</v>
      </c>
      <c r="C61" s="243"/>
      <c r="D61" s="244"/>
      <c r="E61" s="249">
        <f>IF(E54&lt;0, E54*E28, 0)</f>
        <v>0</v>
      </c>
      <c r="F61" s="250"/>
      <c r="G61" s="7"/>
      <c r="H61" s="249">
        <f>IF(E54&lt;0,E54*H28,0)</f>
        <v>0</v>
      </c>
      <c r="I61" s="250"/>
      <c r="J61" s="7"/>
      <c r="K61" s="209">
        <f>IF(E54&lt;0,E54*K28,0)</f>
        <v>0</v>
      </c>
      <c r="L61" s="210"/>
      <c r="M61" s="7"/>
      <c r="N61" s="209">
        <f>IF(E54&lt;0,E54*N28,0)</f>
        <v>0</v>
      </c>
      <c r="O61" s="210"/>
      <c r="P61" s="6"/>
      <c r="Q61" s="209">
        <f>IF(E54&lt;0,E54*Q28,0)</f>
        <v>0</v>
      </c>
      <c r="R61" s="210"/>
      <c r="S61" s="185"/>
      <c r="T61" s="213"/>
      <c r="U61" s="214"/>
      <c r="V61" s="16"/>
      <c r="W61" s="51"/>
    </row>
    <row r="62" spans="1:23" ht="36" customHeight="1" x14ac:dyDescent="0.45">
      <c r="A62" s="1"/>
      <c r="B62" s="272"/>
      <c r="C62" s="272"/>
      <c r="D62" s="272"/>
      <c r="E62" s="300" t="s">
        <v>866</v>
      </c>
      <c r="F62" s="301"/>
      <c r="G62" s="102"/>
      <c r="H62" s="300" t="s">
        <v>867</v>
      </c>
      <c r="I62" s="301"/>
      <c r="J62" s="103"/>
      <c r="K62" s="300" t="s">
        <v>868</v>
      </c>
      <c r="L62" s="301"/>
      <c r="M62" s="103"/>
      <c r="N62" s="300" t="s">
        <v>869</v>
      </c>
      <c r="O62" s="301"/>
      <c r="P62" s="103"/>
      <c r="Q62" s="300" t="s">
        <v>870</v>
      </c>
      <c r="R62" s="301"/>
      <c r="S62" s="104"/>
      <c r="T62" s="302"/>
      <c r="U62" s="303"/>
      <c r="V62" s="16"/>
    </row>
    <row r="63" spans="1:23" ht="16.05" customHeight="1" thickBot="1" x14ac:dyDescent="0.5">
      <c r="A63" s="3"/>
      <c r="B63" s="180"/>
      <c r="C63" s="180"/>
      <c r="D63" s="180"/>
      <c r="E63" s="181"/>
      <c r="F63" s="182"/>
      <c r="G63" s="183"/>
      <c r="H63" s="181"/>
      <c r="I63" s="182"/>
      <c r="J63" s="184"/>
      <c r="K63" s="181"/>
      <c r="L63" s="182"/>
      <c r="M63" s="184"/>
      <c r="N63" s="181"/>
      <c r="O63" s="182"/>
      <c r="P63" s="184"/>
      <c r="Q63" s="181"/>
      <c r="R63" s="182"/>
      <c r="S63" s="104"/>
      <c r="T63" s="181"/>
      <c r="U63" s="182"/>
      <c r="V63" s="16"/>
    </row>
    <row r="64" spans="1:23" ht="15.75" thickBot="1" x14ac:dyDescent="0.5">
      <c r="A64" s="1"/>
      <c r="B64" s="217" t="s">
        <v>919</v>
      </c>
      <c r="C64" s="260"/>
      <c r="D64" s="260"/>
      <c r="E64" s="285"/>
      <c r="F64" s="286"/>
      <c r="G64" s="99"/>
      <c r="H64" s="285"/>
      <c r="I64" s="286"/>
      <c r="J64" s="99"/>
      <c r="K64" s="285"/>
      <c r="L64" s="286"/>
      <c r="M64" s="99"/>
      <c r="N64" s="285"/>
      <c r="O64" s="286"/>
      <c r="P64" s="99"/>
      <c r="Q64" s="285"/>
      <c r="R64" s="286"/>
      <c r="S64" s="186"/>
      <c r="T64" s="228">
        <f>IF(E54&lt;0,SUM((E54/3)*-2)+E20, 0)</f>
        <v>0</v>
      </c>
      <c r="U64" s="229"/>
      <c r="V64" s="16"/>
    </row>
    <row r="65" spans="1:23" ht="15.4" x14ac:dyDescent="0.45">
      <c r="A65" s="1"/>
      <c r="B65" s="260"/>
      <c r="C65" s="260"/>
      <c r="D65" s="260"/>
      <c r="E65" s="38"/>
      <c r="F65" s="39"/>
      <c r="G65" s="39"/>
      <c r="H65" s="92"/>
      <c r="I65" s="92"/>
      <c r="J65" s="92"/>
      <c r="K65" s="92"/>
      <c r="L65" s="30"/>
      <c r="M65" s="92"/>
      <c r="N65" s="92"/>
      <c r="O65" s="30"/>
      <c r="P65" s="92"/>
      <c r="Q65" s="92"/>
      <c r="R65" s="8"/>
      <c r="S65" s="28"/>
      <c r="T65" s="280" t="s">
        <v>871</v>
      </c>
      <c r="U65" s="297"/>
      <c r="V65" s="16"/>
    </row>
    <row r="66" spans="1:23" ht="15.4" x14ac:dyDescent="0.45">
      <c r="A66" s="1"/>
      <c r="B66" s="4"/>
      <c r="C66" s="4"/>
      <c r="D66" s="4"/>
      <c r="E66" s="38"/>
      <c r="F66" s="39"/>
      <c r="G66" s="39"/>
      <c r="H66" s="92"/>
      <c r="I66" s="92"/>
      <c r="J66" s="92"/>
      <c r="K66" s="92"/>
      <c r="L66" s="30"/>
      <c r="M66" s="92"/>
      <c r="N66" s="92"/>
      <c r="O66" s="30"/>
      <c r="P66" s="92"/>
      <c r="Q66" s="92"/>
      <c r="R66" s="8"/>
      <c r="S66" s="28"/>
      <c r="T66" s="92"/>
      <c r="U66" s="8"/>
      <c r="V66" s="16"/>
    </row>
    <row r="67" spans="1:23" ht="15.4" x14ac:dyDescent="0.45">
      <c r="A67" s="1"/>
      <c r="B67" s="4"/>
      <c r="C67" s="4"/>
      <c r="D67" s="4"/>
      <c r="E67" s="38"/>
      <c r="F67" s="39"/>
      <c r="G67" s="39"/>
      <c r="H67" s="92"/>
      <c r="I67" s="92"/>
      <c r="J67" s="92"/>
      <c r="K67" s="92"/>
      <c r="L67" s="30"/>
      <c r="M67" s="92"/>
      <c r="N67" s="92"/>
      <c r="O67" s="30"/>
      <c r="P67" s="92"/>
      <c r="Q67" s="92"/>
      <c r="R67" s="8"/>
      <c r="S67" s="28"/>
      <c r="T67" s="92"/>
      <c r="U67" s="8"/>
      <c r="V67" s="16"/>
    </row>
    <row r="68" spans="1:23" ht="16.5" x14ac:dyDescent="0.45">
      <c r="A68" s="1"/>
      <c r="B68" s="296" t="s">
        <v>918</v>
      </c>
      <c r="C68" s="296"/>
      <c r="D68" s="296"/>
      <c r="E68" s="38"/>
      <c r="F68" s="39"/>
      <c r="G68" s="39"/>
      <c r="H68" s="92"/>
      <c r="I68" s="92"/>
      <c r="J68" s="92"/>
      <c r="K68" s="92"/>
      <c r="L68" s="30"/>
      <c r="M68" s="92"/>
      <c r="N68" s="92"/>
      <c r="O68" s="30"/>
      <c r="P68" s="92"/>
      <c r="Q68" s="92"/>
      <c r="R68" s="8"/>
      <c r="S68" s="28"/>
      <c r="T68" s="92"/>
      <c r="U68" s="8"/>
      <c r="V68" s="16"/>
    </row>
    <row r="69" spans="1:23" ht="15.4" x14ac:dyDescent="0.45">
      <c r="A69" s="1"/>
      <c r="B69" s="4"/>
      <c r="C69" s="4"/>
      <c r="D69" s="4"/>
      <c r="E69" s="38"/>
      <c r="F69" s="39"/>
      <c r="G69" s="39"/>
      <c r="H69" s="92"/>
      <c r="I69" s="92"/>
      <c r="J69" s="92"/>
      <c r="K69" s="92"/>
      <c r="L69" s="30"/>
      <c r="M69" s="92"/>
      <c r="N69" s="92"/>
      <c r="O69" s="30"/>
      <c r="P69" s="92"/>
      <c r="Q69" s="92"/>
      <c r="R69" s="8"/>
      <c r="S69" s="28"/>
      <c r="T69" s="92"/>
      <c r="U69" s="8"/>
      <c r="V69" s="16"/>
    </row>
    <row r="70" spans="1:23" ht="15.75" thickBot="1" x14ac:dyDescent="0.5">
      <c r="A70" s="1"/>
      <c r="B70" s="4"/>
      <c r="C70" s="4"/>
      <c r="D70" s="4"/>
      <c r="E70" s="38"/>
      <c r="F70" s="39"/>
      <c r="G70" s="39"/>
      <c r="H70" s="92"/>
      <c r="I70" s="92"/>
      <c r="J70" s="92"/>
      <c r="K70" s="92"/>
      <c r="L70" s="30"/>
      <c r="M70" s="92"/>
      <c r="N70" s="92"/>
      <c r="O70" s="30"/>
      <c r="P70" s="92"/>
      <c r="Q70" s="92"/>
      <c r="R70" s="8"/>
      <c r="S70" s="28"/>
      <c r="T70" s="92"/>
      <c r="U70" s="8"/>
      <c r="V70" s="16"/>
    </row>
    <row r="71" spans="1:23" ht="15.75" thickBot="1" x14ac:dyDescent="0.5">
      <c r="A71" s="1"/>
      <c r="B71" s="230" t="s">
        <v>916</v>
      </c>
      <c r="C71" s="231"/>
      <c r="D71" s="231"/>
      <c r="E71" s="235">
        <f>IF(E54&lt;0,T64*E28,0)</f>
        <v>0</v>
      </c>
      <c r="F71" s="236"/>
      <c r="G71" s="99"/>
      <c r="H71" s="211">
        <f>IF(E54&lt;0,T64*H28,0)</f>
        <v>0</v>
      </c>
      <c r="I71" s="212"/>
      <c r="J71" s="99"/>
      <c r="K71" s="211">
        <f>IF(E54&lt;0,T64*K28,0)</f>
        <v>0</v>
      </c>
      <c r="L71" s="212"/>
      <c r="M71" s="99"/>
      <c r="N71" s="211">
        <f>IF(E54&lt;0,T64*N28,0)</f>
        <v>0</v>
      </c>
      <c r="O71" s="212"/>
      <c r="P71" s="99"/>
      <c r="Q71" s="211">
        <f>IF(E54&lt;0,T64*Q28,0)</f>
        <v>0</v>
      </c>
      <c r="R71" s="212"/>
      <c r="S71" s="45"/>
      <c r="T71" s="228">
        <f>T64</f>
        <v>0</v>
      </c>
      <c r="U71" s="229"/>
      <c r="V71" s="16"/>
      <c r="W71" s="51"/>
    </row>
    <row r="72" spans="1:23" ht="15.4" x14ac:dyDescent="0.45">
      <c r="A72" s="1"/>
      <c r="B72" s="232"/>
      <c r="C72" s="232"/>
      <c r="D72" s="232"/>
      <c r="E72" s="284" t="s">
        <v>872</v>
      </c>
      <c r="F72" s="283"/>
      <c r="G72" s="21"/>
      <c r="H72" s="284" t="s">
        <v>873</v>
      </c>
      <c r="I72" s="283"/>
      <c r="J72" s="21"/>
      <c r="K72" s="284" t="s">
        <v>874</v>
      </c>
      <c r="L72" s="283"/>
      <c r="M72" s="21"/>
      <c r="N72" s="284" t="s">
        <v>875</v>
      </c>
      <c r="O72" s="283"/>
      <c r="P72" s="21"/>
      <c r="Q72" s="284" t="s">
        <v>876</v>
      </c>
      <c r="R72" s="283"/>
      <c r="S72" s="11"/>
      <c r="T72" s="11"/>
      <c r="U72" s="11"/>
      <c r="V72" s="16"/>
    </row>
    <row r="73" spans="1:23" ht="15.4" x14ac:dyDescent="0.45">
      <c r="A73" s="1"/>
      <c r="B73" s="98"/>
      <c r="C73" s="98"/>
      <c r="D73" s="98"/>
      <c r="E73" s="77"/>
      <c r="F73" s="77"/>
      <c r="G73" s="21"/>
      <c r="H73" s="77"/>
      <c r="I73" s="77"/>
      <c r="J73" s="21"/>
      <c r="K73" s="77"/>
      <c r="L73" s="77"/>
      <c r="M73" s="21"/>
      <c r="N73" s="77"/>
      <c r="O73" s="77"/>
      <c r="P73" s="21"/>
      <c r="Q73" s="77"/>
      <c r="R73" s="77"/>
      <c r="S73" s="77"/>
      <c r="T73" s="77"/>
      <c r="U73" s="77"/>
      <c r="V73" s="16"/>
    </row>
    <row r="74" spans="1:23" ht="15.75" thickBot="1" x14ac:dyDescent="0.5">
      <c r="A74" s="1"/>
      <c r="B74" s="98"/>
      <c r="C74" s="98"/>
      <c r="D74" s="98"/>
      <c r="E74" s="84"/>
      <c r="F74" s="84"/>
      <c r="G74" s="21"/>
      <c r="H74" s="84"/>
      <c r="I74" s="84"/>
      <c r="J74" s="21"/>
      <c r="K74" s="84"/>
      <c r="L74" s="84"/>
      <c r="M74" s="21"/>
      <c r="N74" s="84"/>
      <c r="O74" s="84"/>
      <c r="P74" s="21"/>
      <c r="Q74" s="84"/>
      <c r="R74" s="84"/>
      <c r="S74" s="84"/>
      <c r="T74" s="84"/>
      <c r="U74" s="84"/>
      <c r="V74" s="16"/>
    </row>
    <row r="75" spans="1:23" ht="15.75" thickBot="1" x14ac:dyDescent="0.5">
      <c r="A75" s="1"/>
      <c r="B75" s="251" t="s">
        <v>923</v>
      </c>
      <c r="C75" s="232"/>
      <c r="D75" s="232"/>
      <c r="E75" s="213"/>
      <c r="F75" s="214"/>
      <c r="G75" s="2"/>
      <c r="H75" s="213"/>
      <c r="I75" s="214"/>
      <c r="J75" s="2"/>
      <c r="K75" s="213"/>
      <c r="L75" s="214"/>
      <c r="M75" s="2"/>
      <c r="N75" s="213"/>
      <c r="O75" s="214"/>
      <c r="P75" s="2"/>
      <c r="Q75" s="213"/>
      <c r="R75" s="214"/>
      <c r="S75" s="45"/>
      <c r="T75" s="211">
        <f>IF(E54&lt;0,(E54/3)*2,0)</f>
        <v>0</v>
      </c>
      <c r="U75" s="212"/>
      <c r="V75" s="16"/>
    </row>
    <row r="76" spans="1:23" ht="15.4" x14ac:dyDescent="0.45">
      <c r="A76" s="1"/>
      <c r="B76" s="232"/>
      <c r="C76" s="232"/>
      <c r="D76" s="232"/>
      <c r="E76" s="29"/>
      <c r="F76" s="2"/>
      <c r="G76" s="2"/>
      <c r="H76" s="2"/>
      <c r="I76" s="2"/>
      <c r="J76" s="2"/>
      <c r="K76" s="2"/>
      <c r="L76" s="8"/>
      <c r="M76" s="2"/>
      <c r="N76" s="2"/>
      <c r="O76" s="8"/>
      <c r="P76" s="2"/>
      <c r="Q76" s="2"/>
      <c r="R76" s="8"/>
      <c r="S76" s="28"/>
      <c r="T76" s="299" t="s">
        <v>877</v>
      </c>
      <c r="U76" s="281"/>
      <c r="V76" s="16"/>
    </row>
    <row r="77" spans="1:23" ht="15.4" x14ac:dyDescent="0.45">
      <c r="A77" s="1"/>
      <c r="B77" s="9"/>
      <c r="C77" s="9"/>
      <c r="D77" s="9"/>
      <c r="E77" s="2"/>
      <c r="F77" s="2"/>
      <c r="G77" s="2"/>
      <c r="H77" s="2"/>
      <c r="I77" s="2"/>
      <c r="J77" s="2"/>
      <c r="K77" s="2"/>
      <c r="L77" s="8"/>
      <c r="M77" s="2"/>
      <c r="N77" s="2"/>
      <c r="O77" s="8"/>
      <c r="P77" s="2"/>
      <c r="Q77" s="2"/>
      <c r="R77" s="8"/>
      <c r="S77" s="28"/>
      <c r="T77" s="2"/>
      <c r="U77" s="8"/>
      <c r="V77" s="16"/>
    </row>
    <row r="78" spans="1:23" ht="15.4" x14ac:dyDescent="0.45">
      <c r="A78" s="1"/>
      <c r="B78" s="12"/>
      <c r="C78" s="12"/>
      <c r="D78" s="12"/>
      <c r="E78" s="2"/>
      <c r="F78" s="2"/>
      <c r="G78" s="2"/>
      <c r="H78" s="2"/>
      <c r="I78" s="2"/>
      <c r="J78" s="2"/>
      <c r="K78" s="2"/>
      <c r="L78" s="8"/>
      <c r="M78" s="2"/>
      <c r="N78" s="2"/>
      <c r="O78" s="8"/>
      <c r="P78" s="2"/>
      <c r="Q78" s="2"/>
      <c r="R78" s="8"/>
      <c r="S78" s="28"/>
      <c r="T78" s="2"/>
      <c r="U78" s="8"/>
      <c r="V78" s="16"/>
    </row>
    <row r="79" spans="1:23" ht="15.4" x14ac:dyDescent="0.45">
      <c r="A79" s="1"/>
      <c r="B79" s="269" t="str">
        <f>IF($E$54=0, "SECTION D - FOR LAS NOT ABLE TO SPREAD THEIR EXCEPTIONAL BALANCE", IF($E$54&gt;0, "SECTION D - FOR LAS NOT ABLE TO SPREAD THEIR EXCEPTIONAL BALANCE", "SECTION D - FOR LAS NOT ABLE TO SPREAD THEIR EXCEPTIONAL BALANCE - NOT APPLICABLE"))</f>
        <v>SECTION D - FOR LAS NOT ABLE TO SPREAD THEIR EXCEPTIONAL BALANCE</v>
      </c>
      <c r="C79" s="270"/>
      <c r="D79" s="270"/>
      <c r="E79" s="39"/>
      <c r="F79" s="39"/>
      <c r="G79" s="39"/>
      <c r="H79" s="39"/>
      <c r="I79" s="39"/>
      <c r="J79" s="39"/>
      <c r="K79" s="39"/>
      <c r="L79" s="8"/>
      <c r="M79" s="39"/>
      <c r="N79" s="39"/>
      <c r="O79" s="8"/>
      <c r="P79" s="39"/>
      <c r="Q79" s="39"/>
      <c r="R79" s="8"/>
      <c r="S79" s="28"/>
      <c r="T79" s="39"/>
      <c r="U79" s="8"/>
      <c r="V79" s="16"/>
    </row>
    <row r="80" spans="1:23" ht="15.4" x14ac:dyDescent="0.45">
      <c r="A80" s="1"/>
      <c r="B80" s="271"/>
      <c r="C80" s="271"/>
      <c r="D80" s="271"/>
      <c r="E80" s="39"/>
      <c r="F80" s="39"/>
      <c r="G80" s="39"/>
      <c r="H80" s="39"/>
      <c r="I80" s="39"/>
      <c r="J80" s="39"/>
      <c r="K80" s="39"/>
      <c r="L80" s="8"/>
      <c r="M80" s="39"/>
      <c r="N80" s="39"/>
      <c r="O80" s="8"/>
      <c r="P80" s="39"/>
      <c r="Q80" s="39"/>
      <c r="R80" s="8"/>
      <c r="S80" s="28"/>
      <c r="T80" s="39"/>
      <c r="U80" s="8"/>
      <c r="V80" s="16"/>
    </row>
    <row r="81" spans="1:22" ht="15.75" thickBot="1" x14ac:dyDescent="0.5">
      <c r="A81" s="3"/>
      <c r="B81" s="78"/>
      <c r="C81" s="78"/>
      <c r="D81" s="78"/>
      <c r="E81" s="39"/>
      <c r="F81" s="39"/>
      <c r="G81" s="39"/>
      <c r="H81" s="39"/>
      <c r="I81" s="39"/>
      <c r="J81" s="39"/>
      <c r="K81" s="39"/>
      <c r="L81" s="8"/>
      <c r="M81" s="39"/>
      <c r="N81" s="39"/>
      <c r="O81" s="8"/>
      <c r="P81" s="39"/>
      <c r="Q81" s="39"/>
      <c r="R81" s="8"/>
      <c r="S81" s="28"/>
      <c r="T81" s="39"/>
      <c r="U81" s="8"/>
      <c r="V81" s="16"/>
    </row>
    <row r="82" spans="1:22" ht="15.4" thickBot="1" x14ac:dyDescent="0.5">
      <c r="A82" s="3"/>
      <c r="B82" s="243" t="s">
        <v>917</v>
      </c>
      <c r="C82" s="243"/>
      <c r="D82" s="244"/>
      <c r="E82" s="249">
        <f>IF(E54&gt;0,E20*E28,0)</f>
        <v>0</v>
      </c>
      <c r="F82" s="250"/>
      <c r="G82" s="7"/>
      <c r="H82" s="249">
        <f>IF(E54&gt;0,E20*H28,0)</f>
        <v>0</v>
      </c>
      <c r="I82" s="250"/>
      <c r="J82" s="7"/>
      <c r="K82" s="209">
        <f>IF(E54&gt;0,E20*K28,0)</f>
        <v>0</v>
      </c>
      <c r="L82" s="210"/>
      <c r="M82" s="7"/>
      <c r="N82" s="209">
        <f>IF(E54&gt;0,E20*N28,0)</f>
        <v>0</v>
      </c>
      <c r="O82" s="210"/>
      <c r="P82" s="6"/>
      <c r="Q82" s="209">
        <f>IF(E54&gt;0,E20*Q28,0)</f>
        <v>0</v>
      </c>
      <c r="R82" s="210"/>
      <c r="S82" s="43"/>
      <c r="T82" s="245">
        <f>IF(E54&gt;0,SUM(E82:Q82),0)</f>
        <v>0</v>
      </c>
      <c r="U82" s="246"/>
      <c r="V82" s="16"/>
    </row>
    <row r="83" spans="1:22" ht="15" x14ac:dyDescent="0.45">
      <c r="A83" s="3"/>
      <c r="B83" s="232"/>
      <c r="C83" s="232"/>
      <c r="D83" s="232"/>
      <c r="E83" s="299" t="s">
        <v>878</v>
      </c>
      <c r="F83" s="281"/>
      <c r="G83" s="7"/>
      <c r="H83" s="299" t="s">
        <v>879</v>
      </c>
      <c r="I83" s="281"/>
      <c r="J83" s="7"/>
      <c r="K83" s="299" t="s">
        <v>880</v>
      </c>
      <c r="L83" s="281"/>
      <c r="M83" s="7"/>
      <c r="N83" s="299" t="s">
        <v>881</v>
      </c>
      <c r="O83" s="281"/>
      <c r="P83" s="6"/>
      <c r="Q83" s="299" t="s">
        <v>882</v>
      </c>
      <c r="R83" s="281"/>
      <c r="S83" s="37"/>
      <c r="T83" s="37"/>
      <c r="U83" s="37"/>
      <c r="V83" s="16"/>
    </row>
    <row r="84" spans="1:22" ht="15.75" thickBot="1" x14ac:dyDescent="0.5">
      <c r="A84" s="22"/>
      <c r="B84" s="23"/>
      <c r="C84" s="23"/>
      <c r="D84" s="23"/>
      <c r="E84" s="24"/>
      <c r="F84" s="24"/>
      <c r="G84" s="24"/>
      <c r="H84" s="24"/>
      <c r="I84" s="24"/>
      <c r="J84" s="24"/>
      <c r="K84" s="24"/>
      <c r="L84" s="25"/>
      <c r="M84" s="24"/>
      <c r="N84" s="24"/>
      <c r="O84" s="25"/>
      <c r="P84" s="24"/>
      <c r="Q84" s="24"/>
      <c r="R84" s="25"/>
      <c r="S84" s="25"/>
      <c r="T84" s="24"/>
      <c r="U84" s="47"/>
      <c r="V84" s="50"/>
    </row>
    <row r="87" spans="1:22" x14ac:dyDescent="0.45">
      <c r="E87" s="51"/>
    </row>
  </sheetData>
  <sheetProtection sheet="1" objects="1" scenarios="1"/>
  <mergeCells count="165">
    <mergeCell ref="T64:U64"/>
    <mergeCell ref="B68:D68"/>
    <mergeCell ref="T65:U65"/>
    <mergeCell ref="B64:D65"/>
    <mergeCell ref="E49:O49"/>
    <mergeCell ref="B75:D76"/>
    <mergeCell ref="B58:D59"/>
    <mergeCell ref="T76:U76"/>
    <mergeCell ref="E83:F83"/>
    <mergeCell ref="H83:I83"/>
    <mergeCell ref="K83:L83"/>
    <mergeCell ref="N83:O83"/>
    <mergeCell ref="Q83:R83"/>
    <mergeCell ref="E62:F62"/>
    <mergeCell ref="H62:I62"/>
    <mergeCell ref="K62:L62"/>
    <mergeCell ref="N62:O62"/>
    <mergeCell ref="Q62:R62"/>
    <mergeCell ref="T62:U62"/>
    <mergeCell ref="K72:L72"/>
    <mergeCell ref="N72:O72"/>
    <mergeCell ref="Q72:R72"/>
    <mergeCell ref="N61:O61"/>
    <mergeCell ref="E61:F61"/>
    <mergeCell ref="E22:N22"/>
    <mergeCell ref="E48:O48"/>
    <mergeCell ref="B54:D55"/>
    <mergeCell ref="E44:O44"/>
    <mergeCell ref="B34:D35"/>
    <mergeCell ref="B42:D43"/>
    <mergeCell ref="B46:D47"/>
    <mergeCell ref="E36:I36"/>
    <mergeCell ref="E40:I40"/>
    <mergeCell ref="N28:O28"/>
    <mergeCell ref="N34:O34"/>
    <mergeCell ref="B38:D40"/>
    <mergeCell ref="H61:I61"/>
    <mergeCell ref="K61:L61"/>
    <mergeCell ref="E72:F72"/>
    <mergeCell ref="H72:I72"/>
    <mergeCell ref="E64:F64"/>
    <mergeCell ref="H64:I64"/>
    <mergeCell ref="K64:L64"/>
    <mergeCell ref="N64:O64"/>
    <mergeCell ref="Q64:R64"/>
    <mergeCell ref="Q25:R25"/>
    <mergeCell ref="T25:U25"/>
    <mergeCell ref="Q29:R29"/>
    <mergeCell ref="B28:D28"/>
    <mergeCell ref="E28:F28"/>
    <mergeCell ref="B79:D80"/>
    <mergeCell ref="B61:D62"/>
    <mergeCell ref="E21:F21"/>
    <mergeCell ref="E25:F25"/>
    <mergeCell ref="H25:I25"/>
    <mergeCell ref="K25:L25"/>
    <mergeCell ref="N25:O25"/>
    <mergeCell ref="E29:F29"/>
    <mergeCell ref="H29:I29"/>
    <mergeCell ref="K29:L29"/>
    <mergeCell ref="N29:O29"/>
    <mergeCell ref="E35:F35"/>
    <mergeCell ref="E39:F39"/>
    <mergeCell ref="E43:F43"/>
    <mergeCell ref="E47:F47"/>
    <mergeCell ref="E51:F51"/>
    <mergeCell ref="E55:F55"/>
    <mergeCell ref="H28:I28"/>
    <mergeCell ref="K28:L28"/>
    <mergeCell ref="Q82:R82"/>
    <mergeCell ref="E82:F82"/>
    <mergeCell ref="H82:I82"/>
    <mergeCell ref="K82:L82"/>
    <mergeCell ref="N82:O82"/>
    <mergeCell ref="T54:U54"/>
    <mergeCell ref="E42:F42"/>
    <mergeCell ref="H42:I42"/>
    <mergeCell ref="B11:C11"/>
    <mergeCell ref="E34:F34"/>
    <mergeCell ref="H34:I34"/>
    <mergeCell ref="K34:L34"/>
    <mergeCell ref="E15:F15"/>
    <mergeCell ref="H15:I15"/>
    <mergeCell ref="K15:L15"/>
    <mergeCell ref="E24:F24"/>
    <mergeCell ref="H24:I24"/>
    <mergeCell ref="K24:L24"/>
    <mergeCell ref="B17:D18"/>
    <mergeCell ref="Q54:R54"/>
    <mergeCell ref="E54:F54"/>
    <mergeCell ref="H54:I54"/>
    <mergeCell ref="K54:L54"/>
    <mergeCell ref="N54:O54"/>
    <mergeCell ref="B82:D83"/>
    <mergeCell ref="Q14:R14"/>
    <mergeCell ref="N24:O24"/>
    <mergeCell ref="T24:U24"/>
    <mergeCell ref="N15:O15"/>
    <mergeCell ref="T15:U15"/>
    <mergeCell ref="E18:F18"/>
    <mergeCell ref="H18:I18"/>
    <mergeCell ref="K18:L18"/>
    <mergeCell ref="N18:O18"/>
    <mergeCell ref="T18:U18"/>
    <mergeCell ref="T61:U61"/>
    <mergeCell ref="T28:U28"/>
    <mergeCell ref="E46:F46"/>
    <mergeCell ref="H46:I46"/>
    <mergeCell ref="K46:L46"/>
    <mergeCell ref="N46:O46"/>
    <mergeCell ref="T46:U46"/>
    <mergeCell ref="T75:U75"/>
    <mergeCell ref="E71:F71"/>
    <mergeCell ref="H71:I71"/>
    <mergeCell ref="K71:L71"/>
    <mergeCell ref="N71:O71"/>
    <mergeCell ref="T82:U82"/>
    <mergeCell ref="Q15:R15"/>
    <mergeCell ref="E14:F14"/>
    <mergeCell ref="H14:I14"/>
    <mergeCell ref="K14:L14"/>
    <mergeCell ref="N14:O14"/>
    <mergeCell ref="T14:U14"/>
    <mergeCell ref="E50:F50"/>
    <mergeCell ref="H50:I50"/>
    <mergeCell ref="K50:L50"/>
    <mergeCell ref="N50:O50"/>
    <mergeCell ref="T50:U50"/>
    <mergeCell ref="Q28:R28"/>
    <mergeCell ref="Q34:R34"/>
    <mergeCell ref="Q38:R38"/>
    <mergeCell ref="Q42:R42"/>
    <mergeCell ref="Q46:R46"/>
    <mergeCell ref="Q50:R50"/>
    <mergeCell ref="K42:L42"/>
    <mergeCell ref="T34:U34"/>
    <mergeCell ref="E38:F38"/>
    <mergeCell ref="H38:I38"/>
    <mergeCell ref="K38:L38"/>
    <mergeCell ref="N38:O38"/>
    <mergeCell ref="T38:U38"/>
    <mergeCell ref="B2:U4"/>
    <mergeCell ref="B6:U6"/>
    <mergeCell ref="Q61:R61"/>
    <mergeCell ref="Q71:R71"/>
    <mergeCell ref="Q75:R75"/>
    <mergeCell ref="E20:F20"/>
    <mergeCell ref="H20:I20"/>
    <mergeCell ref="K20:L20"/>
    <mergeCell ref="N20:O20"/>
    <mergeCell ref="T20:U20"/>
    <mergeCell ref="B20:D21"/>
    <mergeCell ref="B24:D25"/>
    <mergeCell ref="J11:K11"/>
    <mergeCell ref="Q18:R18"/>
    <mergeCell ref="Q20:R20"/>
    <mergeCell ref="Q24:R24"/>
    <mergeCell ref="N42:O42"/>
    <mergeCell ref="T42:U42"/>
    <mergeCell ref="T71:U71"/>
    <mergeCell ref="B71:D72"/>
    <mergeCell ref="E75:F75"/>
    <mergeCell ref="H75:I75"/>
    <mergeCell ref="K75:L75"/>
    <mergeCell ref="N75:O75"/>
  </mergeCells>
  <conditionalFormatting sqref="A58:V77">
    <cfRule type="expression" dxfId="1" priority="3">
      <formula>($E$54&gt;0)</formula>
    </cfRule>
  </conditionalFormatting>
  <conditionalFormatting sqref="A79:V84">
    <cfRule type="expression" dxfId="0" priority="1">
      <formula>($E$54&lt;0)</formula>
    </cfRule>
  </conditionalFormatting>
  <dataValidations count="2">
    <dataValidation operator="lessThanOrEqual" allowBlank="1" showInputMessage="1" showErrorMessage="1" errorTitle="Negative whole number required" error="This number MUST be a negative whole number" sqref="E46:F46 H73:I74 S46:U46 E50:F50 S50:U50 T72:U75 N73:O74 E73:F74 K73:L74 S71:S75 E71:F71 H71:I71 K71:L71 N71:O71 Q71:R71 Q73:R74 Q64:S64 E64:F64 H64:I64 K64:L64 N64:O64" xr:uid="{7F43E5A3-A40F-4EE8-AB64-62EF240D0DF0}"/>
    <dataValidation operator="lessThanOrEqual" allowBlank="1" showInputMessage="1" showErrorMessage="1" error="You cannot amend this cell" sqref="Q13:S13" xr:uid="{5E18818B-F9DF-4D38-864B-C5B9D7BF3974}"/>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2673C88-F36A-4097-995E-C6B532170FE9}">
          <x14:formula1>
            <xm:f>'LA list'!$A$1:$A$310</xm:f>
          </x14:formula1>
          <xm:sqref>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4E032-EB68-4BF8-9E01-73494CA54105}">
  <dimension ref="A1:E311"/>
  <sheetViews>
    <sheetView workbookViewId="0">
      <selection activeCell="E11" sqref="E11"/>
    </sheetView>
  </sheetViews>
  <sheetFormatPr defaultRowHeight="14.25" x14ac:dyDescent="0.45"/>
  <cols>
    <col min="1" max="1" width="8.73046875" style="71"/>
    <col min="2" max="2" width="34.265625" style="71" customWidth="1"/>
    <col min="3" max="3" width="27.06640625" style="71" customWidth="1"/>
    <col min="4" max="4" width="15.53125" customWidth="1"/>
    <col min="5" max="5" width="15.06640625" customWidth="1"/>
    <col min="6" max="6" width="10.796875" bestFit="1" customWidth="1"/>
    <col min="7" max="7" width="9.796875" bestFit="1" customWidth="1"/>
    <col min="8" max="8" width="11.796875" bestFit="1" customWidth="1"/>
  </cols>
  <sheetData>
    <row r="1" spans="1:3" ht="67.5" customHeight="1" thickBot="1" x14ac:dyDescent="0.5">
      <c r="A1" s="80" t="s">
        <v>724</v>
      </c>
      <c r="B1" s="80" t="s">
        <v>1646</v>
      </c>
      <c r="C1" s="81" t="s">
        <v>729</v>
      </c>
    </row>
    <row r="2" spans="1:3" ht="13.5" customHeight="1" x14ac:dyDescent="0.45">
      <c r="A2" s="89" t="s">
        <v>571</v>
      </c>
      <c r="B2" s="89" t="s">
        <v>571</v>
      </c>
      <c r="C2" s="90">
        <v>0</v>
      </c>
    </row>
    <row r="3" spans="1:3" x14ac:dyDescent="0.45">
      <c r="A3" s="71" t="s">
        <v>12</v>
      </c>
      <c r="B3" s="71" t="s">
        <v>13</v>
      </c>
      <c r="C3" s="76">
        <v>6943830</v>
      </c>
    </row>
    <row r="4" spans="1:3" x14ac:dyDescent="0.45">
      <c r="A4" s="71" t="s">
        <v>14</v>
      </c>
      <c r="B4" s="71" t="s">
        <v>15</v>
      </c>
      <c r="C4" s="76">
        <v>7857836</v>
      </c>
    </row>
    <row r="5" spans="1:3" x14ac:dyDescent="0.45">
      <c r="A5" s="71" t="s">
        <v>16</v>
      </c>
      <c r="B5" s="71" t="s">
        <v>17</v>
      </c>
      <c r="C5" s="76">
        <v>9162773.1199999992</v>
      </c>
    </row>
    <row r="6" spans="1:3" x14ac:dyDescent="0.45">
      <c r="A6" s="71" t="s">
        <v>18</v>
      </c>
      <c r="B6" s="71" t="s">
        <v>19</v>
      </c>
      <c r="C6" s="76">
        <v>16444472</v>
      </c>
    </row>
    <row r="7" spans="1:3" x14ac:dyDescent="0.45">
      <c r="A7" s="71" t="s">
        <v>20</v>
      </c>
      <c r="B7" s="71" t="s">
        <v>21</v>
      </c>
      <c r="C7" s="76">
        <v>6707610</v>
      </c>
    </row>
    <row r="8" spans="1:3" x14ac:dyDescent="0.45">
      <c r="A8" s="71" t="s">
        <v>22</v>
      </c>
      <c r="B8" s="71" t="s">
        <v>23</v>
      </c>
      <c r="C8" s="76">
        <v>10156576</v>
      </c>
    </row>
    <row r="9" spans="1:3" x14ac:dyDescent="0.45">
      <c r="A9" s="71" t="s">
        <v>24</v>
      </c>
      <c r="B9" s="71" t="s">
        <v>25</v>
      </c>
      <c r="C9" s="76">
        <v>8680751</v>
      </c>
    </row>
    <row r="10" spans="1:3" x14ac:dyDescent="0.45">
      <c r="A10" s="71" t="s">
        <v>26</v>
      </c>
      <c r="B10" s="71" t="s">
        <v>27</v>
      </c>
      <c r="C10" s="76">
        <v>65786989</v>
      </c>
    </row>
    <row r="11" spans="1:3" x14ac:dyDescent="0.45">
      <c r="A11" s="71" t="s">
        <v>28</v>
      </c>
      <c r="B11" s="71" t="s">
        <v>29</v>
      </c>
      <c r="C11" s="76">
        <v>188280063</v>
      </c>
    </row>
    <row r="12" spans="1:3" x14ac:dyDescent="0.45">
      <c r="A12" s="71" t="s">
        <v>30</v>
      </c>
      <c r="B12" s="71" t="s">
        <v>31</v>
      </c>
      <c r="C12" s="76">
        <v>101225746</v>
      </c>
    </row>
    <row r="13" spans="1:3" x14ac:dyDescent="0.45">
      <c r="A13" s="71" t="s">
        <v>32</v>
      </c>
      <c r="B13" s="71" t="s">
        <v>33</v>
      </c>
      <c r="C13" s="76">
        <v>4891567</v>
      </c>
    </row>
    <row r="14" spans="1:3" x14ac:dyDescent="0.45">
      <c r="A14" s="71" t="s">
        <v>34</v>
      </c>
      <c r="B14" s="71" t="s">
        <v>35</v>
      </c>
      <c r="C14" s="76">
        <v>17560446</v>
      </c>
    </row>
    <row r="15" spans="1:3" x14ac:dyDescent="0.45">
      <c r="A15" s="71" t="s">
        <v>36</v>
      </c>
      <c r="B15" s="71" t="s">
        <v>590</v>
      </c>
      <c r="C15" s="76">
        <v>9893270</v>
      </c>
    </row>
    <row r="16" spans="1:3" x14ac:dyDescent="0.45">
      <c r="A16" s="71" t="s">
        <v>37</v>
      </c>
      <c r="B16" s="71" t="s">
        <v>38</v>
      </c>
      <c r="C16" s="76">
        <v>7557216</v>
      </c>
    </row>
    <row r="17" spans="1:3" x14ac:dyDescent="0.45">
      <c r="A17" s="71" t="s">
        <v>39</v>
      </c>
      <c r="B17" s="71" t="s">
        <v>593</v>
      </c>
      <c r="C17" s="76">
        <v>100324880</v>
      </c>
    </row>
    <row r="18" spans="1:3" x14ac:dyDescent="0.45">
      <c r="A18" s="71" t="s">
        <v>40</v>
      </c>
      <c r="B18" s="71" t="s">
        <v>596</v>
      </c>
      <c r="C18" s="76">
        <v>97244328</v>
      </c>
    </row>
    <row r="19" spans="1:3" x14ac:dyDescent="0.45">
      <c r="A19" s="71" t="s">
        <v>41</v>
      </c>
      <c r="B19" s="71" t="s">
        <v>42</v>
      </c>
      <c r="C19" s="76">
        <v>116140000</v>
      </c>
    </row>
    <row r="20" spans="1:3" x14ac:dyDescent="0.45">
      <c r="A20" s="71" t="s">
        <v>43</v>
      </c>
      <c r="B20" s="71" t="s">
        <v>44</v>
      </c>
      <c r="C20" s="76">
        <v>367564074</v>
      </c>
    </row>
    <row r="21" spans="1:3" x14ac:dyDescent="0.45">
      <c r="A21" s="71" t="s">
        <v>45</v>
      </c>
      <c r="B21" s="71" t="s">
        <v>46</v>
      </c>
      <c r="C21" s="76">
        <v>9335181</v>
      </c>
    </row>
    <row r="22" spans="1:3" x14ac:dyDescent="0.45">
      <c r="A22" s="71" t="s">
        <v>47</v>
      </c>
      <c r="B22" s="71" t="s">
        <v>605</v>
      </c>
      <c r="C22" s="76">
        <v>56021869</v>
      </c>
    </row>
    <row r="23" spans="1:3" x14ac:dyDescent="0.45">
      <c r="A23" s="71" t="s">
        <v>48</v>
      </c>
      <c r="B23" s="71" t="s">
        <v>608</v>
      </c>
      <c r="C23" s="76">
        <v>60134520</v>
      </c>
    </row>
    <row r="24" spans="1:3" x14ac:dyDescent="0.45">
      <c r="A24" s="71" t="s">
        <v>49</v>
      </c>
      <c r="B24" s="71" t="s">
        <v>50</v>
      </c>
      <c r="C24" s="76">
        <v>7260266</v>
      </c>
    </row>
    <row r="25" spans="1:3" x14ac:dyDescent="0.45">
      <c r="A25" s="71" t="s">
        <v>51</v>
      </c>
      <c r="B25" s="71" t="s">
        <v>52</v>
      </c>
      <c r="C25" s="76">
        <v>115914074</v>
      </c>
    </row>
    <row r="26" spans="1:3" x14ac:dyDescent="0.45">
      <c r="A26" s="71" t="s">
        <v>53</v>
      </c>
      <c r="B26" s="71" t="s">
        <v>54</v>
      </c>
      <c r="C26" s="76">
        <v>4871904</v>
      </c>
    </row>
    <row r="27" spans="1:3" x14ac:dyDescent="0.45">
      <c r="A27" s="71" t="s">
        <v>55</v>
      </c>
      <c r="B27" s="71" t="s">
        <v>725</v>
      </c>
      <c r="C27" s="76">
        <v>218044230</v>
      </c>
    </row>
    <row r="28" spans="1:3" x14ac:dyDescent="0.45">
      <c r="A28" s="71" t="s">
        <v>56</v>
      </c>
      <c r="B28" s="71" t="s">
        <v>615</v>
      </c>
      <c r="C28" s="76">
        <v>67047735.599999994</v>
      </c>
    </row>
    <row r="29" spans="1:3" x14ac:dyDescent="0.45">
      <c r="A29" s="71" t="s">
        <v>57</v>
      </c>
      <c r="B29" s="71" t="s">
        <v>58</v>
      </c>
      <c r="C29" s="76">
        <v>208655578</v>
      </c>
    </row>
    <row r="30" spans="1:3" x14ac:dyDescent="0.45">
      <c r="A30" s="71" t="s">
        <v>59</v>
      </c>
      <c r="B30" s="71" t="s">
        <v>60</v>
      </c>
      <c r="C30" s="76">
        <v>12272612</v>
      </c>
    </row>
    <row r="31" spans="1:3" x14ac:dyDescent="0.45">
      <c r="A31" s="71" t="s">
        <v>61</v>
      </c>
      <c r="B31" s="71" t="s">
        <v>62</v>
      </c>
      <c r="C31" s="76">
        <v>8460174</v>
      </c>
    </row>
    <row r="32" spans="1:3" x14ac:dyDescent="0.45">
      <c r="A32" s="71" t="s">
        <v>63</v>
      </c>
      <c r="B32" s="71" t="s">
        <v>64</v>
      </c>
      <c r="C32" s="76">
        <v>128129988</v>
      </c>
    </row>
    <row r="33" spans="1:3" x14ac:dyDescent="0.45">
      <c r="A33" s="71" t="s">
        <v>65</v>
      </c>
      <c r="B33" s="71" t="s">
        <v>66</v>
      </c>
      <c r="C33" s="76">
        <v>6959714</v>
      </c>
    </row>
    <row r="34" spans="1:3" x14ac:dyDescent="0.45">
      <c r="A34" s="71" t="s">
        <v>67</v>
      </c>
      <c r="B34" s="71" t="s">
        <v>623</v>
      </c>
      <c r="C34" s="76">
        <v>150596997</v>
      </c>
    </row>
    <row r="35" spans="1:3" x14ac:dyDescent="0.45">
      <c r="A35" s="71" t="s">
        <v>68</v>
      </c>
      <c r="B35" s="71" t="s">
        <v>726</v>
      </c>
      <c r="C35" s="76">
        <v>226055027</v>
      </c>
    </row>
    <row r="36" spans="1:3" x14ac:dyDescent="0.45">
      <c r="A36" s="71" t="s">
        <v>70</v>
      </c>
      <c r="B36" s="71" t="s">
        <v>71</v>
      </c>
      <c r="C36" s="76">
        <v>9794543.5999999996</v>
      </c>
    </row>
    <row r="37" spans="1:3" x14ac:dyDescent="0.45">
      <c r="A37" s="71" t="s">
        <v>72</v>
      </c>
      <c r="B37" s="71" t="s">
        <v>73</v>
      </c>
      <c r="C37" s="76">
        <v>166982524</v>
      </c>
    </row>
    <row r="38" spans="1:3" x14ac:dyDescent="0.45">
      <c r="A38" s="71" t="s">
        <v>74</v>
      </c>
      <c r="B38" s="71" t="s">
        <v>75</v>
      </c>
      <c r="C38" s="76">
        <v>9435637</v>
      </c>
    </row>
    <row r="39" spans="1:3" x14ac:dyDescent="0.45">
      <c r="A39" s="71" t="s">
        <v>76</v>
      </c>
      <c r="B39" s="71" t="s">
        <v>77</v>
      </c>
      <c r="C39" s="76">
        <v>4900136</v>
      </c>
    </row>
    <row r="40" spans="1:3" x14ac:dyDescent="0.45">
      <c r="A40" s="71" t="s">
        <v>78</v>
      </c>
      <c r="B40" s="71" t="s">
        <v>79</v>
      </c>
      <c r="C40" s="76">
        <v>6581943</v>
      </c>
    </row>
    <row r="41" spans="1:3" x14ac:dyDescent="0.45">
      <c r="A41" s="71" t="s">
        <v>82</v>
      </c>
      <c r="B41" s="71" t="s">
        <v>83</v>
      </c>
      <c r="C41" s="76">
        <v>7325821</v>
      </c>
    </row>
    <row r="42" spans="1:3" x14ac:dyDescent="0.45">
      <c r="A42" s="71" t="s">
        <v>84</v>
      </c>
      <c r="B42" s="71" t="s">
        <v>85</v>
      </c>
      <c r="C42" s="76">
        <v>89020625</v>
      </c>
    </row>
    <row r="43" spans="1:3" x14ac:dyDescent="0.45">
      <c r="A43" s="71" t="s">
        <v>80</v>
      </c>
      <c r="B43" s="71" t="s">
        <v>727</v>
      </c>
      <c r="C43" s="76">
        <v>363022210</v>
      </c>
    </row>
    <row r="44" spans="1:3" x14ac:dyDescent="0.45">
      <c r="A44" s="71" t="s">
        <v>86</v>
      </c>
      <c r="B44" s="71" t="s">
        <v>87</v>
      </c>
      <c r="C44" s="76">
        <v>97863291</v>
      </c>
    </row>
    <row r="45" spans="1:3" x14ac:dyDescent="0.45">
      <c r="A45" s="71" t="s">
        <v>88</v>
      </c>
      <c r="B45" s="71" t="s">
        <v>89</v>
      </c>
      <c r="C45" s="76">
        <v>9001310</v>
      </c>
    </row>
    <row r="46" spans="1:3" x14ac:dyDescent="0.45">
      <c r="A46" s="71" t="s">
        <v>90</v>
      </c>
      <c r="B46" s="71" t="s">
        <v>91</v>
      </c>
      <c r="C46" s="76">
        <v>119737016</v>
      </c>
    </row>
    <row r="47" spans="1:3" x14ac:dyDescent="0.45">
      <c r="A47" s="71" t="s">
        <v>92</v>
      </c>
      <c r="B47" s="71" t="s">
        <v>93</v>
      </c>
      <c r="C47" s="76">
        <v>7222536</v>
      </c>
    </row>
    <row r="48" spans="1:3" x14ac:dyDescent="0.45">
      <c r="A48" s="71" t="s">
        <v>94</v>
      </c>
      <c r="B48" s="71" t="s">
        <v>95</v>
      </c>
      <c r="C48" s="76">
        <v>11928378</v>
      </c>
    </row>
    <row r="49" spans="1:3" x14ac:dyDescent="0.45">
      <c r="A49" s="71" t="s">
        <v>96</v>
      </c>
      <c r="B49" s="71" t="s">
        <v>97</v>
      </c>
      <c r="C49" s="76">
        <v>8174780</v>
      </c>
    </row>
    <row r="50" spans="1:3" x14ac:dyDescent="0.45">
      <c r="A50" s="71" t="s">
        <v>98</v>
      </c>
      <c r="B50" s="71" t="s">
        <v>99</v>
      </c>
      <c r="C50" s="76">
        <v>8401511</v>
      </c>
    </row>
    <row r="51" spans="1:3" x14ac:dyDescent="0.45">
      <c r="A51" s="71" t="s">
        <v>100</v>
      </c>
      <c r="B51" s="71" t="s">
        <v>640</v>
      </c>
      <c r="C51" s="76">
        <v>177012729</v>
      </c>
    </row>
    <row r="52" spans="1:3" x14ac:dyDescent="0.45">
      <c r="A52" s="71" t="s">
        <v>101</v>
      </c>
      <c r="B52" s="71" t="s">
        <v>102</v>
      </c>
      <c r="C52" s="76">
        <v>12380598</v>
      </c>
    </row>
    <row r="53" spans="1:3" x14ac:dyDescent="0.45">
      <c r="A53" s="71" t="s">
        <v>103</v>
      </c>
      <c r="B53" s="71" t="s">
        <v>104</v>
      </c>
      <c r="C53" s="76">
        <v>16213966</v>
      </c>
    </row>
    <row r="54" spans="1:3" x14ac:dyDescent="0.45">
      <c r="A54" s="71" t="s">
        <v>105</v>
      </c>
      <c r="B54" s="71" t="s">
        <v>106</v>
      </c>
      <c r="C54" s="76">
        <v>9531469</v>
      </c>
    </row>
    <row r="55" spans="1:3" x14ac:dyDescent="0.45">
      <c r="A55" s="71" t="s">
        <v>107</v>
      </c>
      <c r="B55" s="71" t="s">
        <v>108</v>
      </c>
      <c r="C55" s="76">
        <v>12797435.82</v>
      </c>
    </row>
    <row r="56" spans="1:3" x14ac:dyDescent="0.45">
      <c r="A56" s="71" t="s">
        <v>109</v>
      </c>
      <c r="B56" s="71" t="s">
        <v>644</v>
      </c>
      <c r="C56" s="76">
        <v>238254135</v>
      </c>
    </row>
    <row r="57" spans="1:3" x14ac:dyDescent="0.45">
      <c r="A57" s="71" t="s">
        <v>110</v>
      </c>
      <c r="B57" s="71" t="s">
        <v>647</v>
      </c>
      <c r="C57" s="76">
        <v>199511769</v>
      </c>
    </row>
    <row r="58" spans="1:3" x14ac:dyDescent="0.45">
      <c r="A58" s="71" t="s">
        <v>111</v>
      </c>
      <c r="B58" s="71" t="s">
        <v>112</v>
      </c>
      <c r="C58" s="76">
        <v>5421043</v>
      </c>
    </row>
    <row r="59" spans="1:3" x14ac:dyDescent="0.45">
      <c r="A59" s="71" t="s">
        <v>113</v>
      </c>
      <c r="B59" s="71" t="s">
        <v>114</v>
      </c>
      <c r="C59" s="76">
        <v>12413631</v>
      </c>
    </row>
    <row r="60" spans="1:3" x14ac:dyDescent="0.45">
      <c r="A60" s="71" t="s">
        <v>115</v>
      </c>
      <c r="B60" s="71" t="s">
        <v>116</v>
      </c>
      <c r="C60" s="76">
        <v>7885560</v>
      </c>
    </row>
    <row r="61" spans="1:3" x14ac:dyDescent="0.45">
      <c r="A61" s="71" t="s">
        <v>117</v>
      </c>
      <c r="B61" s="71" t="s">
        <v>118</v>
      </c>
      <c r="C61" s="76">
        <v>7556318</v>
      </c>
    </row>
    <row r="62" spans="1:3" x14ac:dyDescent="0.45">
      <c r="A62" s="71" t="s">
        <v>119</v>
      </c>
      <c r="B62" s="71" t="s">
        <v>120</v>
      </c>
      <c r="C62" s="76">
        <v>14597100</v>
      </c>
    </row>
    <row r="63" spans="1:3" x14ac:dyDescent="0.45">
      <c r="A63" s="71" t="s">
        <v>121</v>
      </c>
      <c r="B63" s="71" t="s">
        <v>122</v>
      </c>
      <c r="C63" s="76">
        <v>5498448</v>
      </c>
    </row>
    <row r="64" spans="1:3" x14ac:dyDescent="0.45">
      <c r="A64" s="71" t="s">
        <v>123</v>
      </c>
      <c r="B64" s="71" t="s">
        <v>650</v>
      </c>
      <c r="C64" s="76">
        <v>339778387</v>
      </c>
    </row>
    <row r="65" spans="1:3" x14ac:dyDescent="0.45">
      <c r="A65" s="71" t="s">
        <v>124</v>
      </c>
      <c r="B65" s="71" t="s">
        <v>125</v>
      </c>
      <c r="C65" s="76">
        <v>8975235</v>
      </c>
    </row>
    <row r="66" spans="1:3" x14ac:dyDescent="0.45">
      <c r="A66" s="71" t="s">
        <v>126</v>
      </c>
      <c r="B66" s="71" t="s">
        <v>127</v>
      </c>
      <c r="C66" s="76">
        <v>141381083</v>
      </c>
    </row>
    <row r="67" spans="1:3" x14ac:dyDescent="0.45">
      <c r="A67" s="71" t="s">
        <v>128</v>
      </c>
      <c r="B67" s="71" t="s">
        <v>129</v>
      </c>
      <c r="C67" s="76">
        <v>5446750</v>
      </c>
    </row>
    <row r="68" spans="1:3" x14ac:dyDescent="0.45">
      <c r="A68" s="71" t="s">
        <v>130</v>
      </c>
      <c r="B68" s="71" t="s">
        <v>131</v>
      </c>
      <c r="C68" s="76">
        <v>7480748</v>
      </c>
    </row>
    <row r="69" spans="1:3" x14ac:dyDescent="0.45">
      <c r="A69" s="71" t="s">
        <v>132</v>
      </c>
      <c r="B69" s="71" t="s">
        <v>133</v>
      </c>
      <c r="C69" s="76">
        <v>192726489.87000003</v>
      </c>
    </row>
    <row r="70" spans="1:3" x14ac:dyDescent="0.45">
      <c r="A70" s="71" t="s">
        <v>134</v>
      </c>
      <c r="B70" s="71" t="s">
        <v>135</v>
      </c>
      <c r="C70" s="76">
        <v>13057818.9</v>
      </c>
    </row>
    <row r="71" spans="1:3" x14ac:dyDescent="0.45">
      <c r="A71" s="71" t="s">
        <v>136</v>
      </c>
      <c r="B71" s="71" t="s">
        <v>655</v>
      </c>
      <c r="C71" s="76">
        <v>52357909</v>
      </c>
    </row>
    <row r="72" spans="1:3" x14ac:dyDescent="0.45">
      <c r="A72" s="71" t="s">
        <v>137</v>
      </c>
      <c r="B72" s="71" t="s">
        <v>138</v>
      </c>
      <c r="C72" s="76">
        <v>8261193</v>
      </c>
    </row>
    <row r="73" spans="1:3" x14ac:dyDescent="0.45">
      <c r="A73" s="71" t="s">
        <v>139</v>
      </c>
      <c r="B73" s="71" t="s">
        <v>659</v>
      </c>
      <c r="C73" s="76">
        <v>102551681</v>
      </c>
    </row>
    <row r="74" spans="1:3" x14ac:dyDescent="0.45">
      <c r="A74" s="71" t="s">
        <v>140</v>
      </c>
      <c r="B74" s="71" t="s">
        <v>141</v>
      </c>
      <c r="C74" s="76">
        <v>8132553</v>
      </c>
    </row>
    <row r="75" spans="1:3" x14ac:dyDescent="0.45">
      <c r="A75" s="71" t="s">
        <v>142</v>
      </c>
      <c r="B75" s="71" t="s">
        <v>143</v>
      </c>
      <c r="C75" s="76">
        <v>120704359</v>
      </c>
    </row>
    <row r="76" spans="1:3" x14ac:dyDescent="0.45">
      <c r="A76" s="71" t="s">
        <v>144</v>
      </c>
      <c r="B76" s="71" t="s">
        <v>660</v>
      </c>
      <c r="C76" s="76">
        <v>267424217.06999999</v>
      </c>
    </row>
    <row r="77" spans="1:3" x14ac:dyDescent="0.45">
      <c r="A77" s="71" t="s">
        <v>145</v>
      </c>
      <c r="B77" s="71" t="s">
        <v>146</v>
      </c>
      <c r="C77" s="76">
        <v>10174688.59</v>
      </c>
    </row>
    <row r="78" spans="1:3" x14ac:dyDescent="0.45">
      <c r="A78" s="71" t="s">
        <v>147</v>
      </c>
      <c r="B78" s="71" t="s">
        <v>148</v>
      </c>
      <c r="C78" s="76">
        <v>128591000</v>
      </c>
    </row>
    <row r="79" spans="1:3" x14ac:dyDescent="0.45">
      <c r="A79" s="71" t="s">
        <v>149</v>
      </c>
      <c r="B79" s="71" t="s">
        <v>661</v>
      </c>
      <c r="C79" s="76">
        <v>248095788</v>
      </c>
    </row>
    <row r="80" spans="1:3" x14ac:dyDescent="0.45">
      <c r="A80" s="71" t="s">
        <v>150</v>
      </c>
      <c r="B80" s="71" t="s">
        <v>151</v>
      </c>
      <c r="C80" s="76">
        <v>144779807</v>
      </c>
    </row>
    <row r="81" spans="1:3" x14ac:dyDescent="0.45">
      <c r="A81" s="71" t="s">
        <v>152</v>
      </c>
      <c r="B81" s="71" t="s">
        <v>153</v>
      </c>
      <c r="C81" s="76">
        <v>6761379</v>
      </c>
    </row>
    <row r="82" spans="1:3" x14ac:dyDescent="0.45">
      <c r="A82" s="71" t="s">
        <v>154</v>
      </c>
      <c r="B82" s="71" t="s">
        <v>155</v>
      </c>
      <c r="C82" s="76">
        <v>13085909</v>
      </c>
    </row>
    <row r="83" spans="1:3" x14ac:dyDescent="0.45">
      <c r="A83" s="71" t="s">
        <v>156</v>
      </c>
      <c r="B83" s="71" t="s">
        <v>157</v>
      </c>
      <c r="C83" s="76">
        <v>11113500</v>
      </c>
    </row>
    <row r="84" spans="1:3" x14ac:dyDescent="0.45">
      <c r="A84" s="71" t="s">
        <v>158</v>
      </c>
      <c r="B84" s="71" t="s">
        <v>159</v>
      </c>
      <c r="C84" s="76">
        <v>15448654.289999999</v>
      </c>
    </row>
    <row r="85" spans="1:3" x14ac:dyDescent="0.45">
      <c r="A85" s="71" t="s">
        <v>160</v>
      </c>
      <c r="B85" s="71" t="s">
        <v>161</v>
      </c>
      <c r="C85" s="76">
        <v>9516691</v>
      </c>
    </row>
    <row r="86" spans="1:3" x14ac:dyDescent="0.45">
      <c r="A86" s="71" t="s">
        <v>162</v>
      </c>
      <c r="B86" s="71" t="s">
        <v>664</v>
      </c>
      <c r="C86" s="76">
        <v>184330309</v>
      </c>
    </row>
    <row r="87" spans="1:3" x14ac:dyDescent="0.45">
      <c r="A87" s="71" t="s">
        <v>163</v>
      </c>
      <c r="B87" s="71" t="s">
        <v>164</v>
      </c>
      <c r="C87" s="76">
        <v>8501296</v>
      </c>
    </row>
    <row r="88" spans="1:3" x14ac:dyDescent="0.45">
      <c r="A88" s="71" t="s">
        <v>165</v>
      </c>
      <c r="B88" s="71" t="s">
        <v>166</v>
      </c>
      <c r="C88" s="76">
        <v>21433601</v>
      </c>
    </row>
    <row r="89" spans="1:3" x14ac:dyDescent="0.45">
      <c r="A89" s="71" t="s">
        <v>167</v>
      </c>
      <c r="B89" s="71" t="s">
        <v>168</v>
      </c>
      <c r="C89" s="76">
        <v>8771741</v>
      </c>
    </row>
    <row r="90" spans="1:3" x14ac:dyDescent="0.45">
      <c r="A90" s="71" t="s">
        <v>169</v>
      </c>
      <c r="B90" s="71" t="s">
        <v>170</v>
      </c>
      <c r="C90" s="76">
        <v>9454954</v>
      </c>
    </row>
    <row r="91" spans="1:3" x14ac:dyDescent="0.45">
      <c r="A91" s="71" t="s">
        <v>171</v>
      </c>
      <c r="B91" s="71" t="s">
        <v>172</v>
      </c>
      <c r="C91" s="76">
        <v>5220575</v>
      </c>
    </row>
    <row r="92" spans="1:3" x14ac:dyDescent="0.45">
      <c r="A92" s="71" t="s">
        <v>173</v>
      </c>
      <c r="B92" s="71" t="s">
        <v>174</v>
      </c>
      <c r="C92" s="76">
        <v>14810871</v>
      </c>
    </row>
    <row r="93" spans="1:3" x14ac:dyDescent="0.45">
      <c r="A93" s="71" t="s">
        <v>175</v>
      </c>
      <c r="B93" s="71" t="s">
        <v>176</v>
      </c>
      <c r="C93" s="76">
        <v>133276000</v>
      </c>
    </row>
    <row r="94" spans="1:3" x14ac:dyDescent="0.45">
      <c r="A94" s="71" t="s">
        <v>177</v>
      </c>
      <c r="B94" s="71" t="s">
        <v>178</v>
      </c>
      <c r="C94" s="76">
        <v>12154032</v>
      </c>
    </row>
    <row r="95" spans="1:3" x14ac:dyDescent="0.45">
      <c r="A95" s="71" t="s">
        <v>179</v>
      </c>
      <c r="B95" s="71" t="s">
        <v>670</v>
      </c>
      <c r="C95" s="76">
        <v>6713278</v>
      </c>
    </row>
    <row r="96" spans="1:3" x14ac:dyDescent="0.45">
      <c r="A96" s="71" t="s">
        <v>180</v>
      </c>
      <c r="B96" s="71" t="s">
        <v>181</v>
      </c>
      <c r="C96" s="76">
        <v>6858963</v>
      </c>
    </row>
    <row r="97" spans="1:3" x14ac:dyDescent="0.45">
      <c r="A97" s="71" t="s">
        <v>182</v>
      </c>
      <c r="B97" s="71" t="s">
        <v>183</v>
      </c>
      <c r="C97" s="76">
        <v>5977547</v>
      </c>
    </row>
    <row r="98" spans="1:3" x14ac:dyDescent="0.45">
      <c r="A98" s="71" t="s">
        <v>184</v>
      </c>
      <c r="B98" s="71" t="s">
        <v>185</v>
      </c>
      <c r="C98" s="76">
        <v>7196868</v>
      </c>
    </row>
    <row r="99" spans="1:3" x14ac:dyDescent="0.45">
      <c r="A99" s="71" t="s">
        <v>186</v>
      </c>
      <c r="B99" s="71" t="s">
        <v>187</v>
      </c>
      <c r="C99" s="76">
        <v>9210470</v>
      </c>
    </row>
    <row r="100" spans="1:3" x14ac:dyDescent="0.45">
      <c r="A100" s="71" t="s">
        <v>188</v>
      </c>
      <c r="B100" s="71" t="s">
        <v>671</v>
      </c>
      <c r="C100" s="76">
        <v>13044673</v>
      </c>
    </row>
    <row r="101" spans="1:3" x14ac:dyDescent="0.45">
      <c r="A101" s="71" t="s">
        <v>189</v>
      </c>
      <c r="B101" s="71" t="s">
        <v>190</v>
      </c>
      <c r="C101" s="76">
        <v>7833236</v>
      </c>
    </row>
    <row r="102" spans="1:3" x14ac:dyDescent="0.45">
      <c r="A102" s="71" t="s">
        <v>191</v>
      </c>
      <c r="B102" s="71" t="s">
        <v>192</v>
      </c>
      <c r="C102" s="76">
        <v>7518274</v>
      </c>
    </row>
    <row r="103" spans="1:3" x14ac:dyDescent="0.45">
      <c r="A103" s="71" t="s">
        <v>193</v>
      </c>
      <c r="B103" s="71" t="s">
        <v>194</v>
      </c>
      <c r="C103" s="76">
        <v>95682014</v>
      </c>
    </row>
    <row r="104" spans="1:3" x14ac:dyDescent="0.45">
      <c r="A104" s="71" t="s">
        <v>195</v>
      </c>
      <c r="B104" s="71" t="s">
        <v>196</v>
      </c>
      <c r="C104" s="76">
        <v>7023130</v>
      </c>
    </row>
    <row r="105" spans="1:3" x14ac:dyDescent="0.45">
      <c r="A105" s="71" t="s">
        <v>197</v>
      </c>
      <c r="B105" s="71" t="s">
        <v>198</v>
      </c>
      <c r="C105" s="76">
        <v>8189226</v>
      </c>
    </row>
    <row r="106" spans="1:3" x14ac:dyDescent="0.45">
      <c r="A106" s="71" t="s">
        <v>199</v>
      </c>
      <c r="B106" s="71" t="s">
        <v>200</v>
      </c>
      <c r="C106" s="76">
        <v>6239260</v>
      </c>
    </row>
    <row r="107" spans="1:3" x14ac:dyDescent="0.45">
      <c r="A107" s="71" t="s">
        <v>201</v>
      </c>
      <c r="B107" s="71" t="s">
        <v>202</v>
      </c>
      <c r="C107" s="76">
        <v>7512530</v>
      </c>
    </row>
    <row r="108" spans="1:3" x14ac:dyDescent="0.45">
      <c r="A108" s="71" t="s">
        <v>203</v>
      </c>
      <c r="B108" s="71" t="s">
        <v>204</v>
      </c>
      <c r="C108" s="76">
        <v>5315042</v>
      </c>
    </row>
    <row r="109" spans="1:3" x14ac:dyDescent="0.45">
      <c r="A109" s="71" t="s">
        <v>205</v>
      </c>
      <c r="B109" s="71" t="s">
        <v>206</v>
      </c>
      <c r="C109" s="76">
        <v>101721180</v>
      </c>
    </row>
    <row r="110" spans="1:3" x14ac:dyDescent="0.45">
      <c r="A110" s="71" t="s">
        <v>207</v>
      </c>
      <c r="B110" s="71" t="s">
        <v>208</v>
      </c>
      <c r="C110" s="76">
        <v>12069402</v>
      </c>
    </row>
    <row r="111" spans="1:3" x14ac:dyDescent="0.45">
      <c r="A111" s="71" t="s">
        <v>209</v>
      </c>
      <c r="B111" s="71" t="s">
        <v>210</v>
      </c>
      <c r="C111" s="76">
        <v>87746425</v>
      </c>
    </row>
    <row r="112" spans="1:3" x14ac:dyDescent="0.45">
      <c r="A112" s="71" t="s">
        <v>211</v>
      </c>
      <c r="B112" s="71" t="s">
        <v>674</v>
      </c>
      <c r="C112" s="76">
        <v>52326980</v>
      </c>
    </row>
    <row r="113" spans="1:3" x14ac:dyDescent="0.45">
      <c r="A113" s="71" t="s">
        <v>212</v>
      </c>
      <c r="B113" s="71" t="s">
        <v>213</v>
      </c>
      <c r="C113" s="76">
        <v>5818611.8300000001</v>
      </c>
    </row>
    <row r="114" spans="1:3" x14ac:dyDescent="0.45">
      <c r="A114" s="71" t="s">
        <v>214</v>
      </c>
      <c r="B114" s="71" t="s">
        <v>215</v>
      </c>
      <c r="C114" s="76">
        <v>63786000</v>
      </c>
    </row>
    <row r="115" spans="1:3" x14ac:dyDescent="0.45">
      <c r="A115" s="71" t="s">
        <v>216</v>
      </c>
      <c r="B115" s="71" t="s">
        <v>217</v>
      </c>
      <c r="C115" s="76">
        <v>7964965</v>
      </c>
    </row>
    <row r="116" spans="1:3" x14ac:dyDescent="0.45">
      <c r="A116" s="71" t="s">
        <v>218</v>
      </c>
      <c r="B116" s="71" t="s">
        <v>219</v>
      </c>
      <c r="C116" s="76">
        <v>107805175.89292799</v>
      </c>
    </row>
    <row r="117" spans="1:3" x14ac:dyDescent="0.45">
      <c r="A117" s="71" t="s">
        <v>220</v>
      </c>
      <c r="B117" s="71" t="s">
        <v>221</v>
      </c>
      <c r="C117" s="76">
        <v>7631874</v>
      </c>
    </row>
    <row r="118" spans="1:3" x14ac:dyDescent="0.45">
      <c r="A118" s="71" t="s">
        <v>222</v>
      </c>
      <c r="B118" s="71" t="s">
        <v>223</v>
      </c>
      <c r="C118" s="76">
        <v>16729213</v>
      </c>
    </row>
    <row r="119" spans="1:3" x14ac:dyDescent="0.45">
      <c r="A119" s="71" t="s">
        <v>224</v>
      </c>
      <c r="B119" s="71" t="s">
        <v>225</v>
      </c>
      <c r="C119" s="76">
        <v>133492294</v>
      </c>
    </row>
    <row r="120" spans="1:3" x14ac:dyDescent="0.45">
      <c r="A120" s="71" t="s">
        <v>226</v>
      </c>
      <c r="B120" s="71" t="s">
        <v>227</v>
      </c>
      <c r="C120" s="76">
        <v>10664542.18</v>
      </c>
    </row>
    <row r="121" spans="1:3" x14ac:dyDescent="0.45">
      <c r="A121" s="71" t="s">
        <v>228</v>
      </c>
      <c r="B121" s="71" t="s">
        <v>676</v>
      </c>
      <c r="C121" s="76">
        <v>43604333</v>
      </c>
    </row>
    <row r="122" spans="1:3" x14ac:dyDescent="0.45">
      <c r="A122" s="71" t="s">
        <v>229</v>
      </c>
      <c r="B122" s="71" t="s">
        <v>230</v>
      </c>
      <c r="C122" s="76">
        <v>7093624</v>
      </c>
    </row>
    <row r="123" spans="1:3" x14ac:dyDescent="0.45">
      <c r="A123" s="71" t="s">
        <v>231</v>
      </c>
      <c r="B123" s="71" t="s">
        <v>232</v>
      </c>
      <c r="C123" s="76">
        <v>8642365</v>
      </c>
    </row>
    <row r="124" spans="1:3" x14ac:dyDescent="0.45">
      <c r="A124" s="71" t="s">
        <v>233</v>
      </c>
      <c r="B124" s="71" t="s">
        <v>234</v>
      </c>
      <c r="C124" s="76">
        <v>130104269</v>
      </c>
    </row>
    <row r="125" spans="1:3" x14ac:dyDescent="0.45">
      <c r="A125" s="71" t="s">
        <v>235</v>
      </c>
      <c r="B125" s="71" t="s">
        <v>728</v>
      </c>
      <c r="C125" s="76">
        <v>114621902.25</v>
      </c>
    </row>
    <row r="126" spans="1:3" x14ac:dyDescent="0.45">
      <c r="A126" s="71" t="s">
        <v>236</v>
      </c>
      <c r="B126" s="71" t="s">
        <v>237</v>
      </c>
      <c r="C126" s="76">
        <v>8911193</v>
      </c>
    </row>
    <row r="127" spans="1:3" x14ac:dyDescent="0.45">
      <c r="A127" s="71" t="s">
        <v>238</v>
      </c>
      <c r="B127" s="71" t="s">
        <v>239</v>
      </c>
      <c r="C127" s="76">
        <v>6673741</v>
      </c>
    </row>
    <row r="128" spans="1:3" x14ac:dyDescent="0.45">
      <c r="A128" s="71" t="s">
        <v>240</v>
      </c>
      <c r="B128" s="71" t="s">
        <v>241</v>
      </c>
      <c r="C128" s="76">
        <v>120786455</v>
      </c>
    </row>
    <row r="129" spans="1:5" x14ac:dyDescent="0.45">
      <c r="A129" s="71" t="s">
        <v>242</v>
      </c>
      <c r="B129" s="71" t="s">
        <v>243</v>
      </c>
      <c r="C129" s="76">
        <v>7438983</v>
      </c>
    </row>
    <row r="130" spans="1:5" x14ac:dyDescent="0.45">
      <c r="A130" s="71" t="s">
        <v>244</v>
      </c>
      <c r="B130" s="71" t="s">
        <v>245</v>
      </c>
      <c r="C130" s="76">
        <v>13787836</v>
      </c>
    </row>
    <row r="131" spans="1:5" x14ac:dyDescent="0.45">
      <c r="A131" s="71" t="s">
        <v>246</v>
      </c>
      <c r="B131" s="71" t="s">
        <v>247</v>
      </c>
      <c r="C131" s="76">
        <v>109966860</v>
      </c>
    </row>
    <row r="132" spans="1:5" x14ac:dyDescent="0.45">
      <c r="A132" s="71" t="s">
        <v>248</v>
      </c>
      <c r="B132" s="71" t="s">
        <v>249</v>
      </c>
      <c r="C132" s="76">
        <v>16421003</v>
      </c>
    </row>
    <row r="133" spans="1:5" x14ac:dyDescent="0.45">
      <c r="A133" s="71" t="s">
        <v>250</v>
      </c>
      <c r="B133" s="71" t="s">
        <v>251</v>
      </c>
      <c r="C133" s="76">
        <v>5260578</v>
      </c>
    </row>
    <row r="134" spans="1:5" x14ac:dyDescent="0.45">
      <c r="A134" s="71" t="s">
        <v>252</v>
      </c>
      <c r="B134" s="71" t="s">
        <v>253</v>
      </c>
      <c r="C134" s="76">
        <v>14349264</v>
      </c>
    </row>
    <row r="135" spans="1:5" x14ac:dyDescent="0.45">
      <c r="A135" s="71" t="s">
        <v>254</v>
      </c>
      <c r="B135" s="71" t="s">
        <v>680</v>
      </c>
      <c r="C135" s="76">
        <v>91089096.909999996</v>
      </c>
      <c r="D135" s="51"/>
      <c r="E135" s="51"/>
    </row>
    <row r="136" spans="1:5" x14ac:dyDescent="0.45">
      <c r="A136" s="71" t="s">
        <v>255</v>
      </c>
      <c r="B136" s="71" t="s">
        <v>256</v>
      </c>
      <c r="C136" s="76">
        <v>1716719</v>
      </c>
    </row>
    <row r="137" spans="1:5" x14ac:dyDescent="0.45">
      <c r="A137" s="71" t="s">
        <v>257</v>
      </c>
      <c r="B137" s="71" t="s">
        <v>258</v>
      </c>
      <c r="C137" s="76">
        <v>98768282</v>
      </c>
    </row>
    <row r="138" spans="1:5" x14ac:dyDescent="0.45">
      <c r="A138" s="71" t="s">
        <v>259</v>
      </c>
      <c r="B138" s="71" t="s">
        <v>260</v>
      </c>
      <c r="C138" s="76">
        <v>89895000</v>
      </c>
    </row>
    <row r="139" spans="1:5" x14ac:dyDescent="0.45">
      <c r="A139" s="71" t="s">
        <v>261</v>
      </c>
      <c r="B139" s="71" t="s">
        <v>681</v>
      </c>
      <c r="C139" s="76">
        <v>10187874</v>
      </c>
    </row>
    <row r="140" spans="1:5" x14ac:dyDescent="0.45">
      <c r="A140" s="71" t="s">
        <v>262</v>
      </c>
      <c r="B140" s="71" t="s">
        <v>682</v>
      </c>
      <c r="C140" s="76">
        <v>89200127</v>
      </c>
    </row>
    <row r="141" spans="1:5" x14ac:dyDescent="0.45">
      <c r="A141" s="71" t="s">
        <v>263</v>
      </c>
      <c r="B141" s="71" t="s">
        <v>264</v>
      </c>
      <c r="C141" s="76">
        <v>103001285</v>
      </c>
    </row>
    <row r="142" spans="1:5" x14ac:dyDescent="0.45">
      <c r="A142" s="71" t="s">
        <v>265</v>
      </c>
      <c r="B142" s="71" t="s">
        <v>266</v>
      </c>
      <c r="C142" s="76">
        <v>190484094</v>
      </c>
    </row>
    <row r="143" spans="1:5" x14ac:dyDescent="0.45">
      <c r="A143" s="71" t="s">
        <v>267</v>
      </c>
      <c r="B143" s="71" t="s">
        <v>268</v>
      </c>
      <c r="C143" s="76">
        <v>58092123</v>
      </c>
    </row>
    <row r="144" spans="1:5" x14ac:dyDescent="0.45">
      <c r="A144" s="71" t="s">
        <v>269</v>
      </c>
      <c r="B144" s="71" t="s">
        <v>270</v>
      </c>
      <c r="C144" s="76">
        <v>130430446</v>
      </c>
    </row>
    <row r="145" spans="1:3" x14ac:dyDescent="0.45">
      <c r="A145" s="71" t="s">
        <v>271</v>
      </c>
      <c r="B145" s="71" t="s">
        <v>272</v>
      </c>
      <c r="C145" s="76">
        <v>10360675</v>
      </c>
    </row>
    <row r="146" spans="1:3" x14ac:dyDescent="0.45">
      <c r="A146" s="71" t="s">
        <v>273</v>
      </c>
      <c r="B146" s="71" t="s">
        <v>274</v>
      </c>
      <c r="C146" s="76">
        <v>337346704</v>
      </c>
    </row>
    <row r="147" spans="1:3" x14ac:dyDescent="0.45">
      <c r="A147" s="71" t="s">
        <v>275</v>
      </c>
      <c r="B147" s="71" t="s">
        <v>684</v>
      </c>
      <c r="C147" s="76">
        <v>122844500</v>
      </c>
    </row>
    <row r="148" spans="1:3" x14ac:dyDescent="0.45">
      <c r="A148" s="71" t="s">
        <v>276</v>
      </c>
      <c r="B148" s="71" t="s">
        <v>277</v>
      </c>
      <c r="C148" s="76">
        <v>11911244</v>
      </c>
    </row>
    <row r="149" spans="1:3" x14ac:dyDescent="0.45">
      <c r="A149" s="71" t="s">
        <v>278</v>
      </c>
      <c r="B149" s="71" t="s">
        <v>279</v>
      </c>
      <c r="C149" s="76">
        <v>118423817</v>
      </c>
    </row>
    <row r="150" spans="1:3" x14ac:dyDescent="0.45">
      <c r="A150" s="71" t="s">
        <v>280</v>
      </c>
      <c r="B150" s="71" t="s">
        <v>281</v>
      </c>
      <c r="C150" s="76">
        <v>9026124</v>
      </c>
    </row>
    <row r="151" spans="1:3" x14ac:dyDescent="0.45">
      <c r="A151" s="71" t="s">
        <v>282</v>
      </c>
      <c r="B151" s="71" t="s">
        <v>283</v>
      </c>
      <c r="C151" s="76">
        <v>6915030</v>
      </c>
    </row>
    <row r="152" spans="1:3" x14ac:dyDescent="0.45">
      <c r="A152" s="71" t="s">
        <v>284</v>
      </c>
      <c r="B152" s="71" t="s">
        <v>285</v>
      </c>
      <c r="C152" s="76">
        <v>187053159</v>
      </c>
    </row>
    <row r="153" spans="1:3" x14ac:dyDescent="0.45">
      <c r="A153" s="71" t="s">
        <v>286</v>
      </c>
      <c r="B153" s="71" t="s">
        <v>685</v>
      </c>
      <c r="C153" s="76">
        <v>79671077.640000001</v>
      </c>
    </row>
    <row r="154" spans="1:3" x14ac:dyDescent="0.45">
      <c r="A154" s="71" t="s">
        <v>287</v>
      </c>
      <c r="B154" s="71" t="s">
        <v>288</v>
      </c>
      <c r="C154" s="76">
        <v>18945751</v>
      </c>
    </row>
    <row r="155" spans="1:3" x14ac:dyDescent="0.45">
      <c r="A155" s="71" t="s">
        <v>289</v>
      </c>
      <c r="B155" s="71" t="s">
        <v>290</v>
      </c>
      <c r="C155" s="76">
        <v>6640506</v>
      </c>
    </row>
    <row r="156" spans="1:3" x14ac:dyDescent="0.45">
      <c r="A156" s="71" t="s">
        <v>291</v>
      </c>
      <c r="B156" s="71" t="s">
        <v>292</v>
      </c>
      <c r="C156" s="76">
        <v>7378024</v>
      </c>
    </row>
    <row r="157" spans="1:3" x14ac:dyDescent="0.45">
      <c r="A157" s="71" t="s">
        <v>293</v>
      </c>
      <c r="B157" s="71" t="s">
        <v>294</v>
      </c>
      <c r="C157" s="76">
        <v>169436733</v>
      </c>
    </row>
    <row r="158" spans="1:3" x14ac:dyDescent="0.45">
      <c r="A158" s="71" t="s">
        <v>295</v>
      </c>
      <c r="B158" s="71" t="s">
        <v>296</v>
      </c>
      <c r="C158" s="76">
        <v>5684366</v>
      </c>
    </row>
    <row r="159" spans="1:3" x14ac:dyDescent="0.45">
      <c r="A159" s="71" t="s">
        <v>297</v>
      </c>
      <c r="B159" s="71" t="s">
        <v>686</v>
      </c>
      <c r="C159" s="76">
        <v>128270431</v>
      </c>
    </row>
    <row r="160" spans="1:3" x14ac:dyDescent="0.45">
      <c r="A160" s="71" t="s">
        <v>298</v>
      </c>
      <c r="B160" s="71" t="s">
        <v>299</v>
      </c>
      <c r="C160" s="76">
        <v>4603246</v>
      </c>
    </row>
    <row r="161" spans="1:3" x14ac:dyDescent="0.45">
      <c r="A161" s="71" t="s">
        <v>300</v>
      </c>
      <c r="B161" s="71" t="s">
        <v>301</v>
      </c>
      <c r="C161" s="76">
        <v>11340576</v>
      </c>
    </row>
    <row r="162" spans="1:3" x14ac:dyDescent="0.45">
      <c r="A162" s="71" t="s">
        <v>302</v>
      </c>
      <c r="B162" s="71" t="s">
        <v>303</v>
      </c>
      <c r="C162" s="76">
        <v>97385950</v>
      </c>
    </row>
    <row r="163" spans="1:3" x14ac:dyDescent="0.45">
      <c r="A163" s="71" t="s">
        <v>304</v>
      </c>
      <c r="B163" s="71" t="s">
        <v>305</v>
      </c>
      <c r="C163" s="76">
        <v>7902300.8899999997</v>
      </c>
    </row>
    <row r="164" spans="1:3" x14ac:dyDescent="0.45">
      <c r="A164" s="71" t="s">
        <v>306</v>
      </c>
      <c r="B164" s="71" t="s">
        <v>307</v>
      </c>
      <c r="C164" s="76">
        <v>9154744</v>
      </c>
    </row>
    <row r="165" spans="1:3" x14ac:dyDescent="0.45">
      <c r="A165" s="71" t="s">
        <v>308</v>
      </c>
      <c r="B165" s="71" t="s">
        <v>309</v>
      </c>
      <c r="C165" s="76">
        <v>15108999</v>
      </c>
    </row>
    <row r="166" spans="1:3" x14ac:dyDescent="0.45">
      <c r="A166" s="71" t="s">
        <v>310</v>
      </c>
      <c r="B166" s="71" t="s">
        <v>688</v>
      </c>
      <c r="C166" s="76">
        <v>58707111</v>
      </c>
    </row>
    <row r="167" spans="1:3" x14ac:dyDescent="0.45">
      <c r="A167" s="71" t="s">
        <v>311</v>
      </c>
      <c r="B167" s="71" t="s">
        <v>689</v>
      </c>
      <c r="C167" s="76">
        <v>132455580</v>
      </c>
    </row>
    <row r="168" spans="1:3" x14ac:dyDescent="0.45">
      <c r="A168" s="71" t="s">
        <v>312</v>
      </c>
      <c r="B168" s="71" t="s">
        <v>313</v>
      </c>
      <c r="C168" s="76">
        <v>7835909</v>
      </c>
    </row>
    <row r="169" spans="1:3" x14ac:dyDescent="0.45">
      <c r="A169" s="71" t="s">
        <v>314</v>
      </c>
      <c r="B169" s="71" t="s">
        <v>315</v>
      </c>
      <c r="C169" s="76">
        <v>19270580</v>
      </c>
    </row>
    <row r="170" spans="1:3" x14ac:dyDescent="0.45">
      <c r="A170" s="71" t="s">
        <v>316</v>
      </c>
      <c r="B170" s="71" t="s">
        <v>317</v>
      </c>
      <c r="C170" s="76">
        <v>10126209</v>
      </c>
    </row>
    <row r="171" spans="1:3" x14ac:dyDescent="0.45">
      <c r="A171" s="71" t="s">
        <v>318</v>
      </c>
      <c r="B171" s="71" t="s">
        <v>319</v>
      </c>
      <c r="C171" s="76">
        <v>115269541</v>
      </c>
    </row>
    <row r="172" spans="1:3" x14ac:dyDescent="0.45">
      <c r="A172" s="71" t="s">
        <v>320</v>
      </c>
      <c r="B172" s="71" t="s">
        <v>321</v>
      </c>
      <c r="C172" s="76">
        <v>8114923</v>
      </c>
    </row>
    <row r="173" spans="1:3" x14ac:dyDescent="0.45">
      <c r="A173" s="71" t="s">
        <v>322</v>
      </c>
      <c r="B173" s="71" t="s">
        <v>323</v>
      </c>
      <c r="C173" s="76">
        <v>85755609</v>
      </c>
    </row>
    <row r="174" spans="1:3" x14ac:dyDescent="0.45">
      <c r="A174" s="71" t="s">
        <v>324</v>
      </c>
      <c r="B174" s="71" t="s">
        <v>325</v>
      </c>
      <c r="C174" s="76">
        <v>8887232</v>
      </c>
    </row>
    <row r="175" spans="1:3" x14ac:dyDescent="0.45">
      <c r="A175" s="71" t="s">
        <v>326</v>
      </c>
      <c r="B175" s="71" t="s">
        <v>327</v>
      </c>
      <c r="C175" s="76">
        <v>9224137</v>
      </c>
    </row>
    <row r="176" spans="1:3" x14ac:dyDescent="0.45">
      <c r="A176" s="71" t="s">
        <v>328</v>
      </c>
      <c r="B176" s="71" t="s">
        <v>690</v>
      </c>
      <c r="C176" s="76">
        <v>71265511</v>
      </c>
    </row>
    <row r="177" spans="1:3" x14ac:dyDescent="0.45">
      <c r="A177" s="71" t="s">
        <v>329</v>
      </c>
      <c r="B177" s="71" t="s">
        <v>330</v>
      </c>
      <c r="C177" s="76">
        <v>12952052</v>
      </c>
    </row>
    <row r="178" spans="1:3" x14ac:dyDescent="0.45">
      <c r="A178" s="71" t="s">
        <v>331</v>
      </c>
      <c r="B178" s="71" t="s">
        <v>332</v>
      </c>
      <c r="C178" s="76">
        <v>9966700</v>
      </c>
    </row>
    <row r="179" spans="1:3" x14ac:dyDescent="0.45">
      <c r="A179" s="71" t="s">
        <v>333</v>
      </c>
      <c r="B179" s="71" t="s">
        <v>691</v>
      </c>
      <c r="C179" s="76">
        <v>77854196.605000004</v>
      </c>
    </row>
    <row r="180" spans="1:3" x14ac:dyDescent="0.45">
      <c r="A180" s="71" t="s">
        <v>334</v>
      </c>
      <c r="B180" s="71" t="s">
        <v>335</v>
      </c>
      <c r="C180" s="76">
        <v>8774548</v>
      </c>
    </row>
    <row r="181" spans="1:3" x14ac:dyDescent="0.45">
      <c r="A181" s="71" t="s">
        <v>840</v>
      </c>
      <c r="B181" s="71" t="s">
        <v>837</v>
      </c>
      <c r="C181" s="76">
        <v>0</v>
      </c>
    </row>
    <row r="182" spans="1:3" x14ac:dyDescent="0.45">
      <c r="A182" s="71" t="s">
        <v>336</v>
      </c>
      <c r="B182" s="71" t="s">
        <v>692</v>
      </c>
      <c r="C182" s="76">
        <v>119551477</v>
      </c>
    </row>
    <row r="183" spans="1:3" x14ac:dyDescent="0.45">
      <c r="A183" s="71" t="s">
        <v>337</v>
      </c>
      <c r="B183" s="71" t="s">
        <v>338</v>
      </c>
      <c r="C183" s="76">
        <v>100885840</v>
      </c>
    </row>
    <row r="184" spans="1:3" x14ac:dyDescent="0.45">
      <c r="A184" s="71" t="s">
        <v>339</v>
      </c>
      <c r="B184" s="71" t="s">
        <v>340</v>
      </c>
      <c r="C184" s="76">
        <v>5539707</v>
      </c>
    </row>
    <row r="185" spans="1:3" x14ac:dyDescent="0.45">
      <c r="A185" s="71" t="s">
        <v>341</v>
      </c>
      <c r="B185" s="71" t="s">
        <v>342</v>
      </c>
      <c r="C185" s="76">
        <v>8244339</v>
      </c>
    </row>
    <row r="186" spans="1:3" x14ac:dyDescent="0.45">
      <c r="A186" s="71" t="s">
        <v>343</v>
      </c>
      <c r="B186" s="71" t="s">
        <v>695</v>
      </c>
      <c r="C186" s="76">
        <v>197535291</v>
      </c>
    </row>
    <row r="187" spans="1:3" x14ac:dyDescent="0.45">
      <c r="A187" s="71" t="s">
        <v>344</v>
      </c>
      <c r="B187" s="71" t="s">
        <v>345</v>
      </c>
      <c r="C187" s="76">
        <v>9967868</v>
      </c>
    </row>
    <row r="188" spans="1:3" x14ac:dyDescent="0.45">
      <c r="A188" s="71" t="s">
        <v>346</v>
      </c>
      <c r="B188" s="71" t="s">
        <v>696</v>
      </c>
      <c r="C188" s="76">
        <v>121807454</v>
      </c>
    </row>
    <row r="189" spans="1:3" x14ac:dyDescent="0.45">
      <c r="A189" s="71" t="s">
        <v>347</v>
      </c>
      <c r="B189" s="71" t="s">
        <v>348</v>
      </c>
      <c r="C189" s="76">
        <v>9168458.0199999996</v>
      </c>
    </row>
    <row r="190" spans="1:3" x14ac:dyDescent="0.45">
      <c r="A190" s="71" t="s">
        <v>349</v>
      </c>
      <c r="B190" s="71" t="s">
        <v>350</v>
      </c>
      <c r="C190" s="76">
        <v>4020955</v>
      </c>
    </row>
    <row r="191" spans="1:3" x14ac:dyDescent="0.45">
      <c r="A191" s="71" t="s">
        <v>351</v>
      </c>
      <c r="B191" s="71" t="s">
        <v>352</v>
      </c>
      <c r="C191" s="76">
        <v>96756386</v>
      </c>
    </row>
    <row r="192" spans="1:3" x14ac:dyDescent="0.45">
      <c r="A192" s="71" t="s">
        <v>353</v>
      </c>
      <c r="B192" s="71" t="s">
        <v>354</v>
      </c>
      <c r="C192" s="76">
        <v>14679191</v>
      </c>
    </row>
    <row r="193" spans="1:3" x14ac:dyDescent="0.45">
      <c r="A193" s="71" t="s">
        <v>355</v>
      </c>
      <c r="B193" s="71" t="s">
        <v>356</v>
      </c>
      <c r="C193" s="76">
        <v>8907777</v>
      </c>
    </row>
    <row r="194" spans="1:3" x14ac:dyDescent="0.45">
      <c r="A194" s="71" t="s">
        <v>357</v>
      </c>
      <c r="B194" s="71" t="s">
        <v>697</v>
      </c>
      <c r="C194" s="76">
        <v>83310478</v>
      </c>
    </row>
    <row r="195" spans="1:3" x14ac:dyDescent="0.45">
      <c r="A195" s="71" t="s">
        <v>358</v>
      </c>
      <c r="B195" s="71" t="s">
        <v>698</v>
      </c>
      <c r="C195" s="76">
        <v>117482566</v>
      </c>
    </row>
    <row r="196" spans="1:3" x14ac:dyDescent="0.45">
      <c r="A196" s="71" t="s">
        <v>359</v>
      </c>
      <c r="B196" s="71" t="s">
        <v>699</v>
      </c>
      <c r="C196" s="76">
        <v>83854604</v>
      </c>
    </row>
    <row r="197" spans="1:3" x14ac:dyDescent="0.45">
      <c r="A197" s="71" t="s">
        <v>360</v>
      </c>
      <c r="B197" s="71" t="s">
        <v>361</v>
      </c>
      <c r="C197" s="76">
        <v>12899638</v>
      </c>
    </row>
    <row r="198" spans="1:3" x14ac:dyDescent="0.45">
      <c r="A198" s="71" t="s">
        <v>362</v>
      </c>
      <c r="B198" s="71" t="s">
        <v>700</v>
      </c>
      <c r="C198" s="76">
        <v>96014851</v>
      </c>
    </row>
    <row r="199" spans="1:3" x14ac:dyDescent="0.45">
      <c r="A199" s="71" t="s">
        <v>363</v>
      </c>
      <c r="B199" s="71" t="s">
        <v>364</v>
      </c>
      <c r="C199" s="76">
        <v>124427909</v>
      </c>
    </row>
    <row r="200" spans="1:3" x14ac:dyDescent="0.45">
      <c r="A200" s="71" t="s">
        <v>365</v>
      </c>
      <c r="B200" s="71" t="s">
        <v>701</v>
      </c>
      <c r="C200" s="76">
        <v>65942785</v>
      </c>
    </row>
    <row r="201" spans="1:3" x14ac:dyDescent="0.45">
      <c r="A201" s="71" t="s">
        <v>366</v>
      </c>
      <c r="B201" s="71" t="s">
        <v>367</v>
      </c>
      <c r="C201" s="76">
        <v>6425355</v>
      </c>
    </row>
    <row r="202" spans="1:3" x14ac:dyDescent="0.45">
      <c r="A202" s="71" t="s">
        <v>368</v>
      </c>
      <c r="B202" s="71" t="s">
        <v>369</v>
      </c>
      <c r="C202" s="76">
        <v>14653177</v>
      </c>
    </row>
    <row r="203" spans="1:3" x14ac:dyDescent="0.45">
      <c r="A203" s="71" t="s">
        <v>370</v>
      </c>
      <c r="B203" s="71" t="s">
        <v>371</v>
      </c>
      <c r="C203" s="76">
        <v>4185446</v>
      </c>
    </row>
    <row r="204" spans="1:3" x14ac:dyDescent="0.45">
      <c r="A204" s="71" t="s">
        <v>372</v>
      </c>
      <c r="B204" s="71" t="s">
        <v>373</v>
      </c>
      <c r="C204" s="76">
        <v>136624687</v>
      </c>
    </row>
    <row r="205" spans="1:3" x14ac:dyDescent="0.45">
      <c r="A205" s="71" t="s">
        <v>374</v>
      </c>
      <c r="B205" s="71" t="s">
        <v>375</v>
      </c>
      <c r="C205" s="76">
        <v>5059353</v>
      </c>
    </row>
    <row r="206" spans="1:3" x14ac:dyDescent="0.45">
      <c r="A206" s="71" t="s">
        <v>376</v>
      </c>
      <c r="B206" s="71" t="s">
        <v>377</v>
      </c>
      <c r="C206" s="76">
        <v>91715347</v>
      </c>
    </row>
    <row r="207" spans="1:3" x14ac:dyDescent="0.45">
      <c r="A207" s="71" t="s">
        <v>378</v>
      </c>
      <c r="B207" s="71" t="s">
        <v>379</v>
      </c>
      <c r="C207" s="76">
        <v>9163127</v>
      </c>
    </row>
    <row r="208" spans="1:3" x14ac:dyDescent="0.45">
      <c r="A208" s="71" t="s">
        <v>380</v>
      </c>
      <c r="B208" s="71" t="s">
        <v>381</v>
      </c>
      <c r="C208" s="76">
        <v>5768927</v>
      </c>
    </row>
    <row r="209" spans="1:3" x14ac:dyDescent="0.45">
      <c r="A209" s="71" t="s">
        <v>382</v>
      </c>
      <c r="B209" s="71" t="s">
        <v>383</v>
      </c>
      <c r="C209" s="76">
        <v>9479422</v>
      </c>
    </row>
    <row r="210" spans="1:3" x14ac:dyDescent="0.45">
      <c r="A210" s="71" t="s">
        <v>384</v>
      </c>
      <c r="B210" s="71" t="s">
        <v>385</v>
      </c>
      <c r="C210" s="76">
        <v>114434873.13</v>
      </c>
    </row>
    <row r="211" spans="1:3" x14ac:dyDescent="0.45">
      <c r="A211" s="71" t="s">
        <v>386</v>
      </c>
      <c r="B211" s="71" t="s">
        <v>387</v>
      </c>
      <c r="C211" s="76">
        <v>8398056</v>
      </c>
    </row>
    <row r="212" spans="1:3" x14ac:dyDescent="0.45">
      <c r="A212" s="71" t="s">
        <v>388</v>
      </c>
      <c r="B212" s="71" t="s">
        <v>389</v>
      </c>
      <c r="C212" s="76">
        <v>5782833</v>
      </c>
    </row>
    <row r="213" spans="1:3" x14ac:dyDescent="0.45">
      <c r="A213" s="71" t="s">
        <v>390</v>
      </c>
      <c r="B213" s="71" t="s">
        <v>391</v>
      </c>
      <c r="C213" s="76">
        <v>9260486</v>
      </c>
    </row>
    <row r="214" spans="1:3" x14ac:dyDescent="0.45">
      <c r="A214" s="71" t="s">
        <v>392</v>
      </c>
      <c r="B214" s="71" t="s">
        <v>393</v>
      </c>
      <c r="C214" s="76">
        <v>6704629</v>
      </c>
    </row>
    <row r="215" spans="1:3" x14ac:dyDescent="0.45">
      <c r="A215" s="71" t="s">
        <v>394</v>
      </c>
      <c r="B215" s="71" t="s">
        <v>702</v>
      </c>
      <c r="C215" s="76">
        <v>28550980</v>
      </c>
    </row>
    <row r="216" spans="1:3" x14ac:dyDescent="0.45">
      <c r="A216" s="71" t="s">
        <v>395</v>
      </c>
      <c r="B216" s="71" t="s">
        <v>396</v>
      </c>
      <c r="C216" s="76">
        <v>5574146</v>
      </c>
    </row>
    <row r="217" spans="1:3" x14ac:dyDescent="0.45">
      <c r="A217" s="71" t="s">
        <v>397</v>
      </c>
      <c r="B217" s="71" t="s">
        <v>398</v>
      </c>
      <c r="C217" s="76">
        <v>114727986</v>
      </c>
    </row>
    <row r="218" spans="1:3" x14ac:dyDescent="0.45">
      <c r="A218" s="71" t="s">
        <v>399</v>
      </c>
      <c r="B218" s="71" t="s">
        <v>400</v>
      </c>
      <c r="C218" s="76">
        <v>108257447</v>
      </c>
    </row>
    <row r="219" spans="1:3" x14ac:dyDescent="0.45">
      <c r="A219" s="71" t="s">
        <v>401</v>
      </c>
      <c r="B219" s="71" t="s">
        <v>402</v>
      </c>
      <c r="C219" s="76">
        <v>10216364</v>
      </c>
    </row>
    <row r="220" spans="1:3" x14ac:dyDescent="0.45">
      <c r="A220" s="71" t="s">
        <v>403</v>
      </c>
      <c r="B220" s="71" t="s">
        <v>404</v>
      </c>
      <c r="C220" s="76">
        <v>9567467</v>
      </c>
    </row>
    <row r="221" spans="1:3" x14ac:dyDescent="0.45">
      <c r="A221" s="71" t="s">
        <v>405</v>
      </c>
      <c r="B221" s="71" t="s">
        <v>406</v>
      </c>
      <c r="C221" s="76">
        <v>139830369</v>
      </c>
    </row>
    <row r="222" spans="1:3" x14ac:dyDescent="0.45">
      <c r="A222" s="71" t="s">
        <v>407</v>
      </c>
      <c r="B222" s="71" t="s">
        <v>408</v>
      </c>
      <c r="C222" s="76">
        <v>7767081.9500000002</v>
      </c>
    </row>
    <row r="223" spans="1:3" x14ac:dyDescent="0.45">
      <c r="A223" s="71" t="s">
        <v>409</v>
      </c>
      <c r="B223" s="71" t="s">
        <v>410</v>
      </c>
      <c r="C223" s="76">
        <v>15901245</v>
      </c>
    </row>
    <row r="224" spans="1:3" x14ac:dyDescent="0.45">
      <c r="A224" s="71" t="s">
        <v>411</v>
      </c>
      <c r="B224" s="71" t="s">
        <v>412</v>
      </c>
      <c r="C224" s="76">
        <v>228033770</v>
      </c>
    </row>
    <row r="225" spans="1:3" x14ac:dyDescent="0.45">
      <c r="A225" s="71" t="s">
        <v>413</v>
      </c>
      <c r="B225" s="71" t="s">
        <v>703</v>
      </c>
      <c r="C225" s="76">
        <v>172873885</v>
      </c>
    </row>
    <row r="226" spans="1:3" x14ac:dyDescent="0.45">
      <c r="A226" s="71" t="s">
        <v>414</v>
      </c>
      <c r="B226" s="71" t="s">
        <v>705</v>
      </c>
      <c r="C226" s="76">
        <v>61120683</v>
      </c>
    </row>
    <row r="227" spans="1:3" x14ac:dyDescent="0.45">
      <c r="A227" s="71" t="s">
        <v>415</v>
      </c>
      <c r="B227" s="71" t="s">
        <v>416</v>
      </c>
      <c r="C227" s="76">
        <v>110932743</v>
      </c>
    </row>
    <row r="228" spans="1:3" x14ac:dyDescent="0.45">
      <c r="A228" s="71" t="s">
        <v>417</v>
      </c>
      <c r="B228" s="71" t="s">
        <v>706</v>
      </c>
      <c r="C228" s="76">
        <v>11769010</v>
      </c>
    </row>
    <row r="229" spans="1:3" x14ac:dyDescent="0.45">
      <c r="A229" s="71" t="s">
        <v>418</v>
      </c>
      <c r="B229" s="71" t="s">
        <v>419</v>
      </c>
      <c r="C229" s="76">
        <v>15444767</v>
      </c>
    </row>
    <row r="230" spans="1:3" x14ac:dyDescent="0.45">
      <c r="A230" s="71" t="s">
        <v>420</v>
      </c>
      <c r="B230" s="71" t="s">
        <v>421</v>
      </c>
      <c r="C230" s="76">
        <v>6552783</v>
      </c>
    </row>
    <row r="231" spans="1:3" x14ac:dyDescent="0.45">
      <c r="A231" s="71" t="s">
        <v>422</v>
      </c>
      <c r="B231" s="71" t="s">
        <v>707</v>
      </c>
      <c r="C231" s="76">
        <v>157352624</v>
      </c>
    </row>
    <row r="232" spans="1:3" x14ac:dyDescent="0.45">
      <c r="A232" s="71" t="s">
        <v>423</v>
      </c>
      <c r="B232" s="71" t="s">
        <v>424</v>
      </c>
      <c r="C232" s="76">
        <v>9298976</v>
      </c>
    </row>
    <row r="233" spans="1:3" x14ac:dyDescent="0.45">
      <c r="A233" s="71" t="s">
        <v>425</v>
      </c>
      <c r="B233" s="71" t="s">
        <v>426</v>
      </c>
      <c r="C233" s="76">
        <v>6241315</v>
      </c>
    </row>
    <row r="234" spans="1:3" x14ac:dyDescent="0.45">
      <c r="A234" s="71" t="s">
        <v>427</v>
      </c>
      <c r="B234" s="71" t="s">
        <v>428</v>
      </c>
      <c r="C234" s="76">
        <v>9674976</v>
      </c>
    </row>
    <row r="235" spans="1:3" x14ac:dyDescent="0.45">
      <c r="A235" s="71" t="s">
        <v>429</v>
      </c>
      <c r="B235" s="71" t="s">
        <v>430</v>
      </c>
      <c r="C235" s="76">
        <v>10906374</v>
      </c>
    </row>
    <row r="236" spans="1:3" x14ac:dyDescent="0.45">
      <c r="A236" s="71" t="s">
        <v>431</v>
      </c>
      <c r="B236" s="71" t="s">
        <v>432</v>
      </c>
      <c r="C236" s="76">
        <v>11883160</v>
      </c>
    </row>
    <row r="237" spans="1:3" x14ac:dyDescent="0.45">
      <c r="A237" s="71" t="s">
        <v>433</v>
      </c>
      <c r="B237" s="71" t="s">
        <v>434</v>
      </c>
      <c r="C237" s="76">
        <v>12826946</v>
      </c>
    </row>
    <row r="238" spans="1:3" x14ac:dyDescent="0.45">
      <c r="A238" s="71" t="s">
        <v>435</v>
      </c>
      <c r="B238" s="71" t="s">
        <v>436</v>
      </c>
      <c r="C238" s="76">
        <v>8485424</v>
      </c>
    </row>
    <row r="239" spans="1:3" x14ac:dyDescent="0.45">
      <c r="A239" s="71" t="s">
        <v>437</v>
      </c>
      <c r="B239" s="71" t="s">
        <v>438</v>
      </c>
      <c r="C239" s="76">
        <v>16343435</v>
      </c>
    </row>
    <row r="240" spans="1:3" x14ac:dyDescent="0.45">
      <c r="A240" s="71" t="s">
        <v>439</v>
      </c>
      <c r="B240" s="71" t="s">
        <v>440</v>
      </c>
      <c r="C240" s="76">
        <v>6935636.3200000003</v>
      </c>
    </row>
    <row r="241" spans="1:3" x14ac:dyDescent="0.45">
      <c r="A241" s="71" t="s">
        <v>441</v>
      </c>
      <c r="B241" s="71" t="s">
        <v>442</v>
      </c>
      <c r="C241" s="76">
        <v>63464240</v>
      </c>
    </row>
    <row r="242" spans="1:3" x14ac:dyDescent="0.45">
      <c r="A242" s="71" t="s">
        <v>443</v>
      </c>
      <c r="B242" s="71" t="s">
        <v>708</v>
      </c>
      <c r="C242" s="76">
        <v>102534672</v>
      </c>
    </row>
    <row r="243" spans="1:3" x14ac:dyDescent="0.45">
      <c r="A243" s="71" t="s">
        <v>444</v>
      </c>
      <c r="B243" s="71" t="s">
        <v>709</v>
      </c>
      <c r="C243" s="76">
        <v>84794788</v>
      </c>
    </row>
    <row r="244" spans="1:3" x14ac:dyDescent="0.45">
      <c r="A244" s="71" t="s">
        <v>445</v>
      </c>
      <c r="B244" s="71" t="s">
        <v>446</v>
      </c>
      <c r="C244" s="76">
        <v>117848762</v>
      </c>
    </row>
    <row r="245" spans="1:3" x14ac:dyDescent="0.45">
      <c r="A245" s="71" t="s">
        <v>447</v>
      </c>
      <c r="B245" s="71" t="s">
        <v>448</v>
      </c>
      <c r="C245" s="76">
        <v>8219500</v>
      </c>
    </row>
    <row r="246" spans="1:3" x14ac:dyDescent="0.45">
      <c r="A246" s="71" t="s">
        <v>449</v>
      </c>
      <c r="B246" s="71" t="s">
        <v>450</v>
      </c>
      <c r="C246" s="76">
        <v>14309027</v>
      </c>
    </row>
    <row r="247" spans="1:3" x14ac:dyDescent="0.45">
      <c r="A247" s="71" t="s">
        <v>451</v>
      </c>
      <c r="B247" s="71" t="s">
        <v>452</v>
      </c>
      <c r="C247" s="76">
        <v>78935411</v>
      </c>
    </row>
    <row r="248" spans="1:3" x14ac:dyDescent="0.45">
      <c r="A248" s="71" t="s">
        <v>453</v>
      </c>
      <c r="B248" s="71" t="s">
        <v>454</v>
      </c>
      <c r="C248" s="76">
        <v>8855042.5600000005</v>
      </c>
    </row>
    <row r="249" spans="1:3" x14ac:dyDescent="0.45">
      <c r="A249" s="71" t="s">
        <v>455</v>
      </c>
      <c r="B249" s="71" t="s">
        <v>456</v>
      </c>
      <c r="C249" s="76">
        <v>6880319</v>
      </c>
    </row>
    <row r="250" spans="1:3" x14ac:dyDescent="0.45">
      <c r="A250" s="71" t="s">
        <v>457</v>
      </c>
      <c r="B250" s="71" t="s">
        <v>458</v>
      </c>
      <c r="C250" s="76">
        <v>5988601</v>
      </c>
    </row>
    <row r="251" spans="1:3" x14ac:dyDescent="0.45">
      <c r="A251" s="71" t="s">
        <v>459</v>
      </c>
      <c r="B251" s="71" t="s">
        <v>460</v>
      </c>
      <c r="C251" s="76">
        <v>162717884</v>
      </c>
    </row>
    <row r="252" spans="1:3" x14ac:dyDescent="0.45">
      <c r="A252" s="71" t="s">
        <v>461</v>
      </c>
      <c r="B252" s="71" t="s">
        <v>710</v>
      </c>
      <c r="C252" s="76">
        <v>95116454</v>
      </c>
    </row>
    <row r="253" spans="1:3" x14ac:dyDescent="0.45">
      <c r="A253" s="71" t="s">
        <v>462</v>
      </c>
      <c r="B253" s="71" t="s">
        <v>711</v>
      </c>
      <c r="C253" s="76">
        <v>90344332</v>
      </c>
    </row>
    <row r="254" spans="1:3" x14ac:dyDescent="0.45">
      <c r="A254" s="71" t="s">
        <v>463</v>
      </c>
      <c r="B254" s="71" t="s">
        <v>464</v>
      </c>
      <c r="C254" s="76">
        <v>11692183</v>
      </c>
    </row>
    <row r="255" spans="1:3" x14ac:dyDescent="0.45">
      <c r="A255" s="71" t="s">
        <v>465</v>
      </c>
      <c r="B255" s="71" t="s">
        <v>466</v>
      </c>
      <c r="C255" s="76">
        <v>13821362</v>
      </c>
    </row>
    <row r="256" spans="1:3" x14ac:dyDescent="0.45">
      <c r="A256" s="71" t="s">
        <v>467</v>
      </c>
      <c r="B256" s="71" t="s">
        <v>468</v>
      </c>
      <c r="C256" s="76">
        <v>104926271</v>
      </c>
    </row>
    <row r="257" spans="1:3" x14ac:dyDescent="0.45">
      <c r="A257" s="71" t="s">
        <v>469</v>
      </c>
      <c r="B257" s="71" t="s">
        <v>470</v>
      </c>
      <c r="C257" s="76">
        <v>9404524</v>
      </c>
    </row>
    <row r="258" spans="1:3" x14ac:dyDescent="0.45">
      <c r="A258" s="71" t="s">
        <v>471</v>
      </c>
      <c r="B258" s="71" t="s">
        <v>472</v>
      </c>
      <c r="C258" s="76">
        <v>105010041.7</v>
      </c>
    </row>
    <row r="259" spans="1:3" x14ac:dyDescent="0.45">
      <c r="A259" s="71" t="s">
        <v>473</v>
      </c>
      <c r="B259" s="71" t="s">
        <v>474</v>
      </c>
      <c r="C259" s="76">
        <v>10196350</v>
      </c>
    </row>
    <row r="260" spans="1:3" x14ac:dyDescent="0.45">
      <c r="A260" s="71" t="s">
        <v>475</v>
      </c>
      <c r="B260" s="71" t="s">
        <v>712</v>
      </c>
      <c r="C260" s="76">
        <v>116501585</v>
      </c>
    </row>
    <row r="261" spans="1:3" x14ac:dyDescent="0.45">
      <c r="A261" s="71" t="s">
        <v>476</v>
      </c>
      <c r="B261" s="71" t="s">
        <v>477</v>
      </c>
      <c r="C261" s="76">
        <v>96762000</v>
      </c>
    </row>
    <row r="262" spans="1:3" x14ac:dyDescent="0.45">
      <c r="A262" s="71" t="s">
        <v>478</v>
      </c>
      <c r="B262" s="71" t="s">
        <v>479</v>
      </c>
      <c r="C262" s="76">
        <v>4068334</v>
      </c>
    </row>
    <row r="263" spans="1:3" x14ac:dyDescent="0.45">
      <c r="A263" s="71" t="s">
        <v>480</v>
      </c>
      <c r="B263" s="71" t="s">
        <v>481</v>
      </c>
      <c r="C263" s="76">
        <v>9504950</v>
      </c>
    </row>
    <row r="264" spans="1:3" x14ac:dyDescent="0.45">
      <c r="A264" s="71" t="s">
        <v>482</v>
      </c>
      <c r="B264" s="71" t="s">
        <v>483</v>
      </c>
      <c r="C264" s="76">
        <v>12508739</v>
      </c>
    </row>
    <row r="265" spans="1:3" x14ac:dyDescent="0.45">
      <c r="A265" s="71" t="s">
        <v>484</v>
      </c>
      <c r="B265" s="71" t="s">
        <v>715</v>
      </c>
      <c r="C265" s="76">
        <v>74995733</v>
      </c>
    </row>
    <row r="266" spans="1:3" x14ac:dyDescent="0.45">
      <c r="A266" s="71" t="s">
        <v>485</v>
      </c>
      <c r="B266" s="71" t="s">
        <v>486</v>
      </c>
      <c r="C266" s="76">
        <v>10400067.000000011</v>
      </c>
    </row>
    <row r="267" spans="1:3" x14ac:dyDescent="0.45">
      <c r="A267" s="71" t="s">
        <v>487</v>
      </c>
      <c r="B267" s="71" t="s">
        <v>488</v>
      </c>
      <c r="C267" s="76">
        <v>9360605</v>
      </c>
    </row>
    <row r="268" spans="1:3" x14ac:dyDescent="0.45">
      <c r="A268" s="71" t="s">
        <v>489</v>
      </c>
      <c r="B268" s="71" t="s">
        <v>490</v>
      </c>
      <c r="C268" s="76">
        <v>6540230</v>
      </c>
    </row>
    <row r="269" spans="1:3" x14ac:dyDescent="0.45">
      <c r="A269" s="71" t="s">
        <v>491</v>
      </c>
      <c r="B269" s="71" t="s">
        <v>492</v>
      </c>
      <c r="C269" s="76">
        <v>12775764</v>
      </c>
    </row>
    <row r="270" spans="1:3" x14ac:dyDescent="0.45">
      <c r="A270" s="71" t="s">
        <v>493</v>
      </c>
      <c r="B270" s="71" t="s">
        <v>494</v>
      </c>
      <c r="C270" s="76">
        <v>9078946</v>
      </c>
    </row>
    <row r="271" spans="1:3" x14ac:dyDescent="0.45">
      <c r="A271" s="71" t="s">
        <v>495</v>
      </c>
      <c r="B271" s="71" t="s">
        <v>716</v>
      </c>
      <c r="C271" s="76">
        <v>69168853</v>
      </c>
    </row>
    <row r="272" spans="1:3" x14ac:dyDescent="0.45">
      <c r="A272" s="71" t="s">
        <v>496</v>
      </c>
      <c r="B272" s="71" t="s">
        <v>497</v>
      </c>
      <c r="C272" s="76">
        <v>14149793</v>
      </c>
    </row>
    <row r="273" spans="1:3" x14ac:dyDescent="0.45">
      <c r="A273" s="71" t="s">
        <v>498</v>
      </c>
      <c r="B273" s="71" t="s">
        <v>717</v>
      </c>
      <c r="C273" s="76">
        <v>72683006</v>
      </c>
    </row>
    <row r="274" spans="1:3" x14ac:dyDescent="0.45">
      <c r="A274" s="71" t="s">
        <v>499</v>
      </c>
      <c r="B274" s="71" t="s">
        <v>500</v>
      </c>
      <c r="C274" s="76">
        <v>5715768</v>
      </c>
    </row>
    <row r="275" spans="1:3" x14ac:dyDescent="0.45">
      <c r="A275" s="71" t="s">
        <v>501</v>
      </c>
      <c r="B275" s="71" t="s">
        <v>502</v>
      </c>
      <c r="C275" s="76">
        <v>108437753</v>
      </c>
    </row>
    <row r="276" spans="1:3" x14ac:dyDescent="0.45">
      <c r="A276" s="71" t="s">
        <v>503</v>
      </c>
      <c r="B276" s="71" t="s">
        <v>504</v>
      </c>
      <c r="C276" s="76">
        <v>104075368</v>
      </c>
    </row>
    <row r="277" spans="1:3" x14ac:dyDescent="0.45">
      <c r="A277" s="71" t="s">
        <v>505</v>
      </c>
      <c r="B277" s="71" t="s">
        <v>506</v>
      </c>
      <c r="C277" s="76">
        <v>11198902</v>
      </c>
    </row>
    <row r="278" spans="1:3" x14ac:dyDescent="0.45">
      <c r="A278" s="71" t="s">
        <v>507</v>
      </c>
      <c r="B278" s="71" t="s">
        <v>508</v>
      </c>
      <c r="C278" s="76">
        <v>9662580</v>
      </c>
    </row>
    <row r="279" spans="1:3" x14ac:dyDescent="0.45">
      <c r="A279" s="71" t="s">
        <v>509</v>
      </c>
      <c r="B279" s="71" t="s">
        <v>510</v>
      </c>
      <c r="C279" s="76">
        <v>11443421</v>
      </c>
    </row>
    <row r="280" spans="1:3" x14ac:dyDescent="0.45">
      <c r="A280" s="71" t="s">
        <v>511</v>
      </c>
      <c r="B280" s="71" t="s">
        <v>512</v>
      </c>
      <c r="C280" s="76">
        <v>151932941</v>
      </c>
    </row>
    <row r="281" spans="1:3" x14ac:dyDescent="0.45">
      <c r="A281" s="71" t="s">
        <v>513</v>
      </c>
      <c r="B281" s="71" t="s">
        <v>514</v>
      </c>
      <c r="C281" s="76">
        <v>127566138</v>
      </c>
    </row>
    <row r="282" spans="1:3" x14ac:dyDescent="0.45">
      <c r="A282" s="71" t="s">
        <v>515</v>
      </c>
      <c r="B282" s="71" t="s">
        <v>516</v>
      </c>
      <c r="C282" s="76">
        <v>110290000</v>
      </c>
    </row>
    <row r="283" spans="1:3" x14ac:dyDescent="0.45">
      <c r="A283" s="71" t="s">
        <v>517</v>
      </c>
      <c r="B283" s="71" t="s">
        <v>518</v>
      </c>
      <c r="C283" s="76">
        <v>63298805</v>
      </c>
    </row>
    <row r="284" spans="1:3" x14ac:dyDescent="0.45">
      <c r="A284" s="71" t="s">
        <v>519</v>
      </c>
      <c r="B284" s="71" t="s">
        <v>718</v>
      </c>
      <c r="C284" s="76">
        <v>104570479</v>
      </c>
    </row>
    <row r="285" spans="1:3" x14ac:dyDescent="0.45">
      <c r="A285" s="71" t="s">
        <v>520</v>
      </c>
      <c r="B285" s="71" t="s">
        <v>521</v>
      </c>
      <c r="C285" s="76">
        <v>11322519.720000001</v>
      </c>
    </row>
    <row r="286" spans="1:3" x14ac:dyDescent="0.45">
      <c r="A286" s="71" t="s">
        <v>522</v>
      </c>
      <c r="B286" s="71" t="s">
        <v>523</v>
      </c>
      <c r="C286" s="76">
        <v>9159985</v>
      </c>
    </row>
    <row r="287" spans="1:3" x14ac:dyDescent="0.45">
      <c r="A287" s="71" t="s">
        <v>524</v>
      </c>
      <c r="B287" s="71" t="s">
        <v>525</v>
      </c>
      <c r="C287" s="76">
        <v>13834918.66</v>
      </c>
    </row>
    <row r="288" spans="1:3" x14ac:dyDescent="0.45">
      <c r="A288" s="71" t="s">
        <v>526</v>
      </c>
      <c r="B288" s="71" t="s">
        <v>527</v>
      </c>
      <c r="C288" s="76">
        <v>19957076</v>
      </c>
    </row>
    <row r="289" spans="1:3" x14ac:dyDescent="0.45">
      <c r="A289" s="71" t="s">
        <v>528</v>
      </c>
      <c r="B289" s="71" t="s">
        <v>529</v>
      </c>
      <c r="C289" s="76">
        <v>10854698</v>
      </c>
    </row>
    <row r="290" spans="1:3" x14ac:dyDescent="0.45">
      <c r="A290" s="71" t="s">
        <v>530</v>
      </c>
      <c r="B290" s="71" t="s">
        <v>719</v>
      </c>
      <c r="C290" s="76">
        <v>106488500</v>
      </c>
    </row>
    <row r="291" spans="1:3" x14ac:dyDescent="0.45">
      <c r="A291" s="71" t="s">
        <v>531</v>
      </c>
      <c r="B291" s="71" t="s">
        <v>532</v>
      </c>
      <c r="C291" s="76">
        <v>6436954</v>
      </c>
    </row>
    <row r="292" spans="1:3" x14ac:dyDescent="0.45">
      <c r="A292" s="71" t="s">
        <v>533</v>
      </c>
      <c r="B292" s="71" t="s">
        <v>534</v>
      </c>
      <c r="C292" s="76">
        <v>8121726</v>
      </c>
    </row>
    <row r="293" spans="1:3" x14ac:dyDescent="0.45">
      <c r="A293" s="71" t="s">
        <v>535</v>
      </c>
      <c r="B293" s="71" t="s">
        <v>536</v>
      </c>
      <c r="C293" s="76">
        <v>8663397</v>
      </c>
    </row>
    <row r="294" spans="1:3" x14ac:dyDescent="0.45">
      <c r="A294" s="71" t="s">
        <v>839</v>
      </c>
      <c r="B294" s="71" t="s">
        <v>838</v>
      </c>
      <c r="C294" s="76">
        <v>0</v>
      </c>
    </row>
    <row r="295" spans="1:3" x14ac:dyDescent="0.45">
      <c r="A295" s="71" t="s">
        <v>537</v>
      </c>
      <c r="B295" s="71" t="s">
        <v>538</v>
      </c>
      <c r="C295" s="76">
        <v>8552271</v>
      </c>
    </row>
    <row r="296" spans="1:3" x14ac:dyDescent="0.45">
      <c r="A296" s="71" t="s">
        <v>539</v>
      </c>
      <c r="B296" s="71" t="s">
        <v>540</v>
      </c>
      <c r="C296" s="76">
        <v>14289083</v>
      </c>
    </row>
    <row r="297" spans="1:3" x14ac:dyDescent="0.45">
      <c r="A297" s="71" t="s">
        <v>541</v>
      </c>
      <c r="B297" s="71" t="s">
        <v>542</v>
      </c>
      <c r="C297" s="76">
        <v>59703951.5383</v>
      </c>
    </row>
    <row r="298" spans="1:3" x14ac:dyDescent="0.45">
      <c r="A298" s="71" t="s">
        <v>543</v>
      </c>
      <c r="B298" s="71" t="s">
        <v>544</v>
      </c>
      <c r="C298" s="76">
        <v>121399024</v>
      </c>
    </row>
    <row r="299" spans="1:3" x14ac:dyDescent="0.45">
      <c r="A299" s="71" t="s">
        <v>545</v>
      </c>
      <c r="B299" s="71" t="s">
        <v>720</v>
      </c>
      <c r="C299" s="76">
        <v>308622465</v>
      </c>
    </row>
    <row r="300" spans="1:3" x14ac:dyDescent="0.45">
      <c r="A300" s="71" t="s">
        <v>546</v>
      </c>
      <c r="B300" s="71" t="s">
        <v>547</v>
      </c>
      <c r="C300" s="76">
        <v>11538981</v>
      </c>
    </row>
    <row r="301" spans="1:3" x14ac:dyDescent="0.45">
      <c r="A301" s="71" t="s">
        <v>548</v>
      </c>
      <c r="B301" s="71" t="s">
        <v>721</v>
      </c>
      <c r="C301" s="76">
        <v>76801840</v>
      </c>
    </row>
    <row r="302" spans="1:3" x14ac:dyDescent="0.45">
      <c r="A302" s="71" t="s">
        <v>549</v>
      </c>
      <c r="B302" s="71" t="s">
        <v>550</v>
      </c>
      <c r="C302" s="76">
        <v>148861700</v>
      </c>
    </row>
    <row r="303" spans="1:3" x14ac:dyDescent="0.45">
      <c r="A303" s="71" t="s">
        <v>551</v>
      </c>
      <c r="B303" s="71" t="s">
        <v>552</v>
      </c>
      <c r="C303" s="76">
        <v>10206334</v>
      </c>
    </row>
    <row r="304" spans="1:3" x14ac:dyDescent="0.45">
      <c r="A304" s="71" t="s">
        <v>553</v>
      </c>
      <c r="B304" s="71" t="s">
        <v>722</v>
      </c>
      <c r="C304" s="76">
        <v>115908901</v>
      </c>
    </row>
    <row r="305" spans="1:3" x14ac:dyDescent="0.45">
      <c r="A305" s="71" t="s">
        <v>554</v>
      </c>
      <c r="B305" s="71" t="s">
        <v>555</v>
      </c>
      <c r="C305" s="76">
        <v>108843292</v>
      </c>
    </row>
    <row r="306" spans="1:3" x14ac:dyDescent="0.45">
      <c r="A306" s="71" t="s">
        <v>556</v>
      </c>
      <c r="B306" s="71" t="s">
        <v>557</v>
      </c>
      <c r="C306" s="76">
        <v>6304037.9939999999</v>
      </c>
    </row>
    <row r="307" spans="1:3" x14ac:dyDescent="0.45">
      <c r="A307" s="71" t="s">
        <v>558</v>
      </c>
      <c r="B307" s="71" t="s">
        <v>559</v>
      </c>
      <c r="C307" s="76">
        <v>9524820</v>
      </c>
    </row>
    <row r="308" spans="1:3" x14ac:dyDescent="0.45">
      <c r="A308" s="71" t="s">
        <v>560</v>
      </c>
      <c r="B308" s="71" t="s">
        <v>561</v>
      </c>
      <c r="C308" s="76">
        <v>8863115</v>
      </c>
    </row>
    <row r="309" spans="1:3" x14ac:dyDescent="0.45">
      <c r="A309" s="71" t="s">
        <v>562</v>
      </c>
      <c r="B309" s="71" t="s">
        <v>563</v>
      </c>
      <c r="C309" s="76">
        <v>8401109</v>
      </c>
    </row>
    <row r="310" spans="1:3" x14ac:dyDescent="0.45">
      <c r="A310" s="71" t="s">
        <v>564</v>
      </c>
      <c r="B310" s="71" t="s">
        <v>565</v>
      </c>
      <c r="C310" s="76">
        <v>8762977.6999999993</v>
      </c>
    </row>
    <row r="311" spans="1:3" x14ac:dyDescent="0.45">
      <c r="A311" s="71" t="s">
        <v>566</v>
      </c>
      <c r="B311" s="71" t="s">
        <v>723</v>
      </c>
      <c r="C311" s="76">
        <v>94607058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AB168-A79C-44A3-B6A4-A2248D301D54}">
  <dimension ref="A1:S311"/>
  <sheetViews>
    <sheetView workbookViewId="0">
      <selection activeCell="A3" sqref="A3"/>
    </sheetView>
  </sheetViews>
  <sheetFormatPr defaultColWidth="9.19921875" defaultRowHeight="12.75" x14ac:dyDescent="0.35"/>
  <cols>
    <col min="1" max="1" width="6.46484375" style="60" customWidth="1"/>
    <col min="2" max="2" width="30.796875" style="60" customWidth="1"/>
    <col min="3" max="3" width="12.46484375" style="61" customWidth="1"/>
    <col min="4" max="4" width="22.19921875" style="65" bestFit="1" customWidth="1"/>
    <col min="5" max="5" width="13.06640625" style="65" customWidth="1"/>
    <col min="6" max="6" width="12.19921875" style="65" customWidth="1"/>
    <col min="7" max="7" width="15.796875" style="65" customWidth="1"/>
    <col min="8" max="8" width="64.19921875" style="65" bestFit="1" customWidth="1"/>
    <col min="9" max="9" width="13.19921875" style="65" customWidth="1"/>
    <col min="10" max="10" width="14.53125" style="61" customWidth="1"/>
    <col min="11" max="11" width="14.53125" style="65" customWidth="1"/>
    <col min="12" max="12" width="26.796875" style="65" customWidth="1"/>
    <col min="13" max="13" width="14" style="65" customWidth="1"/>
    <col min="14" max="14" width="12.46484375" style="65" customWidth="1"/>
    <col min="15" max="15" width="14.59765625" style="65" customWidth="1"/>
    <col min="16" max="16" width="50.9296875" style="65" customWidth="1"/>
    <col min="17" max="17" width="11.796875" style="65" bestFit="1" customWidth="1"/>
    <col min="18" max="18" width="13.59765625" style="71" customWidth="1"/>
    <col min="19" max="19" width="14.796875" style="56" customWidth="1"/>
    <col min="20" max="16384" width="9.19921875" style="56"/>
  </cols>
  <sheetData>
    <row r="1" spans="1:19" s="71" customFormat="1" ht="39.75" thickBot="1" x14ac:dyDescent="0.45">
      <c r="A1" s="58" t="s">
        <v>568</v>
      </c>
      <c r="B1" s="59" t="s">
        <v>1646</v>
      </c>
      <c r="C1" s="59" t="s">
        <v>836</v>
      </c>
      <c r="D1" s="176" t="s">
        <v>6</v>
      </c>
      <c r="E1" s="177" t="s">
        <v>835</v>
      </c>
      <c r="F1" s="176" t="s">
        <v>828</v>
      </c>
      <c r="G1" s="176" t="s">
        <v>829</v>
      </c>
      <c r="H1" s="176" t="s">
        <v>7</v>
      </c>
      <c r="I1" s="177" t="s">
        <v>835</v>
      </c>
      <c r="J1" s="176" t="s">
        <v>828</v>
      </c>
      <c r="K1" s="176" t="s">
        <v>829</v>
      </c>
      <c r="L1" s="176" t="s">
        <v>8</v>
      </c>
      <c r="M1" s="177" t="s">
        <v>835</v>
      </c>
      <c r="N1" s="176" t="s">
        <v>828</v>
      </c>
      <c r="O1" s="176" t="s">
        <v>829</v>
      </c>
      <c r="P1" s="176" t="s">
        <v>567</v>
      </c>
      <c r="Q1" s="177" t="s">
        <v>835</v>
      </c>
      <c r="R1" s="178" t="s">
        <v>828</v>
      </c>
      <c r="S1" s="178" t="s">
        <v>829</v>
      </c>
    </row>
    <row r="2" spans="1:19" ht="13.15" x14ac:dyDescent="0.4">
      <c r="A2" s="86" t="s">
        <v>571</v>
      </c>
      <c r="B2" s="86" t="s">
        <v>571</v>
      </c>
      <c r="C2" s="86" t="s">
        <v>571</v>
      </c>
      <c r="D2" s="87" t="s">
        <v>571</v>
      </c>
      <c r="E2" s="87" t="s">
        <v>571</v>
      </c>
      <c r="F2" s="87" t="s">
        <v>571</v>
      </c>
      <c r="G2" s="87">
        <v>0</v>
      </c>
      <c r="H2" s="87" t="s">
        <v>571</v>
      </c>
      <c r="I2" s="87" t="s">
        <v>571</v>
      </c>
      <c r="J2" s="87" t="s">
        <v>571</v>
      </c>
      <c r="K2" s="87">
        <v>0</v>
      </c>
      <c r="L2" s="87" t="s">
        <v>571</v>
      </c>
      <c r="M2" s="87" t="s">
        <v>571</v>
      </c>
      <c r="N2" s="87" t="s">
        <v>571</v>
      </c>
      <c r="O2" s="87">
        <v>0</v>
      </c>
      <c r="P2" s="87" t="s">
        <v>571</v>
      </c>
      <c r="Q2" s="87" t="s">
        <v>571</v>
      </c>
      <c r="R2" s="88" t="s">
        <v>571</v>
      </c>
      <c r="S2" s="88">
        <v>0</v>
      </c>
    </row>
    <row r="3" spans="1:19" ht="15" customHeight="1" x14ac:dyDescent="0.35">
      <c r="A3" s="60">
        <v>1</v>
      </c>
      <c r="B3" s="60" t="s">
        <v>13</v>
      </c>
      <c r="C3" s="61" t="s">
        <v>12</v>
      </c>
      <c r="D3" s="62" t="s">
        <v>569</v>
      </c>
      <c r="E3" s="62" t="s">
        <v>821</v>
      </c>
      <c r="F3" s="62" t="s">
        <v>924</v>
      </c>
      <c r="G3" s="62">
        <v>30762275.440000001</v>
      </c>
      <c r="H3" s="63" t="s">
        <v>570</v>
      </c>
      <c r="I3" s="63" t="s">
        <v>811</v>
      </c>
      <c r="J3" s="74" t="s">
        <v>925</v>
      </c>
      <c r="K3" s="73">
        <v>4274355.67</v>
      </c>
      <c r="L3" s="64" t="s">
        <v>571</v>
      </c>
      <c r="M3" s="64" t="s">
        <v>571</v>
      </c>
      <c r="N3" s="64" t="s">
        <v>571</v>
      </c>
      <c r="O3" s="64">
        <v>0</v>
      </c>
      <c r="P3" s="64" t="s">
        <v>571</v>
      </c>
      <c r="Q3" s="64" t="s">
        <v>571</v>
      </c>
      <c r="R3" s="75" t="s">
        <v>571</v>
      </c>
      <c r="S3" s="76">
        <v>0</v>
      </c>
    </row>
    <row r="4" spans="1:19" ht="15" customHeight="1" x14ac:dyDescent="0.35">
      <c r="A4" s="60">
        <v>2</v>
      </c>
      <c r="B4" s="60" t="s">
        <v>15</v>
      </c>
      <c r="C4" s="61" t="s">
        <v>14</v>
      </c>
      <c r="D4" s="62" t="s">
        <v>572</v>
      </c>
      <c r="E4" s="62" t="s">
        <v>744</v>
      </c>
      <c r="F4" s="62" t="s">
        <v>926</v>
      </c>
      <c r="G4" s="62">
        <v>44520838.130000003</v>
      </c>
      <c r="H4" s="63" t="s">
        <v>573</v>
      </c>
      <c r="I4" s="63" t="s">
        <v>745</v>
      </c>
      <c r="J4" s="74" t="s">
        <v>927</v>
      </c>
      <c r="K4" s="73">
        <v>8208120.04</v>
      </c>
      <c r="L4" s="64" t="s">
        <v>571</v>
      </c>
      <c r="M4" s="64" t="s">
        <v>571</v>
      </c>
      <c r="N4" s="64" t="s">
        <v>571</v>
      </c>
      <c r="O4" s="64">
        <v>0</v>
      </c>
      <c r="P4" s="64" t="s">
        <v>571</v>
      </c>
      <c r="Q4" s="64" t="s">
        <v>571</v>
      </c>
      <c r="R4" s="75" t="s">
        <v>571</v>
      </c>
      <c r="S4" s="76">
        <v>0</v>
      </c>
    </row>
    <row r="5" spans="1:19" ht="15" customHeight="1" x14ac:dyDescent="0.35">
      <c r="A5" s="60">
        <v>3</v>
      </c>
      <c r="B5" s="60" t="s">
        <v>17</v>
      </c>
      <c r="C5" s="61" t="s">
        <v>16</v>
      </c>
      <c r="D5" s="62" t="s">
        <v>574</v>
      </c>
      <c r="E5" s="62" t="s">
        <v>746</v>
      </c>
      <c r="F5" s="62" t="s">
        <v>928</v>
      </c>
      <c r="G5" s="62">
        <v>53851564</v>
      </c>
      <c r="H5" s="63" t="s">
        <v>575</v>
      </c>
      <c r="I5" s="63" t="s">
        <v>748</v>
      </c>
      <c r="J5" s="74" t="s">
        <v>929</v>
      </c>
      <c r="K5" s="73">
        <v>9043522</v>
      </c>
      <c r="L5" s="62" t="s">
        <v>576</v>
      </c>
      <c r="M5" s="64" t="s">
        <v>747</v>
      </c>
      <c r="N5" s="64" t="s">
        <v>930</v>
      </c>
      <c r="O5" s="64">
        <v>3102176</v>
      </c>
      <c r="P5" s="64" t="s">
        <v>571</v>
      </c>
      <c r="Q5" s="64" t="s">
        <v>571</v>
      </c>
      <c r="R5" s="75" t="s">
        <v>571</v>
      </c>
      <c r="S5" s="76">
        <v>0</v>
      </c>
    </row>
    <row r="6" spans="1:19" ht="15" customHeight="1" x14ac:dyDescent="0.35">
      <c r="A6" s="60">
        <v>4</v>
      </c>
      <c r="B6" s="60" t="s">
        <v>19</v>
      </c>
      <c r="C6" s="61" t="s">
        <v>18</v>
      </c>
      <c r="D6" s="62" t="s">
        <v>569</v>
      </c>
      <c r="E6" s="62" t="s">
        <v>821</v>
      </c>
      <c r="F6" s="62" t="s">
        <v>931</v>
      </c>
      <c r="G6" s="62">
        <v>89552932.560000002</v>
      </c>
      <c r="H6" s="63" t="s">
        <v>570</v>
      </c>
      <c r="I6" s="63" t="s">
        <v>811</v>
      </c>
      <c r="J6" s="74" t="s">
        <v>932</v>
      </c>
      <c r="K6" s="73">
        <v>12443198.039999999</v>
      </c>
      <c r="L6" s="64" t="s">
        <v>571</v>
      </c>
      <c r="M6" s="64" t="s">
        <v>571</v>
      </c>
      <c r="N6" s="64" t="s">
        <v>571</v>
      </c>
      <c r="O6" s="64">
        <v>0</v>
      </c>
      <c r="P6" s="64" t="s">
        <v>571</v>
      </c>
      <c r="Q6" s="64" t="s">
        <v>571</v>
      </c>
      <c r="R6" s="75" t="s">
        <v>571</v>
      </c>
      <c r="S6" s="76">
        <v>0</v>
      </c>
    </row>
    <row r="7" spans="1:19" ht="15" customHeight="1" x14ac:dyDescent="0.35">
      <c r="A7" s="60">
        <v>5</v>
      </c>
      <c r="B7" s="60" t="s">
        <v>21</v>
      </c>
      <c r="C7" s="61" t="s">
        <v>20</v>
      </c>
      <c r="D7" s="62" t="s">
        <v>577</v>
      </c>
      <c r="E7" s="62" t="s">
        <v>795</v>
      </c>
      <c r="F7" s="62" t="s">
        <v>933</v>
      </c>
      <c r="G7" s="62">
        <v>51720601</v>
      </c>
      <c r="H7" s="63" t="s">
        <v>578</v>
      </c>
      <c r="I7" s="63" t="s">
        <v>797</v>
      </c>
      <c r="J7" s="74" t="s">
        <v>934</v>
      </c>
      <c r="K7" s="73">
        <v>7727006</v>
      </c>
      <c r="L7" s="62" t="s">
        <v>579</v>
      </c>
      <c r="M7" s="64" t="s">
        <v>796</v>
      </c>
      <c r="N7" s="64" t="s">
        <v>935</v>
      </c>
      <c r="O7" s="64">
        <v>2741450</v>
      </c>
      <c r="P7" s="64" t="s">
        <v>571</v>
      </c>
      <c r="Q7" s="64" t="s">
        <v>571</v>
      </c>
      <c r="R7" s="75" t="s">
        <v>571</v>
      </c>
      <c r="S7" s="76">
        <v>0</v>
      </c>
    </row>
    <row r="8" spans="1:19" ht="15" customHeight="1" x14ac:dyDescent="0.35">
      <c r="A8" s="60">
        <v>6</v>
      </c>
      <c r="B8" s="60" t="s">
        <v>23</v>
      </c>
      <c r="C8" s="61" t="s">
        <v>22</v>
      </c>
      <c r="D8" s="62" t="s">
        <v>580</v>
      </c>
      <c r="E8" s="62" t="s">
        <v>771</v>
      </c>
      <c r="F8" s="62" t="s">
        <v>936</v>
      </c>
      <c r="G8" s="62">
        <v>63914598</v>
      </c>
      <c r="H8" s="63" t="s">
        <v>581</v>
      </c>
      <c r="I8" s="63" t="s">
        <v>773</v>
      </c>
      <c r="J8" s="74" t="s">
        <v>937</v>
      </c>
      <c r="K8" s="73">
        <v>9608995</v>
      </c>
      <c r="L8" s="62" t="s">
        <v>582</v>
      </c>
      <c r="M8" s="64" t="s">
        <v>772</v>
      </c>
      <c r="N8" s="64" t="s">
        <v>938</v>
      </c>
      <c r="O8" s="64">
        <v>3750417</v>
      </c>
      <c r="P8" s="64" t="s">
        <v>571</v>
      </c>
      <c r="Q8" s="64" t="s">
        <v>571</v>
      </c>
      <c r="R8" s="75" t="s">
        <v>571</v>
      </c>
      <c r="S8" s="76">
        <v>0</v>
      </c>
    </row>
    <row r="9" spans="1:19" ht="15" customHeight="1" x14ac:dyDescent="0.35">
      <c r="A9" s="60">
        <v>7</v>
      </c>
      <c r="B9" s="60" t="s">
        <v>25</v>
      </c>
      <c r="C9" s="61" t="s">
        <v>24</v>
      </c>
      <c r="D9" s="62" t="s">
        <v>583</v>
      </c>
      <c r="E9" s="62" t="s">
        <v>807</v>
      </c>
      <c r="F9" s="62" t="s">
        <v>939</v>
      </c>
      <c r="G9" s="62">
        <v>45946396</v>
      </c>
      <c r="H9" s="63" t="s">
        <v>584</v>
      </c>
      <c r="I9" s="63" t="s">
        <v>808</v>
      </c>
      <c r="J9" s="74" t="s">
        <v>940</v>
      </c>
      <c r="K9" s="73">
        <v>7617210</v>
      </c>
      <c r="L9" s="64" t="s">
        <v>571</v>
      </c>
      <c r="M9" s="64" t="s">
        <v>571</v>
      </c>
      <c r="N9" s="64" t="s">
        <v>571</v>
      </c>
      <c r="O9" s="64">
        <v>0</v>
      </c>
      <c r="P9" s="64" t="s">
        <v>571</v>
      </c>
      <c r="Q9" s="64" t="s">
        <v>571</v>
      </c>
      <c r="R9" s="75" t="s">
        <v>571</v>
      </c>
      <c r="S9" s="76">
        <v>0</v>
      </c>
    </row>
    <row r="10" spans="1:19" ht="15" customHeight="1" x14ac:dyDescent="0.35">
      <c r="A10" s="60">
        <v>8</v>
      </c>
      <c r="B10" s="60" t="s">
        <v>27</v>
      </c>
      <c r="C10" s="61" t="s">
        <v>26</v>
      </c>
      <c r="D10" s="62" t="s">
        <v>585</v>
      </c>
      <c r="E10" s="62" t="s">
        <v>831</v>
      </c>
      <c r="F10" s="62" t="s">
        <v>941</v>
      </c>
      <c r="G10" s="62">
        <v>17003336</v>
      </c>
      <c r="H10" s="63" t="s">
        <v>571</v>
      </c>
      <c r="I10" s="63" t="s">
        <v>571</v>
      </c>
      <c r="J10" s="74" t="s">
        <v>571</v>
      </c>
      <c r="K10" s="73">
        <v>0</v>
      </c>
      <c r="L10" s="64" t="s">
        <v>571</v>
      </c>
      <c r="M10" s="64" t="s">
        <v>571</v>
      </c>
      <c r="N10" s="64" t="s">
        <v>571</v>
      </c>
      <c r="O10" s="64">
        <v>0</v>
      </c>
      <c r="P10" s="64" t="s">
        <v>571</v>
      </c>
      <c r="Q10" s="64" t="s">
        <v>571</v>
      </c>
      <c r="R10" s="75" t="s">
        <v>571</v>
      </c>
      <c r="S10" s="76">
        <v>0</v>
      </c>
    </row>
    <row r="11" spans="1:19" ht="15" customHeight="1" x14ac:dyDescent="0.35">
      <c r="A11" s="60">
        <v>9</v>
      </c>
      <c r="B11" s="60" t="s">
        <v>29</v>
      </c>
      <c r="C11" s="61" t="s">
        <v>28</v>
      </c>
      <c r="D11" s="62" t="s">
        <v>585</v>
      </c>
      <c r="E11" s="62" t="s">
        <v>831</v>
      </c>
      <c r="F11" s="62" t="s">
        <v>942</v>
      </c>
      <c r="G11" s="62">
        <v>49084263</v>
      </c>
      <c r="H11" s="63" t="s">
        <v>571</v>
      </c>
      <c r="I11" s="63" t="s">
        <v>571</v>
      </c>
      <c r="J11" s="74" t="s">
        <v>571</v>
      </c>
      <c r="K11" s="73">
        <v>0</v>
      </c>
      <c r="L11" s="64" t="s">
        <v>571</v>
      </c>
      <c r="M11" s="64" t="s">
        <v>571</v>
      </c>
      <c r="N11" s="64" t="s">
        <v>571</v>
      </c>
      <c r="O11" s="64">
        <v>0</v>
      </c>
      <c r="P11" s="64" t="s">
        <v>571</v>
      </c>
      <c r="Q11" s="64" t="s">
        <v>571</v>
      </c>
      <c r="R11" s="75" t="s">
        <v>571</v>
      </c>
      <c r="S11" s="76">
        <v>0</v>
      </c>
    </row>
    <row r="12" spans="1:19" ht="15" customHeight="1" x14ac:dyDescent="0.35">
      <c r="A12" s="60">
        <v>10</v>
      </c>
      <c r="B12" s="60" t="s">
        <v>31</v>
      </c>
      <c r="C12" s="61" t="s">
        <v>30</v>
      </c>
      <c r="D12" s="64" t="s">
        <v>571</v>
      </c>
      <c r="E12" s="62" t="s">
        <v>571</v>
      </c>
      <c r="F12" s="62" t="s">
        <v>571</v>
      </c>
      <c r="G12" s="62">
        <v>0</v>
      </c>
      <c r="H12" s="63" t="s">
        <v>586</v>
      </c>
      <c r="I12" s="63" t="s">
        <v>803</v>
      </c>
      <c r="J12" s="74" t="s">
        <v>943</v>
      </c>
      <c r="K12" s="73">
        <v>12952953</v>
      </c>
      <c r="L12" s="62" t="s">
        <v>832</v>
      </c>
      <c r="M12" s="64" t="s">
        <v>802</v>
      </c>
      <c r="N12" s="64" t="s">
        <v>944</v>
      </c>
      <c r="O12" s="64">
        <v>4878614</v>
      </c>
      <c r="P12" s="64" t="s">
        <v>587</v>
      </c>
      <c r="Q12" s="64" t="s">
        <v>799</v>
      </c>
      <c r="R12" s="75" t="s">
        <v>945</v>
      </c>
      <c r="S12" s="76">
        <v>0</v>
      </c>
    </row>
    <row r="13" spans="1:19" ht="15" customHeight="1" x14ac:dyDescent="0.35">
      <c r="A13" s="60">
        <v>11</v>
      </c>
      <c r="B13" s="60" t="s">
        <v>33</v>
      </c>
      <c r="C13" s="61" t="s">
        <v>32</v>
      </c>
      <c r="D13" s="62" t="s">
        <v>572</v>
      </c>
      <c r="E13" s="62" t="s">
        <v>744</v>
      </c>
      <c r="F13" s="62" t="s">
        <v>946</v>
      </c>
      <c r="G13" s="62">
        <v>28423459</v>
      </c>
      <c r="H13" s="63" t="s">
        <v>573</v>
      </c>
      <c r="I13" s="63" t="s">
        <v>745</v>
      </c>
      <c r="J13" s="74" t="s">
        <v>947</v>
      </c>
      <c r="K13" s="73">
        <v>5240314</v>
      </c>
      <c r="L13" s="64" t="s">
        <v>571</v>
      </c>
      <c r="M13" s="64" t="s">
        <v>571</v>
      </c>
      <c r="N13" s="64" t="s">
        <v>571</v>
      </c>
      <c r="O13" s="64">
        <v>0</v>
      </c>
      <c r="P13" s="64" t="s">
        <v>571</v>
      </c>
      <c r="Q13" s="64" t="s">
        <v>571</v>
      </c>
      <c r="R13" s="75" t="s">
        <v>571</v>
      </c>
      <c r="S13" s="76">
        <v>0</v>
      </c>
    </row>
    <row r="14" spans="1:19" ht="15" customHeight="1" x14ac:dyDescent="0.35">
      <c r="A14" s="60">
        <v>12</v>
      </c>
      <c r="B14" s="60" t="s">
        <v>35</v>
      </c>
      <c r="C14" s="61" t="s">
        <v>34</v>
      </c>
      <c r="D14" s="62" t="s">
        <v>588</v>
      </c>
      <c r="E14" s="62" t="s">
        <v>759</v>
      </c>
      <c r="F14" s="62" t="s">
        <v>948</v>
      </c>
      <c r="G14" s="62">
        <v>80967133</v>
      </c>
      <c r="H14" s="65" t="s">
        <v>622</v>
      </c>
      <c r="I14" s="63" t="s">
        <v>761</v>
      </c>
      <c r="J14" s="74" t="s">
        <v>949</v>
      </c>
      <c r="K14" s="73">
        <v>12173477</v>
      </c>
      <c r="L14" s="64" t="s">
        <v>589</v>
      </c>
      <c r="M14" s="64" t="s">
        <v>760</v>
      </c>
      <c r="N14" s="64" t="s">
        <v>950</v>
      </c>
      <c r="O14" s="64">
        <v>4528511</v>
      </c>
      <c r="P14" s="64" t="s">
        <v>571</v>
      </c>
      <c r="Q14" s="64" t="s">
        <v>571</v>
      </c>
      <c r="R14" s="75" t="s">
        <v>571</v>
      </c>
      <c r="S14" s="76">
        <v>0</v>
      </c>
    </row>
    <row r="15" spans="1:19" ht="15" customHeight="1" x14ac:dyDescent="0.35">
      <c r="A15" s="60">
        <v>13</v>
      </c>
      <c r="B15" s="60" t="s">
        <v>590</v>
      </c>
      <c r="C15" s="61" t="s">
        <v>36</v>
      </c>
      <c r="D15" s="62" t="s">
        <v>591</v>
      </c>
      <c r="E15" s="62" t="s">
        <v>764</v>
      </c>
      <c r="F15" s="62" t="s">
        <v>951</v>
      </c>
      <c r="G15" s="62">
        <v>85727089</v>
      </c>
      <c r="H15" s="63" t="s">
        <v>592</v>
      </c>
      <c r="I15" s="63" t="s">
        <v>765</v>
      </c>
      <c r="J15" s="74" t="s">
        <v>952</v>
      </c>
      <c r="K15" s="73">
        <v>14093238</v>
      </c>
      <c r="L15" s="56" t="s">
        <v>841</v>
      </c>
      <c r="M15" s="64" t="s">
        <v>842</v>
      </c>
      <c r="N15" s="64" t="s">
        <v>953</v>
      </c>
      <c r="O15" s="64">
        <v>4602663</v>
      </c>
      <c r="P15" s="64" t="s">
        <v>571</v>
      </c>
      <c r="Q15" s="64" t="s">
        <v>571</v>
      </c>
      <c r="R15" s="75" t="s">
        <v>571</v>
      </c>
      <c r="S15" s="76">
        <v>0</v>
      </c>
    </row>
    <row r="16" spans="1:19" ht="15" customHeight="1" x14ac:dyDescent="0.35">
      <c r="A16" s="60">
        <v>14</v>
      </c>
      <c r="B16" s="60" t="s">
        <v>38</v>
      </c>
      <c r="C16" s="61" t="s">
        <v>37</v>
      </c>
      <c r="D16" s="62" t="s">
        <v>577</v>
      </c>
      <c r="E16" s="62" t="s">
        <v>795</v>
      </c>
      <c r="F16" s="62" t="s">
        <v>954</v>
      </c>
      <c r="G16" s="62">
        <v>54295878</v>
      </c>
      <c r="H16" s="63" t="s">
        <v>578</v>
      </c>
      <c r="I16" s="63" t="s">
        <v>797</v>
      </c>
      <c r="J16" s="74" t="s">
        <v>955</v>
      </c>
      <c r="K16" s="73">
        <v>8111750</v>
      </c>
      <c r="L16" s="62" t="s">
        <v>579</v>
      </c>
      <c r="M16" s="64" t="s">
        <v>796</v>
      </c>
      <c r="N16" s="64" t="s">
        <v>956</v>
      </c>
      <c r="O16" s="64">
        <v>2877952</v>
      </c>
      <c r="P16" s="64" t="s">
        <v>571</v>
      </c>
      <c r="Q16" s="64" t="s">
        <v>571</v>
      </c>
      <c r="R16" s="75" t="s">
        <v>571</v>
      </c>
      <c r="S16" s="76">
        <v>0</v>
      </c>
    </row>
    <row r="17" spans="1:19" ht="15" customHeight="1" x14ac:dyDescent="0.35">
      <c r="A17" s="60">
        <v>15</v>
      </c>
      <c r="B17" s="60" t="s">
        <v>593</v>
      </c>
      <c r="C17" s="61" t="s">
        <v>39</v>
      </c>
      <c r="D17" s="64" t="s">
        <v>571</v>
      </c>
      <c r="E17" s="62" t="s">
        <v>571</v>
      </c>
      <c r="F17" s="62" t="s">
        <v>571</v>
      </c>
      <c r="G17" s="62">
        <v>0</v>
      </c>
      <c r="H17" s="63" t="s">
        <v>594</v>
      </c>
      <c r="I17" s="63" t="s">
        <v>730</v>
      </c>
      <c r="J17" s="74" t="s">
        <v>957</v>
      </c>
      <c r="K17" s="73">
        <v>15235910.02</v>
      </c>
      <c r="L17" s="62" t="s">
        <v>595</v>
      </c>
      <c r="M17" s="64" t="s">
        <v>731</v>
      </c>
      <c r="N17" s="64" t="s">
        <v>958</v>
      </c>
      <c r="O17" s="64">
        <v>5011979.71</v>
      </c>
      <c r="P17" s="64" t="s">
        <v>571</v>
      </c>
      <c r="Q17" s="64" t="s">
        <v>571</v>
      </c>
      <c r="R17" s="75" t="s">
        <v>571</v>
      </c>
      <c r="S17" s="76">
        <v>0</v>
      </c>
    </row>
    <row r="18" spans="1:19" ht="15" customHeight="1" x14ac:dyDescent="0.35">
      <c r="A18" s="60">
        <v>16</v>
      </c>
      <c r="B18" s="60" t="s">
        <v>596</v>
      </c>
      <c r="C18" s="61" t="s">
        <v>40</v>
      </c>
      <c r="D18" s="64" t="s">
        <v>571</v>
      </c>
      <c r="E18" s="62" t="s">
        <v>571</v>
      </c>
      <c r="F18" s="62" t="s">
        <v>571</v>
      </c>
      <c r="G18" s="62">
        <v>0</v>
      </c>
      <c r="H18" s="63" t="s">
        <v>597</v>
      </c>
      <c r="I18" s="63" t="s">
        <v>733</v>
      </c>
      <c r="J18" s="74" t="s">
        <v>959</v>
      </c>
      <c r="K18" s="73">
        <v>12925400.869999999</v>
      </c>
      <c r="L18" s="62" t="s">
        <v>598</v>
      </c>
      <c r="M18" s="64" t="s">
        <v>732</v>
      </c>
      <c r="N18" s="64" t="s">
        <v>960</v>
      </c>
      <c r="O18" s="64">
        <v>6119286.6299999999</v>
      </c>
      <c r="P18" s="64" t="s">
        <v>571</v>
      </c>
      <c r="Q18" s="64" t="s">
        <v>571</v>
      </c>
      <c r="R18" s="75" t="s">
        <v>571</v>
      </c>
      <c r="S18" s="76">
        <v>0</v>
      </c>
    </row>
    <row r="19" spans="1:19" ht="15" customHeight="1" x14ac:dyDescent="0.35">
      <c r="A19" s="60">
        <v>17</v>
      </c>
      <c r="B19" s="60" t="s">
        <v>42</v>
      </c>
      <c r="C19" s="61" t="s">
        <v>41</v>
      </c>
      <c r="D19" s="62" t="s">
        <v>585</v>
      </c>
      <c r="E19" s="62" t="s">
        <v>831</v>
      </c>
      <c r="F19" s="62" t="s">
        <v>961</v>
      </c>
      <c r="G19" s="62">
        <v>27302463.329999998</v>
      </c>
      <c r="H19" s="63" t="s">
        <v>571</v>
      </c>
      <c r="I19" s="63" t="s">
        <v>571</v>
      </c>
      <c r="J19" s="74" t="s">
        <v>571</v>
      </c>
      <c r="K19" s="73">
        <v>0</v>
      </c>
      <c r="L19" s="64" t="s">
        <v>571</v>
      </c>
      <c r="M19" s="64" t="s">
        <v>571</v>
      </c>
      <c r="N19" s="64" t="s">
        <v>571</v>
      </c>
      <c r="O19" s="64">
        <v>0</v>
      </c>
      <c r="P19" s="64" t="s">
        <v>571</v>
      </c>
      <c r="Q19" s="64" t="s">
        <v>571</v>
      </c>
      <c r="R19" s="75" t="s">
        <v>571</v>
      </c>
      <c r="S19" s="76">
        <v>0</v>
      </c>
    </row>
    <row r="20" spans="1:19" ht="15" customHeight="1" x14ac:dyDescent="0.35">
      <c r="A20" s="60">
        <v>18</v>
      </c>
      <c r="B20" s="60" t="s">
        <v>44</v>
      </c>
      <c r="C20" s="61" t="s">
        <v>43</v>
      </c>
      <c r="D20" s="64" t="s">
        <v>571</v>
      </c>
      <c r="E20" s="62" t="s">
        <v>571</v>
      </c>
      <c r="F20" s="62" t="s">
        <v>571</v>
      </c>
      <c r="G20" s="62">
        <v>0</v>
      </c>
      <c r="H20" s="63" t="s">
        <v>599</v>
      </c>
      <c r="I20" s="63" t="s">
        <v>820</v>
      </c>
      <c r="J20" s="74" t="s">
        <v>962</v>
      </c>
      <c r="K20" s="73">
        <v>41394008</v>
      </c>
      <c r="L20" s="62" t="s">
        <v>600</v>
      </c>
      <c r="M20" s="64" t="s">
        <v>819</v>
      </c>
      <c r="N20" s="64" t="s">
        <v>963</v>
      </c>
      <c r="O20" s="64">
        <v>15739074</v>
      </c>
      <c r="P20" s="64" t="s">
        <v>601</v>
      </c>
      <c r="Q20" s="64" t="s">
        <v>818</v>
      </c>
      <c r="R20" s="75" t="s">
        <v>964</v>
      </c>
      <c r="S20" s="76">
        <v>0</v>
      </c>
    </row>
    <row r="21" spans="1:19" ht="15" customHeight="1" x14ac:dyDescent="0.35">
      <c r="A21" s="60">
        <v>19</v>
      </c>
      <c r="B21" s="60" t="s">
        <v>46</v>
      </c>
      <c r="C21" s="61" t="s">
        <v>45</v>
      </c>
      <c r="D21" s="62" t="s">
        <v>602</v>
      </c>
      <c r="E21" s="62" t="s">
        <v>777</v>
      </c>
      <c r="F21" s="62" t="s">
        <v>965</v>
      </c>
      <c r="G21" s="62">
        <v>45534362</v>
      </c>
      <c r="H21" s="63" t="s">
        <v>603</v>
      </c>
      <c r="I21" s="63" t="s">
        <v>779</v>
      </c>
      <c r="J21" s="74" t="s">
        <v>966</v>
      </c>
      <c r="K21" s="73">
        <v>7903353</v>
      </c>
      <c r="L21" s="62" t="s">
        <v>604</v>
      </c>
      <c r="M21" s="64" t="s">
        <v>778</v>
      </c>
      <c r="N21" s="64" t="s">
        <v>967</v>
      </c>
      <c r="O21" s="64">
        <v>2302926</v>
      </c>
      <c r="P21" s="64" t="s">
        <v>571</v>
      </c>
      <c r="Q21" s="64" t="s">
        <v>571</v>
      </c>
      <c r="R21" s="75" t="s">
        <v>571</v>
      </c>
      <c r="S21" s="76">
        <v>0</v>
      </c>
    </row>
    <row r="22" spans="1:19" ht="15" customHeight="1" x14ac:dyDescent="0.35">
      <c r="A22" s="60">
        <v>20</v>
      </c>
      <c r="B22" s="60" t="s">
        <v>605</v>
      </c>
      <c r="C22" s="61" t="s">
        <v>47</v>
      </c>
      <c r="D22" s="64" t="s">
        <v>571</v>
      </c>
      <c r="E22" s="62" t="s">
        <v>571</v>
      </c>
      <c r="F22" s="62" t="s">
        <v>571</v>
      </c>
      <c r="G22" s="62">
        <v>0</v>
      </c>
      <c r="H22" s="63" t="s">
        <v>606</v>
      </c>
      <c r="I22" s="63" t="s">
        <v>776</v>
      </c>
      <c r="J22" s="74" t="s">
        <v>968</v>
      </c>
      <c r="K22" s="73">
        <v>7522871</v>
      </c>
      <c r="L22" s="62" t="s">
        <v>607</v>
      </c>
      <c r="M22" s="64" t="s">
        <v>775</v>
      </c>
      <c r="N22" s="64" t="s">
        <v>969</v>
      </c>
      <c r="O22" s="64">
        <v>2521025</v>
      </c>
      <c r="P22" s="64" t="s">
        <v>571</v>
      </c>
      <c r="Q22" s="64" t="s">
        <v>571</v>
      </c>
      <c r="R22" s="75" t="s">
        <v>571</v>
      </c>
      <c r="S22" s="76">
        <v>0</v>
      </c>
    </row>
    <row r="23" spans="1:19" ht="15" customHeight="1" x14ac:dyDescent="0.35">
      <c r="A23" s="60">
        <v>21</v>
      </c>
      <c r="B23" s="60" t="s">
        <v>608</v>
      </c>
      <c r="C23" s="61" t="s">
        <v>48</v>
      </c>
      <c r="D23" s="64" t="s">
        <v>571</v>
      </c>
      <c r="E23" s="62" t="s">
        <v>571</v>
      </c>
      <c r="F23" s="62" t="s">
        <v>571</v>
      </c>
      <c r="G23" s="62">
        <v>0</v>
      </c>
      <c r="H23" s="63" t="s">
        <v>606</v>
      </c>
      <c r="I23" s="63" t="s">
        <v>776</v>
      </c>
      <c r="J23" s="74" t="s">
        <v>970</v>
      </c>
      <c r="K23" s="73">
        <v>7856848</v>
      </c>
      <c r="L23" s="62" t="s">
        <v>607</v>
      </c>
      <c r="M23" s="64" t="s">
        <v>775</v>
      </c>
      <c r="N23" s="64" t="s">
        <v>971</v>
      </c>
      <c r="O23" s="64">
        <v>2632946</v>
      </c>
      <c r="P23" s="64" t="s">
        <v>571</v>
      </c>
      <c r="Q23" s="64" t="s">
        <v>571</v>
      </c>
      <c r="R23" s="75" t="s">
        <v>571</v>
      </c>
      <c r="S23" s="76">
        <v>0</v>
      </c>
    </row>
    <row r="24" spans="1:19" ht="15" customHeight="1" x14ac:dyDescent="0.35">
      <c r="A24" s="60">
        <v>22</v>
      </c>
      <c r="B24" s="60" t="s">
        <v>50</v>
      </c>
      <c r="C24" s="61" t="s">
        <v>49</v>
      </c>
      <c r="D24" s="62" t="s">
        <v>574</v>
      </c>
      <c r="E24" s="62" t="s">
        <v>746</v>
      </c>
      <c r="F24" s="62" t="s">
        <v>972</v>
      </c>
      <c r="G24" s="62">
        <v>29914275</v>
      </c>
      <c r="H24" s="63" t="s">
        <v>575</v>
      </c>
      <c r="I24" s="63" t="s">
        <v>748</v>
      </c>
      <c r="J24" s="74" t="s">
        <v>973</v>
      </c>
      <c r="K24" s="73">
        <v>5023631</v>
      </c>
      <c r="L24" s="62" t="s">
        <v>576</v>
      </c>
      <c r="M24" s="64" t="s">
        <v>747</v>
      </c>
      <c r="N24" s="64" t="s">
        <v>974</v>
      </c>
      <c r="O24" s="64">
        <v>1723243</v>
      </c>
      <c r="P24" s="64" t="s">
        <v>571</v>
      </c>
      <c r="Q24" s="64" t="s">
        <v>571</v>
      </c>
      <c r="R24" s="75" t="s">
        <v>571</v>
      </c>
      <c r="S24" s="76">
        <v>0</v>
      </c>
    </row>
    <row r="25" spans="1:19" ht="15" customHeight="1" x14ac:dyDescent="0.35">
      <c r="A25" s="60">
        <v>23</v>
      </c>
      <c r="B25" s="60" t="s">
        <v>52</v>
      </c>
      <c r="C25" s="61" t="s">
        <v>51</v>
      </c>
      <c r="D25" s="64" t="s">
        <v>571</v>
      </c>
      <c r="E25" s="62" t="s">
        <v>571</v>
      </c>
      <c r="F25" s="62" t="s">
        <v>571</v>
      </c>
      <c r="G25" s="62">
        <v>0</v>
      </c>
      <c r="H25" s="65" t="s">
        <v>609</v>
      </c>
      <c r="I25" s="63" t="s">
        <v>833</v>
      </c>
      <c r="J25" s="74" t="s">
        <v>975</v>
      </c>
      <c r="K25" s="73">
        <v>15866836</v>
      </c>
      <c r="L25" s="64" t="s">
        <v>571</v>
      </c>
      <c r="M25" s="64" t="s">
        <v>571</v>
      </c>
      <c r="N25" s="64" t="s">
        <v>571</v>
      </c>
      <c r="O25" s="64">
        <v>0</v>
      </c>
      <c r="P25" s="64" t="s">
        <v>610</v>
      </c>
      <c r="Q25" s="64" t="s">
        <v>834</v>
      </c>
      <c r="R25" s="75" t="s">
        <v>976</v>
      </c>
      <c r="S25" s="76">
        <v>6927935</v>
      </c>
    </row>
    <row r="26" spans="1:19" ht="15" customHeight="1" x14ac:dyDescent="0.35">
      <c r="A26" s="60">
        <v>24</v>
      </c>
      <c r="B26" s="60" t="s">
        <v>54</v>
      </c>
      <c r="C26" s="61" t="s">
        <v>53</v>
      </c>
      <c r="D26" s="62" t="s">
        <v>611</v>
      </c>
      <c r="E26" s="62" t="s">
        <v>780</v>
      </c>
      <c r="F26" s="62" t="s">
        <v>977</v>
      </c>
      <c r="G26" s="62">
        <v>25752294</v>
      </c>
      <c r="H26" s="63" t="s">
        <v>612</v>
      </c>
      <c r="I26" s="63" t="s">
        <v>781</v>
      </c>
      <c r="J26" s="74" t="s">
        <v>978</v>
      </c>
      <c r="K26" s="73">
        <v>4839601</v>
      </c>
      <c r="L26" s="64" t="s">
        <v>571</v>
      </c>
      <c r="M26" s="64" t="s">
        <v>571</v>
      </c>
      <c r="N26" s="64" t="s">
        <v>571</v>
      </c>
      <c r="O26" s="64">
        <v>0</v>
      </c>
      <c r="P26" s="64" t="s">
        <v>571</v>
      </c>
      <c r="Q26" s="64" t="s">
        <v>571</v>
      </c>
      <c r="R26" s="75" t="s">
        <v>571</v>
      </c>
      <c r="S26" s="76">
        <v>0</v>
      </c>
    </row>
    <row r="27" spans="1:19" ht="15" customHeight="1" x14ac:dyDescent="0.35">
      <c r="A27" s="60">
        <v>25</v>
      </c>
      <c r="B27" s="60" t="s">
        <v>613</v>
      </c>
      <c r="C27" s="61" t="s">
        <v>55</v>
      </c>
      <c r="D27" s="64" t="s">
        <v>571</v>
      </c>
      <c r="E27" s="62" t="s">
        <v>571</v>
      </c>
      <c r="F27" s="62" t="s">
        <v>571</v>
      </c>
      <c r="G27" s="62">
        <v>0</v>
      </c>
      <c r="H27" s="63" t="s">
        <v>754</v>
      </c>
      <c r="I27" s="63" t="s">
        <v>753</v>
      </c>
      <c r="J27" s="74" t="s">
        <v>979</v>
      </c>
      <c r="K27" s="73">
        <v>34401905.509999998</v>
      </c>
      <c r="L27" s="64" t="s">
        <v>614</v>
      </c>
      <c r="M27" s="64" t="s">
        <v>752</v>
      </c>
      <c r="N27" s="64" t="s">
        <v>980</v>
      </c>
      <c r="O27" s="64">
        <v>10919152</v>
      </c>
      <c r="P27" s="64" t="s">
        <v>571</v>
      </c>
      <c r="Q27" s="64" t="s">
        <v>571</v>
      </c>
      <c r="R27" s="75" t="s">
        <v>571</v>
      </c>
      <c r="S27" s="76">
        <v>0</v>
      </c>
    </row>
    <row r="28" spans="1:19" ht="15" customHeight="1" x14ac:dyDescent="0.35">
      <c r="A28" s="60">
        <v>26</v>
      </c>
      <c r="B28" s="60" t="s">
        <v>615</v>
      </c>
      <c r="C28" s="61" t="s">
        <v>56</v>
      </c>
      <c r="D28" s="64" t="s">
        <v>571</v>
      </c>
      <c r="E28" s="62" t="s">
        <v>571</v>
      </c>
      <c r="F28" s="62" t="s">
        <v>571</v>
      </c>
      <c r="G28" s="62">
        <v>0</v>
      </c>
      <c r="H28" s="63" t="s">
        <v>616</v>
      </c>
      <c r="I28" s="63" t="s">
        <v>813</v>
      </c>
      <c r="J28" s="74" t="s">
        <v>981</v>
      </c>
      <c r="K28" s="73">
        <v>10125364</v>
      </c>
      <c r="L28" s="62" t="s">
        <v>617</v>
      </c>
      <c r="M28" s="64" t="s">
        <v>734</v>
      </c>
      <c r="N28" s="64" t="s">
        <v>982</v>
      </c>
      <c r="O28" s="64">
        <v>3164762</v>
      </c>
      <c r="P28" s="64" t="s">
        <v>571</v>
      </c>
      <c r="Q28" s="64" t="s">
        <v>571</v>
      </c>
      <c r="R28" s="75" t="s">
        <v>571</v>
      </c>
      <c r="S28" s="76">
        <v>0</v>
      </c>
    </row>
    <row r="29" spans="1:19" ht="15" customHeight="1" x14ac:dyDescent="0.35">
      <c r="A29" s="60">
        <v>27</v>
      </c>
      <c r="B29" s="60" t="s">
        <v>58</v>
      </c>
      <c r="C29" s="61" t="s">
        <v>57</v>
      </c>
      <c r="D29" s="64" t="s">
        <v>571</v>
      </c>
      <c r="E29" s="62" t="s">
        <v>571</v>
      </c>
      <c r="F29" s="62" t="s">
        <v>571</v>
      </c>
      <c r="G29" s="62">
        <v>0</v>
      </c>
      <c r="H29" s="63" t="s">
        <v>618</v>
      </c>
      <c r="I29" s="63" t="s">
        <v>823</v>
      </c>
      <c r="J29" s="74" t="s">
        <v>983</v>
      </c>
      <c r="K29" s="73">
        <v>28332739</v>
      </c>
      <c r="L29" s="62" t="s">
        <v>619</v>
      </c>
      <c r="M29" s="64" t="s">
        <v>822</v>
      </c>
      <c r="N29" s="64" t="s">
        <v>984</v>
      </c>
      <c r="O29" s="64">
        <v>9507839</v>
      </c>
      <c r="P29" s="64" t="s">
        <v>571</v>
      </c>
      <c r="Q29" s="64" t="s">
        <v>571</v>
      </c>
      <c r="R29" s="75" t="s">
        <v>571</v>
      </c>
      <c r="S29" s="76">
        <v>0</v>
      </c>
    </row>
    <row r="30" spans="1:19" ht="15" customHeight="1" x14ac:dyDescent="0.35">
      <c r="A30" s="60">
        <v>28</v>
      </c>
      <c r="B30" s="60" t="s">
        <v>60</v>
      </c>
      <c r="C30" s="61" t="s">
        <v>59</v>
      </c>
      <c r="D30" s="62" t="s">
        <v>588</v>
      </c>
      <c r="E30" s="62" t="s">
        <v>759</v>
      </c>
      <c r="F30" s="62" t="s">
        <v>985</v>
      </c>
      <c r="G30" s="62">
        <v>70511604</v>
      </c>
      <c r="H30" s="65" t="s">
        <v>622</v>
      </c>
      <c r="I30" s="63" t="s">
        <v>761</v>
      </c>
      <c r="J30" s="74" t="s">
        <v>986</v>
      </c>
      <c r="K30" s="73">
        <v>10601479</v>
      </c>
      <c r="L30" s="64" t="s">
        <v>589</v>
      </c>
      <c r="M30" s="64" t="s">
        <v>760</v>
      </c>
      <c r="N30" s="64" t="s">
        <v>987</v>
      </c>
      <c r="O30" s="64">
        <v>3943731</v>
      </c>
      <c r="P30" s="64" t="s">
        <v>571</v>
      </c>
      <c r="Q30" s="64" t="s">
        <v>571</v>
      </c>
      <c r="R30" s="75" t="s">
        <v>571</v>
      </c>
      <c r="S30" s="76">
        <v>0</v>
      </c>
    </row>
    <row r="31" spans="1:19" ht="15" customHeight="1" x14ac:dyDescent="0.35">
      <c r="A31" s="60">
        <v>29</v>
      </c>
      <c r="B31" s="60" t="s">
        <v>62</v>
      </c>
      <c r="C31" s="61" t="s">
        <v>61</v>
      </c>
      <c r="D31" s="62" t="s">
        <v>620</v>
      </c>
      <c r="E31" s="62" t="s">
        <v>785</v>
      </c>
      <c r="F31" s="62" t="s">
        <v>988</v>
      </c>
      <c r="G31" s="62">
        <v>62345138</v>
      </c>
      <c r="H31" s="63" t="s">
        <v>621</v>
      </c>
      <c r="I31" s="63" t="s">
        <v>786</v>
      </c>
      <c r="J31" s="74" t="s">
        <v>989</v>
      </c>
      <c r="K31" s="73">
        <v>11578553</v>
      </c>
      <c r="L31" s="64" t="s">
        <v>571</v>
      </c>
      <c r="M31" s="64" t="s">
        <v>571</v>
      </c>
      <c r="N31" s="64" t="s">
        <v>571</v>
      </c>
      <c r="O31" s="64">
        <v>0</v>
      </c>
      <c r="P31" s="64" t="s">
        <v>571</v>
      </c>
      <c r="Q31" s="64" t="s">
        <v>571</v>
      </c>
      <c r="R31" s="75" t="s">
        <v>571</v>
      </c>
      <c r="S31" s="76">
        <v>0</v>
      </c>
    </row>
    <row r="32" spans="1:19" ht="15" customHeight="1" x14ac:dyDescent="0.35">
      <c r="A32" s="60">
        <v>30</v>
      </c>
      <c r="B32" s="60" t="s">
        <v>64</v>
      </c>
      <c r="C32" s="61" t="s">
        <v>63</v>
      </c>
      <c r="D32" s="62" t="s">
        <v>585</v>
      </c>
      <c r="E32" s="62" t="s">
        <v>831</v>
      </c>
      <c r="F32" s="62" t="s">
        <v>990</v>
      </c>
      <c r="G32" s="62">
        <v>32411692</v>
      </c>
      <c r="H32" s="63" t="s">
        <v>571</v>
      </c>
      <c r="I32" s="63" t="s">
        <v>571</v>
      </c>
      <c r="J32" s="74" t="s">
        <v>571</v>
      </c>
      <c r="K32" s="73">
        <v>0</v>
      </c>
      <c r="L32" s="64" t="s">
        <v>571</v>
      </c>
      <c r="M32" s="64" t="s">
        <v>571</v>
      </c>
      <c r="N32" s="64" t="s">
        <v>571</v>
      </c>
      <c r="O32" s="64">
        <v>0</v>
      </c>
      <c r="P32" s="64" t="s">
        <v>571</v>
      </c>
      <c r="Q32" s="64" t="s">
        <v>571</v>
      </c>
      <c r="R32" s="75" t="s">
        <v>571</v>
      </c>
      <c r="S32" s="76">
        <v>0</v>
      </c>
    </row>
    <row r="33" spans="1:19" ht="15" customHeight="1" x14ac:dyDescent="0.35">
      <c r="A33" s="60">
        <v>31</v>
      </c>
      <c r="B33" s="60" t="s">
        <v>66</v>
      </c>
      <c r="C33" s="61" t="s">
        <v>65</v>
      </c>
      <c r="D33" s="62" t="s">
        <v>588</v>
      </c>
      <c r="E33" s="62" t="s">
        <v>759</v>
      </c>
      <c r="F33" s="62" t="s">
        <v>991</v>
      </c>
      <c r="G33" s="62">
        <v>43554354</v>
      </c>
      <c r="H33" s="65" t="s">
        <v>622</v>
      </c>
      <c r="I33" s="63" t="s">
        <v>761</v>
      </c>
      <c r="J33" s="74" t="s">
        <v>992</v>
      </c>
      <c r="K33" s="73">
        <v>6548434</v>
      </c>
      <c r="L33" s="64" t="s">
        <v>589</v>
      </c>
      <c r="M33" s="64" t="s">
        <v>760</v>
      </c>
      <c r="N33" s="64" t="s">
        <v>993</v>
      </c>
      <c r="O33" s="64">
        <v>2436006</v>
      </c>
      <c r="P33" s="64" t="s">
        <v>571</v>
      </c>
      <c r="Q33" s="64" t="s">
        <v>571</v>
      </c>
      <c r="R33" s="75" t="s">
        <v>571</v>
      </c>
      <c r="S33" s="76">
        <v>0</v>
      </c>
    </row>
    <row r="34" spans="1:19" ht="15" customHeight="1" x14ac:dyDescent="0.35">
      <c r="A34" s="60">
        <v>32</v>
      </c>
      <c r="B34" s="60" t="s">
        <v>623</v>
      </c>
      <c r="C34" s="61" t="s">
        <v>67</v>
      </c>
      <c r="D34" s="64" t="s">
        <v>571</v>
      </c>
      <c r="E34" s="62" t="s">
        <v>571</v>
      </c>
      <c r="F34" s="62" t="s">
        <v>571</v>
      </c>
      <c r="G34" s="62">
        <v>0</v>
      </c>
      <c r="H34" s="63" t="s">
        <v>570</v>
      </c>
      <c r="I34" s="63" t="s">
        <v>811</v>
      </c>
      <c r="J34" s="74" t="s">
        <v>994</v>
      </c>
      <c r="K34" s="73">
        <v>18136395</v>
      </c>
      <c r="L34" s="62" t="s">
        <v>624</v>
      </c>
      <c r="M34" s="64" t="s">
        <v>758</v>
      </c>
      <c r="N34" s="64" t="s">
        <v>995</v>
      </c>
      <c r="O34" s="64">
        <v>8666749</v>
      </c>
      <c r="P34" s="64" t="s">
        <v>571</v>
      </c>
      <c r="Q34" s="64" t="s">
        <v>571</v>
      </c>
      <c r="R34" s="75" t="s">
        <v>571</v>
      </c>
      <c r="S34" s="76">
        <v>0</v>
      </c>
    </row>
    <row r="35" spans="1:19" ht="15" customHeight="1" x14ac:dyDescent="0.35">
      <c r="A35" s="60">
        <v>33</v>
      </c>
      <c r="B35" s="60" t="s">
        <v>69</v>
      </c>
      <c r="C35" s="61" t="s">
        <v>68</v>
      </c>
      <c r="D35" s="64" t="s">
        <v>571</v>
      </c>
      <c r="E35" s="62" t="s">
        <v>571</v>
      </c>
      <c r="F35" s="62" t="s">
        <v>571</v>
      </c>
      <c r="G35" s="62">
        <v>0</v>
      </c>
      <c r="H35" s="63" t="s">
        <v>594</v>
      </c>
      <c r="I35" s="63" t="s">
        <v>730</v>
      </c>
      <c r="J35" s="74" t="s">
        <v>996</v>
      </c>
      <c r="K35" s="73">
        <v>29288620</v>
      </c>
      <c r="L35" s="62" t="s">
        <v>595</v>
      </c>
      <c r="M35" s="64" t="s">
        <v>731</v>
      </c>
      <c r="N35" s="64" t="s">
        <v>997</v>
      </c>
      <c r="O35" s="64">
        <v>9634736</v>
      </c>
      <c r="P35" s="64" t="s">
        <v>571</v>
      </c>
      <c r="Q35" s="64" t="s">
        <v>571</v>
      </c>
      <c r="R35" s="75" t="s">
        <v>571</v>
      </c>
      <c r="S35" s="76">
        <v>0</v>
      </c>
    </row>
    <row r="36" spans="1:19" ht="15" customHeight="1" x14ac:dyDescent="0.35">
      <c r="A36" s="60">
        <v>34</v>
      </c>
      <c r="B36" s="60" t="s">
        <v>71</v>
      </c>
      <c r="C36" s="61" t="s">
        <v>70</v>
      </c>
      <c r="D36" s="62" t="s">
        <v>620</v>
      </c>
      <c r="E36" s="62" t="s">
        <v>785</v>
      </c>
      <c r="F36" s="62" t="s">
        <v>998</v>
      </c>
      <c r="G36" s="62">
        <v>65768559</v>
      </c>
      <c r="H36" s="63" t="s">
        <v>621</v>
      </c>
      <c r="I36" s="63" t="s">
        <v>786</v>
      </c>
      <c r="J36" s="74" t="s">
        <v>999</v>
      </c>
      <c r="K36" s="73">
        <v>12214340</v>
      </c>
      <c r="L36" s="64" t="s">
        <v>571</v>
      </c>
      <c r="M36" s="64" t="s">
        <v>571</v>
      </c>
      <c r="N36" s="64" t="s">
        <v>571</v>
      </c>
      <c r="O36" s="64">
        <v>0</v>
      </c>
      <c r="P36" s="64" t="s">
        <v>571</v>
      </c>
      <c r="Q36" s="64" t="s">
        <v>571</v>
      </c>
      <c r="R36" s="75" t="s">
        <v>571</v>
      </c>
      <c r="S36" s="76">
        <v>0</v>
      </c>
    </row>
    <row r="37" spans="1:19" ht="15" customHeight="1" x14ac:dyDescent="0.35">
      <c r="A37" s="60">
        <v>35</v>
      </c>
      <c r="B37" s="60" t="s">
        <v>73</v>
      </c>
      <c r="C37" s="61" t="s">
        <v>72</v>
      </c>
      <c r="D37" s="62" t="s">
        <v>585</v>
      </c>
      <c r="E37" s="62" t="s">
        <v>831</v>
      </c>
      <c r="F37" s="62" t="s">
        <v>1000</v>
      </c>
      <c r="G37" s="62">
        <v>43841874</v>
      </c>
      <c r="H37" s="63" t="s">
        <v>571</v>
      </c>
      <c r="I37" s="63" t="s">
        <v>571</v>
      </c>
      <c r="J37" s="74" t="s">
        <v>571</v>
      </c>
      <c r="K37" s="73">
        <v>0</v>
      </c>
      <c r="L37" s="64" t="s">
        <v>571</v>
      </c>
      <c r="M37" s="64" t="s">
        <v>571</v>
      </c>
      <c r="N37" s="64" t="s">
        <v>571</v>
      </c>
      <c r="O37" s="64">
        <v>0</v>
      </c>
      <c r="P37" s="64" t="s">
        <v>571</v>
      </c>
      <c r="Q37" s="64" t="s">
        <v>571</v>
      </c>
      <c r="R37" s="75" t="s">
        <v>571</v>
      </c>
      <c r="S37" s="76">
        <v>0</v>
      </c>
    </row>
    <row r="38" spans="1:19" ht="15" customHeight="1" x14ac:dyDescent="0.35">
      <c r="A38" s="60">
        <v>36</v>
      </c>
      <c r="B38" s="60" t="s">
        <v>75</v>
      </c>
      <c r="C38" s="61" t="s">
        <v>74</v>
      </c>
      <c r="D38" s="62" t="s">
        <v>625</v>
      </c>
      <c r="E38" s="62" t="s">
        <v>825</v>
      </c>
      <c r="F38" s="62" t="s">
        <v>1001</v>
      </c>
      <c r="G38" s="62">
        <v>48782833</v>
      </c>
      <c r="H38" s="63" t="s">
        <v>626</v>
      </c>
      <c r="I38" s="63" t="s">
        <v>817</v>
      </c>
      <c r="J38" s="74" t="s">
        <v>1002</v>
      </c>
      <c r="K38" s="73">
        <v>8379328.4900000002</v>
      </c>
      <c r="L38" s="62" t="s">
        <v>627</v>
      </c>
      <c r="M38" s="64" t="s">
        <v>766</v>
      </c>
      <c r="N38" s="64" t="s">
        <v>1003</v>
      </c>
      <c r="O38" s="64">
        <v>3199599.4</v>
      </c>
      <c r="P38" s="64" t="s">
        <v>571</v>
      </c>
      <c r="Q38" s="64" t="s">
        <v>571</v>
      </c>
      <c r="R38" s="75" t="s">
        <v>571</v>
      </c>
      <c r="S38" s="76">
        <v>0</v>
      </c>
    </row>
    <row r="39" spans="1:19" ht="15" customHeight="1" x14ac:dyDescent="0.35">
      <c r="A39" s="60">
        <v>37</v>
      </c>
      <c r="B39" s="60" t="s">
        <v>77</v>
      </c>
      <c r="C39" s="61" t="s">
        <v>76</v>
      </c>
      <c r="D39" s="62" t="s">
        <v>628</v>
      </c>
      <c r="E39" s="62" t="s">
        <v>767</v>
      </c>
      <c r="F39" s="62" t="s">
        <v>1004</v>
      </c>
      <c r="G39" s="62">
        <v>50128581.719999999</v>
      </c>
      <c r="H39" s="63" t="s">
        <v>629</v>
      </c>
      <c r="I39" s="63" t="s">
        <v>768</v>
      </c>
      <c r="J39" s="74" t="s">
        <v>1005</v>
      </c>
      <c r="K39" s="73">
        <v>7018426.7999999998</v>
      </c>
      <c r="L39" s="64" t="s">
        <v>571</v>
      </c>
      <c r="M39" s="64" t="s">
        <v>571</v>
      </c>
      <c r="N39" s="64" t="s">
        <v>571</v>
      </c>
      <c r="O39" s="64">
        <v>0</v>
      </c>
      <c r="P39" s="64" t="s">
        <v>571</v>
      </c>
      <c r="Q39" s="64" t="s">
        <v>571</v>
      </c>
      <c r="R39" s="75" t="s">
        <v>571</v>
      </c>
      <c r="S39" s="76">
        <v>0</v>
      </c>
    </row>
    <row r="40" spans="1:19" ht="15" customHeight="1" x14ac:dyDescent="0.35">
      <c r="A40" s="60">
        <v>38</v>
      </c>
      <c r="B40" s="60" t="s">
        <v>79</v>
      </c>
      <c r="C40" s="61" t="s">
        <v>78</v>
      </c>
      <c r="D40" s="62" t="s">
        <v>577</v>
      </c>
      <c r="E40" s="62" t="s">
        <v>795</v>
      </c>
      <c r="F40" s="62" t="s">
        <v>1006</v>
      </c>
      <c r="G40" s="62">
        <v>52248378</v>
      </c>
      <c r="H40" s="63" t="s">
        <v>578</v>
      </c>
      <c r="I40" s="63" t="s">
        <v>797</v>
      </c>
      <c r="J40" s="74" t="s">
        <v>1007</v>
      </c>
      <c r="K40" s="73">
        <v>7805855.5800000001</v>
      </c>
      <c r="L40" s="62" t="s">
        <v>579</v>
      </c>
      <c r="M40" s="64" t="s">
        <v>796</v>
      </c>
      <c r="N40" s="64" t="s">
        <v>1008</v>
      </c>
      <c r="O40" s="64">
        <v>2769424.44</v>
      </c>
      <c r="P40" s="64" t="s">
        <v>571</v>
      </c>
      <c r="Q40" s="64" t="s">
        <v>571</v>
      </c>
      <c r="R40" s="75" t="s">
        <v>571</v>
      </c>
      <c r="S40" s="76">
        <v>0</v>
      </c>
    </row>
    <row r="41" spans="1:19" ht="15" customHeight="1" x14ac:dyDescent="0.35">
      <c r="A41" s="60">
        <v>39</v>
      </c>
      <c r="B41" s="60" t="s">
        <v>83</v>
      </c>
      <c r="C41" s="61" t="s">
        <v>82</v>
      </c>
      <c r="D41" s="62" t="s">
        <v>630</v>
      </c>
      <c r="E41" s="62" t="s">
        <v>774</v>
      </c>
      <c r="F41" s="62" t="s">
        <v>1009</v>
      </c>
      <c r="G41" s="62">
        <v>32745083</v>
      </c>
      <c r="H41" s="63" t="s">
        <v>606</v>
      </c>
      <c r="I41" s="63" t="s">
        <v>776</v>
      </c>
      <c r="J41" s="74" t="s">
        <v>1010</v>
      </c>
      <c r="K41" s="73">
        <v>4944547</v>
      </c>
      <c r="L41" s="62" t="s">
        <v>607</v>
      </c>
      <c r="M41" s="64" t="s">
        <v>775</v>
      </c>
      <c r="N41" s="64" t="s">
        <v>1011</v>
      </c>
      <c r="O41" s="64">
        <v>1656991</v>
      </c>
      <c r="P41" s="64" t="s">
        <v>571</v>
      </c>
      <c r="Q41" s="64" t="s">
        <v>571</v>
      </c>
      <c r="R41" s="75" t="s">
        <v>571</v>
      </c>
      <c r="S41" s="76">
        <v>0</v>
      </c>
    </row>
    <row r="42" spans="1:19" ht="15" customHeight="1" x14ac:dyDescent="0.35">
      <c r="A42" s="60">
        <v>40</v>
      </c>
      <c r="B42" s="60" t="s">
        <v>85</v>
      </c>
      <c r="C42" s="61" t="s">
        <v>84</v>
      </c>
      <c r="D42" s="64" t="s">
        <v>571</v>
      </c>
      <c r="E42" s="62" t="s">
        <v>571</v>
      </c>
      <c r="F42" s="62" t="s">
        <v>571</v>
      </c>
      <c r="G42" s="62">
        <v>0</v>
      </c>
      <c r="H42" s="65" t="s">
        <v>609</v>
      </c>
      <c r="I42" s="63" t="s">
        <v>833</v>
      </c>
      <c r="J42" s="74" t="s">
        <v>1012</v>
      </c>
      <c r="K42" s="73">
        <v>11502743</v>
      </c>
      <c r="L42" s="64" t="s">
        <v>571</v>
      </c>
      <c r="M42" s="64" t="s">
        <v>571</v>
      </c>
      <c r="N42" s="64" t="s">
        <v>571</v>
      </c>
      <c r="O42" s="64">
        <v>0</v>
      </c>
      <c r="P42" s="64" t="s">
        <v>610</v>
      </c>
      <c r="Q42" s="64" t="s">
        <v>834</v>
      </c>
      <c r="R42" s="75" t="s">
        <v>1013</v>
      </c>
      <c r="S42" s="76">
        <v>5022441</v>
      </c>
    </row>
    <row r="43" spans="1:19" ht="15" customHeight="1" x14ac:dyDescent="0.35">
      <c r="A43" s="60">
        <v>41</v>
      </c>
      <c r="B43" s="60" t="s">
        <v>631</v>
      </c>
      <c r="C43" s="61" t="s">
        <v>80</v>
      </c>
      <c r="D43" s="64" t="s">
        <v>571</v>
      </c>
      <c r="E43" s="62" t="s">
        <v>571</v>
      </c>
      <c r="F43" s="62" t="s">
        <v>571</v>
      </c>
      <c r="G43" s="62">
        <v>0</v>
      </c>
      <c r="H43" s="65" t="s">
        <v>616</v>
      </c>
      <c r="I43" s="63" t="s">
        <v>813</v>
      </c>
      <c r="J43" s="74" t="s">
        <v>1014</v>
      </c>
      <c r="K43" s="73">
        <v>48444561</v>
      </c>
      <c r="L43" s="64" t="s">
        <v>632</v>
      </c>
      <c r="M43" s="64" t="s">
        <v>735</v>
      </c>
      <c r="N43" s="64" t="s">
        <v>1015</v>
      </c>
      <c r="O43" s="64">
        <v>14749742.816999998</v>
      </c>
      <c r="P43" s="64" t="s">
        <v>571</v>
      </c>
      <c r="Q43" s="64" t="s">
        <v>571</v>
      </c>
      <c r="R43" s="75" t="s">
        <v>571</v>
      </c>
      <c r="S43" s="76">
        <v>0</v>
      </c>
    </row>
    <row r="44" spans="1:19" ht="15" customHeight="1" x14ac:dyDescent="0.35">
      <c r="A44" s="60">
        <v>42</v>
      </c>
      <c r="B44" s="60" t="s">
        <v>87</v>
      </c>
      <c r="C44" s="61" t="s">
        <v>86</v>
      </c>
      <c r="D44" s="64" t="s">
        <v>571</v>
      </c>
      <c r="E44" s="62" t="s">
        <v>571</v>
      </c>
      <c r="F44" s="62" t="s">
        <v>571</v>
      </c>
      <c r="G44" s="62">
        <v>0</v>
      </c>
      <c r="H44" s="63" t="s">
        <v>618</v>
      </c>
      <c r="I44" s="63" t="s">
        <v>823</v>
      </c>
      <c r="J44" s="74" t="s">
        <v>1016</v>
      </c>
      <c r="K44" s="73">
        <v>12310009</v>
      </c>
      <c r="L44" s="62" t="s">
        <v>619</v>
      </c>
      <c r="M44" s="64" t="s">
        <v>822</v>
      </c>
      <c r="N44" s="64" t="s">
        <v>1017</v>
      </c>
      <c r="O44" s="64">
        <v>4130966</v>
      </c>
      <c r="P44" s="64" t="s">
        <v>571</v>
      </c>
      <c r="Q44" s="64" t="s">
        <v>571</v>
      </c>
      <c r="R44" s="75" t="s">
        <v>571</v>
      </c>
      <c r="S44" s="76">
        <v>0</v>
      </c>
    </row>
    <row r="45" spans="1:19" ht="15" customHeight="1" x14ac:dyDescent="0.35">
      <c r="A45" s="60">
        <v>43</v>
      </c>
      <c r="B45" s="60" t="s">
        <v>89</v>
      </c>
      <c r="C45" s="61" t="s">
        <v>88</v>
      </c>
      <c r="D45" s="62" t="s">
        <v>633</v>
      </c>
      <c r="E45" s="62" t="s">
        <v>736</v>
      </c>
      <c r="F45" s="62" t="s">
        <v>1018</v>
      </c>
      <c r="G45" s="62">
        <v>60416774</v>
      </c>
      <c r="H45" s="63" t="s">
        <v>634</v>
      </c>
      <c r="I45" s="63" t="s">
        <v>739</v>
      </c>
      <c r="J45" s="74" t="s">
        <v>1019</v>
      </c>
      <c r="K45" s="73">
        <v>10341502</v>
      </c>
      <c r="L45" s="62" t="s">
        <v>635</v>
      </c>
      <c r="M45" s="64" t="s">
        <v>738</v>
      </c>
      <c r="N45" s="64" t="s">
        <v>1020</v>
      </c>
      <c r="O45" s="64">
        <v>3204465</v>
      </c>
      <c r="P45" s="64" t="s">
        <v>636</v>
      </c>
      <c r="Q45" s="64" t="s">
        <v>737</v>
      </c>
      <c r="R45" s="75" t="s">
        <v>1021</v>
      </c>
      <c r="S45" s="76">
        <v>0</v>
      </c>
    </row>
    <row r="46" spans="1:19" ht="15" customHeight="1" x14ac:dyDescent="0.35">
      <c r="A46" s="60">
        <v>44</v>
      </c>
      <c r="B46" s="60" t="s">
        <v>91</v>
      </c>
      <c r="C46" s="61" t="s">
        <v>90</v>
      </c>
      <c r="D46" s="62" t="s">
        <v>585</v>
      </c>
      <c r="E46" s="62" t="s">
        <v>831</v>
      </c>
      <c r="F46" s="62" t="s">
        <v>1022</v>
      </c>
      <c r="G46" s="62">
        <v>30782889</v>
      </c>
      <c r="H46" s="63" t="s">
        <v>571</v>
      </c>
      <c r="I46" s="63" t="s">
        <v>571</v>
      </c>
      <c r="J46" s="74" t="s">
        <v>571</v>
      </c>
      <c r="K46" s="73">
        <v>0</v>
      </c>
      <c r="L46" s="64" t="s">
        <v>571</v>
      </c>
      <c r="M46" s="64" t="s">
        <v>571</v>
      </c>
      <c r="N46" s="64" t="s">
        <v>571</v>
      </c>
      <c r="O46" s="64">
        <v>0</v>
      </c>
      <c r="P46" s="64" t="s">
        <v>571</v>
      </c>
      <c r="Q46" s="64" t="s">
        <v>571</v>
      </c>
      <c r="R46" s="75" t="s">
        <v>571</v>
      </c>
      <c r="S46" s="76">
        <v>0</v>
      </c>
    </row>
    <row r="47" spans="1:19" ht="15" customHeight="1" x14ac:dyDescent="0.35">
      <c r="A47" s="60">
        <v>45</v>
      </c>
      <c r="B47" s="60" t="s">
        <v>93</v>
      </c>
      <c r="C47" s="61" t="s">
        <v>92</v>
      </c>
      <c r="D47" s="62" t="s">
        <v>637</v>
      </c>
      <c r="E47" s="62" t="s">
        <v>804</v>
      </c>
      <c r="F47" s="62" t="s">
        <v>1023</v>
      </c>
      <c r="G47" s="62">
        <v>37896818</v>
      </c>
      <c r="H47" s="63" t="s">
        <v>638</v>
      </c>
      <c r="I47" s="63" t="s">
        <v>806</v>
      </c>
      <c r="J47" s="74" t="s">
        <v>1024</v>
      </c>
      <c r="K47" s="73">
        <v>6582194</v>
      </c>
      <c r="L47" s="62" t="s">
        <v>639</v>
      </c>
      <c r="M47" s="64" t="s">
        <v>805</v>
      </c>
      <c r="N47" s="64" t="s">
        <v>1025</v>
      </c>
      <c r="O47" s="64">
        <v>2258691</v>
      </c>
      <c r="P47" s="64" t="s">
        <v>571</v>
      </c>
      <c r="Q47" s="64" t="s">
        <v>571</v>
      </c>
      <c r="R47" s="75" t="s">
        <v>571</v>
      </c>
      <c r="S47" s="76">
        <v>0</v>
      </c>
    </row>
    <row r="48" spans="1:19" ht="15" customHeight="1" x14ac:dyDescent="0.35">
      <c r="A48" s="60">
        <v>46</v>
      </c>
      <c r="B48" s="60" t="s">
        <v>95</v>
      </c>
      <c r="C48" s="61" t="s">
        <v>94</v>
      </c>
      <c r="D48" s="62" t="s">
        <v>580</v>
      </c>
      <c r="E48" s="62" t="s">
        <v>771</v>
      </c>
      <c r="F48" s="62" t="s">
        <v>1026</v>
      </c>
      <c r="G48" s="62">
        <v>69320192</v>
      </c>
      <c r="H48" s="63" t="s">
        <v>581</v>
      </c>
      <c r="I48" s="63" t="s">
        <v>773</v>
      </c>
      <c r="J48" s="74" t="s">
        <v>1027</v>
      </c>
      <c r="K48" s="73">
        <v>10421678</v>
      </c>
      <c r="L48" s="62" t="s">
        <v>582</v>
      </c>
      <c r="M48" s="64" t="s">
        <v>772</v>
      </c>
      <c r="N48" s="64" t="s">
        <v>1028</v>
      </c>
      <c r="O48" s="64">
        <v>4067610</v>
      </c>
      <c r="P48" s="64" t="s">
        <v>571</v>
      </c>
      <c r="Q48" s="64" t="s">
        <v>571</v>
      </c>
      <c r="R48" s="75" t="s">
        <v>571</v>
      </c>
      <c r="S48" s="76">
        <v>0</v>
      </c>
    </row>
    <row r="49" spans="1:19" ht="15" customHeight="1" x14ac:dyDescent="0.35">
      <c r="A49" s="60">
        <v>47</v>
      </c>
      <c r="B49" s="60" t="s">
        <v>97</v>
      </c>
      <c r="C49" s="61" t="s">
        <v>96</v>
      </c>
      <c r="D49" s="62" t="s">
        <v>572</v>
      </c>
      <c r="E49" s="62" t="s">
        <v>744</v>
      </c>
      <c r="F49" s="62" t="s">
        <v>1029</v>
      </c>
      <c r="G49" s="62">
        <v>49654101</v>
      </c>
      <c r="H49" s="63" t="s">
        <v>573</v>
      </c>
      <c r="I49" s="63" t="s">
        <v>745</v>
      </c>
      <c r="J49" s="74" t="s">
        <v>1030</v>
      </c>
      <c r="K49" s="73">
        <v>9154518</v>
      </c>
      <c r="L49" s="64" t="s">
        <v>571</v>
      </c>
      <c r="M49" s="64" t="s">
        <v>571</v>
      </c>
      <c r="N49" s="64" t="s">
        <v>571</v>
      </c>
      <c r="O49" s="64">
        <v>0</v>
      </c>
      <c r="P49" s="64" t="s">
        <v>571</v>
      </c>
      <c r="Q49" s="64" t="s">
        <v>571</v>
      </c>
      <c r="R49" s="75" t="s">
        <v>571</v>
      </c>
      <c r="S49" s="76">
        <v>0</v>
      </c>
    </row>
    <row r="50" spans="1:19" ht="15" customHeight="1" x14ac:dyDescent="0.35">
      <c r="A50" s="60">
        <v>48</v>
      </c>
      <c r="B50" s="60" t="s">
        <v>99</v>
      </c>
      <c r="C50" s="61" t="s">
        <v>98</v>
      </c>
      <c r="D50" s="62" t="s">
        <v>588</v>
      </c>
      <c r="E50" s="62" t="s">
        <v>759</v>
      </c>
      <c r="F50" s="62" t="s">
        <v>1031</v>
      </c>
      <c r="G50" s="62">
        <v>40913456</v>
      </c>
      <c r="H50" s="65" t="s">
        <v>622</v>
      </c>
      <c r="I50" s="63" t="s">
        <v>761</v>
      </c>
      <c r="J50" s="74" t="s">
        <v>1032</v>
      </c>
      <c r="K50" s="73">
        <v>6151372</v>
      </c>
      <c r="L50" s="64" t="s">
        <v>589</v>
      </c>
      <c r="M50" s="64" t="s">
        <v>760</v>
      </c>
      <c r="N50" s="64" t="s">
        <v>1033</v>
      </c>
      <c r="O50" s="64">
        <v>2288299</v>
      </c>
      <c r="P50" s="64" t="s">
        <v>571</v>
      </c>
      <c r="Q50" s="64" t="s">
        <v>571</v>
      </c>
      <c r="R50" s="75" t="s">
        <v>571</v>
      </c>
      <c r="S50" s="76">
        <v>0</v>
      </c>
    </row>
    <row r="51" spans="1:19" ht="15" customHeight="1" x14ac:dyDescent="0.35">
      <c r="A51" s="60">
        <v>49</v>
      </c>
      <c r="B51" s="60" t="s">
        <v>640</v>
      </c>
      <c r="C51" s="61" t="s">
        <v>100</v>
      </c>
      <c r="D51" s="64" t="s">
        <v>571</v>
      </c>
      <c r="E51" s="62" t="s">
        <v>571</v>
      </c>
      <c r="F51" s="62" t="s">
        <v>571</v>
      </c>
      <c r="G51" s="62">
        <v>0</v>
      </c>
      <c r="H51" s="63" t="s">
        <v>597</v>
      </c>
      <c r="I51" s="63" t="s">
        <v>733</v>
      </c>
      <c r="J51" s="74" t="s">
        <v>1034</v>
      </c>
      <c r="K51" s="73">
        <v>22297870</v>
      </c>
      <c r="L51" s="62" t="s">
        <v>598</v>
      </c>
      <c r="M51" s="64" t="s">
        <v>732</v>
      </c>
      <c r="N51" s="64" t="s">
        <v>1035</v>
      </c>
      <c r="O51" s="64">
        <v>10556505</v>
      </c>
      <c r="P51" s="64" t="s">
        <v>571</v>
      </c>
      <c r="Q51" s="64" t="s">
        <v>571</v>
      </c>
      <c r="R51" s="75" t="s">
        <v>571</v>
      </c>
      <c r="S51" s="76">
        <v>0</v>
      </c>
    </row>
    <row r="52" spans="1:19" ht="15" customHeight="1" x14ac:dyDescent="0.35">
      <c r="A52" s="60">
        <v>50</v>
      </c>
      <c r="B52" s="60" t="s">
        <v>102</v>
      </c>
      <c r="C52" s="61" t="s">
        <v>101</v>
      </c>
      <c r="D52" s="62" t="s">
        <v>602</v>
      </c>
      <c r="E52" s="62" t="s">
        <v>777</v>
      </c>
      <c r="F52" s="62" t="s">
        <v>1036</v>
      </c>
      <c r="G52" s="62">
        <v>77408639</v>
      </c>
      <c r="H52" s="63" t="s">
        <v>603</v>
      </c>
      <c r="I52" s="63" t="s">
        <v>779</v>
      </c>
      <c r="J52" s="74" t="s">
        <v>1037</v>
      </c>
      <c r="K52" s="73">
        <v>13435739</v>
      </c>
      <c r="L52" s="62" t="s">
        <v>604</v>
      </c>
      <c r="M52" s="64" t="s">
        <v>778</v>
      </c>
      <c r="N52" s="64" t="s">
        <v>1038</v>
      </c>
      <c r="O52" s="64">
        <v>3914985</v>
      </c>
      <c r="P52" s="64" t="s">
        <v>571</v>
      </c>
      <c r="Q52" s="64" t="s">
        <v>571</v>
      </c>
      <c r="R52" s="75" t="s">
        <v>571</v>
      </c>
      <c r="S52" s="76">
        <v>0</v>
      </c>
    </row>
    <row r="53" spans="1:19" ht="15" customHeight="1" x14ac:dyDescent="0.35">
      <c r="A53" s="60">
        <v>51</v>
      </c>
      <c r="B53" s="60" t="s">
        <v>104</v>
      </c>
      <c r="C53" s="61" t="s">
        <v>103</v>
      </c>
      <c r="D53" s="62" t="s">
        <v>588</v>
      </c>
      <c r="E53" s="62" t="s">
        <v>759</v>
      </c>
      <c r="F53" s="62" t="s">
        <v>1039</v>
      </c>
      <c r="G53" s="62">
        <v>90167937</v>
      </c>
      <c r="H53" s="65" t="s">
        <v>622</v>
      </c>
      <c r="I53" s="63" t="s">
        <v>761</v>
      </c>
      <c r="J53" s="74" t="s">
        <v>1040</v>
      </c>
      <c r="K53" s="73">
        <v>13556825</v>
      </c>
      <c r="L53" s="64" t="s">
        <v>589</v>
      </c>
      <c r="M53" s="64" t="s">
        <v>760</v>
      </c>
      <c r="N53" s="64" t="s">
        <v>1041</v>
      </c>
      <c r="O53" s="64">
        <v>5043114</v>
      </c>
      <c r="P53" s="64" t="s">
        <v>571</v>
      </c>
      <c r="Q53" s="64" t="s">
        <v>571</v>
      </c>
      <c r="R53" s="75" t="s">
        <v>571</v>
      </c>
      <c r="S53" s="76">
        <v>0</v>
      </c>
    </row>
    <row r="54" spans="1:19" ht="15" customHeight="1" x14ac:dyDescent="0.35">
      <c r="A54" s="60">
        <v>52</v>
      </c>
      <c r="B54" s="60" t="s">
        <v>106</v>
      </c>
      <c r="C54" s="61" t="s">
        <v>105</v>
      </c>
      <c r="D54" s="62" t="s">
        <v>641</v>
      </c>
      <c r="E54" s="62" t="s">
        <v>762</v>
      </c>
      <c r="F54" s="62" t="s">
        <v>1042</v>
      </c>
      <c r="G54" s="62">
        <v>58043100</v>
      </c>
      <c r="H54" s="63" t="s">
        <v>642</v>
      </c>
      <c r="I54" s="63" t="s">
        <v>763</v>
      </c>
      <c r="J54" s="74" t="s">
        <v>1043</v>
      </c>
      <c r="K54" s="73">
        <v>11098923</v>
      </c>
      <c r="L54" s="64" t="s">
        <v>571</v>
      </c>
      <c r="M54" s="64" t="s">
        <v>571</v>
      </c>
      <c r="N54" s="64" t="s">
        <v>571</v>
      </c>
      <c r="O54" s="64">
        <v>0</v>
      </c>
      <c r="P54" s="64" t="s">
        <v>571</v>
      </c>
      <c r="Q54" s="64" t="s">
        <v>571</v>
      </c>
      <c r="R54" s="75" t="s">
        <v>571</v>
      </c>
      <c r="S54" s="76">
        <v>0</v>
      </c>
    </row>
    <row r="55" spans="1:19" ht="15" customHeight="1" x14ac:dyDescent="0.35">
      <c r="A55" s="60">
        <v>53</v>
      </c>
      <c r="B55" s="60" t="s">
        <v>108</v>
      </c>
      <c r="C55" s="61" t="s">
        <v>107</v>
      </c>
      <c r="D55" s="62" t="s">
        <v>643</v>
      </c>
      <c r="E55" s="62" t="s">
        <v>798</v>
      </c>
      <c r="F55" s="62" t="s">
        <v>1044</v>
      </c>
      <c r="G55" s="62">
        <v>84864414</v>
      </c>
      <c r="H55" s="63" t="s">
        <v>616</v>
      </c>
      <c r="I55" s="63" t="s">
        <v>813</v>
      </c>
      <c r="J55" s="74" t="s">
        <v>1045</v>
      </c>
      <c r="K55" s="73">
        <v>12016495</v>
      </c>
      <c r="L55" s="64" t="s">
        <v>571</v>
      </c>
      <c r="M55" s="64" t="s">
        <v>571</v>
      </c>
      <c r="N55" s="64" t="s">
        <v>571</v>
      </c>
      <c r="O55" s="64">
        <v>0</v>
      </c>
      <c r="P55" s="64" t="s">
        <v>571</v>
      </c>
      <c r="Q55" s="64" t="s">
        <v>571</v>
      </c>
      <c r="R55" s="75" t="s">
        <v>571</v>
      </c>
      <c r="S55" s="76">
        <v>0</v>
      </c>
    </row>
    <row r="56" spans="1:19" ht="15" customHeight="1" x14ac:dyDescent="0.35">
      <c r="A56" s="60">
        <v>54</v>
      </c>
      <c r="B56" s="60" t="s">
        <v>644</v>
      </c>
      <c r="C56" s="61" t="s">
        <v>109</v>
      </c>
      <c r="D56" s="64" t="s">
        <v>571</v>
      </c>
      <c r="E56" s="62" t="s">
        <v>571</v>
      </c>
      <c r="F56" s="62" t="s">
        <v>571</v>
      </c>
      <c r="G56" s="62">
        <v>0</v>
      </c>
      <c r="H56" s="63" t="s">
        <v>645</v>
      </c>
      <c r="I56" s="63" t="s">
        <v>741</v>
      </c>
      <c r="J56" s="74" t="s">
        <v>1046</v>
      </c>
      <c r="K56" s="73">
        <v>32112689</v>
      </c>
      <c r="L56" s="62" t="s">
        <v>646</v>
      </c>
      <c r="M56" s="64" t="s">
        <v>740</v>
      </c>
      <c r="N56" s="64" t="s">
        <v>1047</v>
      </c>
      <c r="O56" s="64">
        <v>12099483</v>
      </c>
      <c r="P56" s="64" t="s">
        <v>571</v>
      </c>
      <c r="Q56" s="64" t="s">
        <v>571</v>
      </c>
      <c r="R56" s="75" t="s">
        <v>571</v>
      </c>
      <c r="S56" s="76">
        <v>0</v>
      </c>
    </row>
    <row r="57" spans="1:19" ht="15" customHeight="1" x14ac:dyDescent="0.35">
      <c r="A57" s="60">
        <v>55</v>
      </c>
      <c r="B57" s="60" t="s">
        <v>647</v>
      </c>
      <c r="C57" s="61" t="s">
        <v>110</v>
      </c>
      <c r="D57" s="64" t="s">
        <v>571</v>
      </c>
      <c r="E57" s="62" t="s">
        <v>571</v>
      </c>
      <c r="F57" s="62" t="s">
        <v>571</v>
      </c>
      <c r="G57" s="62">
        <v>0</v>
      </c>
      <c r="H57" s="63" t="s">
        <v>645</v>
      </c>
      <c r="I57" s="63" t="s">
        <v>741</v>
      </c>
      <c r="J57" s="74" t="s">
        <v>1048</v>
      </c>
      <c r="K57" s="73">
        <v>26034227</v>
      </c>
      <c r="L57" s="62" t="s">
        <v>646</v>
      </c>
      <c r="M57" s="64" t="s">
        <v>740</v>
      </c>
      <c r="N57" s="64" t="s">
        <v>1049</v>
      </c>
      <c r="O57" s="64">
        <v>9809228</v>
      </c>
      <c r="P57" s="64" t="s">
        <v>571</v>
      </c>
      <c r="Q57" s="64" t="s">
        <v>571</v>
      </c>
      <c r="R57" s="75" t="s">
        <v>571</v>
      </c>
      <c r="S57" s="76">
        <v>0</v>
      </c>
    </row>
    <row r="58" spans="1:19" ht="15" customHeight="1" x14ac:dyDescent="0.35">
      <c r="A58" s="60">
        <v>56</v>
      </c>
      <c r="B58" s="60" t="s">
        <v>112</v>
      </c>
      <c r="C58" s="61" t="s">
        <v>111</v>
      </c>
      <c r="D58" s="62" t="s">
        <v>574</v>
      </c>
      <c r="E58" s="62" t="s">
        <v>746</v>
      </c>
      <c r="F58" s="62" t="s">
        <v>1050</v>
      </c>
      <c r="G58" s="62">
        <v>39375128</v>
      </c>
      <c r="H58" s="63" t="s">
        <v>575</v>
      </c>
      <c r="I58" s="63" t="s">
        <v>748</v>
      </c>
      <c r="J58" s="74" t="s">
        <v>1051</v>
      </c>
      <c r="K58" s="73">
        <v>6612433</v>
      </c>
      <c r="L58" s="62" t="s">
        <v>576</v>
      </c>
      <c r="M58" s="64" t="s">
        <v>747</v>
      </c>
      <c r="N58" s="64" t="s">
        <v>1052</v>
      </c>
      <c r="O58" s="64">
        <v>2268245</v>
      </c>
      <c r="P58" s="64" t="s">
        <v>571</v>
      </c>
      <c r="Q58" s="64" t="s">
        <v>571</v>
      </c>
      <c r="R58" s="75" t="s">
        <v>571</v>
      </c>
      <c r="S58" s="76">
        <v>0</v>
      </c>
    </row>
    <row r="59" spans="1:19" ht="15" customHeight="1" x14ac:dyDescent="0.35">
      <c r="A59" s="60">
        <v>57</v>
      </c>
      <c r="B59" s="60" t="s">
        <v>114</v>
      </c>
      <c r="C59" s="61" t="s">
        <v>113</v>
      </c>
      <c r="D59" s="62" t="s">
        <v>569</v>
      </c>
      <c r="E59" s="62" t="s">
        <v>821</v>
      </c>
      <c r="F59" s="62" t="s">
        <v>1053</v>
      </c>
      <c r="G59" s="62">
        <v>77883744.040000007</v>
      </c>
      <c r="H59" s="63" t="s">
        <v>570</v>
      </c>
      <c r="I59" s="63" t="s">
        <v>811</v>
      </c>
      <c r="J59" s="74" t="s">
        <v>1054</v>
      </c>
      <c r="K59" s="73">
        <v>10821788</v>
      </c>
      <c r="L59" s="64" t="s">
        <v>571</v>
      </c>
      <c r="M59" s="64" t="s">
        <v>571</v>
      </c>
      <c r="N59" s="64" t="s">
        <v>571</v>
      </c>
      <c r="O59" s="64">
        <v>0</v>
      </c>
      <c r="P59" s="64" t="s">
        <v>571</v>
      </c>
      <c r="Q59" s="64" t="s">
        <v>571</v>
      </c>
      <c r="R59" s="75" t="s">
        <v>571</v>
      </c>
      <c r="S59" s="76">
        <v>0</v>
      </c>
    </row>
    <row r="60" spans="1:19" ht="15" customHeight="1" x14ac:dyDescent="0.35">
      <c r="A60" s="60">
        <v>58</v>
      </c>
      <c r="B60" s="60" t="s">
        <v>116</v>
      </c>
      <c r="C60" s="61" t="s">
        <v>115</v>
      </c>
      <c r="D60" s="62" t="s">
        <v>630</v>
      </c>
      <c r="E60" s="62" t="s">
        <v>774</v>
      </c>
      <c r="F60" s="62" t="s">
        <v>1055</v>
      </c>
      <c r="G60" s="62">
        <v>52425908</v>
      </c>
      <c r="H60" s="63" t="s">
        <v>606</v>
      </c>
      <c r="I60" s="63" t="s">
        <v>776</v>
      </c>
      <c r="J60" s="74" t="s">
        <v>1056</v>
      </c>
      <c r="K60" s="73">
        <v>7916375</v>
      </c>
      <c r="L60" s="62" t="s">
        <v>607</v>
      </c>
      <c r="M60" s="64" t="s">
        <v>775</v>
      </c>
      <c r="N60" s="64" t="s">
        <v>1057</v>
      </c>
      <c r="O60" s="64">
        <v>2652894</v>
      </c>
      <c r="P60" s="64" t="s">
        <v>571</v>
      </c>
      <c r="Q60" s="64" t="s">
        <v>571</v>
      </c>
      <c r="R60" s="75" t="s">
        <v>571</v>
      </c>
      <c r="S60" s="76">
        <v>0</v>
      </c>
    </row>
    <row r="61" spans="1:19" ht="15" customHeight="1" x14ac:dyDescent="0.35">
      <c r="A61" s="60">
        <v>59</v>
      </c>
      <c r="B61" s="60" t="s">
        <v>118</v>
      </c>
      <c r="C61" s="61" t="s">
        <v>117</v>
      </c>
      <c r="D61" s="62" t="s">
        <v>585</v>
      </c>
      <c r="E61" s="62" t="s">
        <v>831</v>
      </c>
      <c r="F61" s="62" t="s">
        <v>1058</v>
      </c>
      <c r="G61" s="62">
        <v>651444.65</v>
      </c>
      <c r="H61" s="63" t="s">
        <v>571</v>
      </c>
      <c r="I61" s="63" t="s">
        <v>571</v>
      </c>
      <c r="J61" s="74" t="s">
        <v>571</v>
      </c>
      <c r="K61" s="73">
        <v>0</v>
      </c>
      <c r="L61" s="64" t="s">
        <v>571</v>
      </c>
      <c r="M61" s="64" t="s">
        <v>571</v>
      </c>
      <c r="N61" s="64" t="s">
        <v>571</v>
      </c>
      <c r="O61" s="64">
        <v>0</v>
      </c>
      <c r="P61" s="64" t="s">
        <v>571</v>
      </c>
      <c r="Q61" s="64" t="s">
        <v>571</v>
      </c>
      <c r="R61" s="75" t="s">
        <v>571</v>
      </c>
      <c r="S61" s="76">
        <v>0</v>
      </c>
    </row>
    <row r="62" spans="1:19" ht="15" customHeight="1" x14ac:dyDescent="0.35">
      <c r="A62" s="60">
        <v>60</v>
      </c>
      <c r="B62" s="60" t="s">
        <v>120</v>
      </c>
      <c r="C62" s="61" t="s">
        <v>119</v>
      </c>
      <c r="D62" s="62" t="s">
        <v>588</v>
      </c>
      <c r="E62" s="62" t="s">
        <v>759</v>
      </c>
      <c r="F62" s="62" t="s">
        <v>1059</v>
      </c>
      <c r="G62" s="62">
        <v>84462261</v>
      </c>
      <c r="H62" s="65" t="s">
        <v>622</v>
      </c>
      <c r="I62" s="63" t="s">
        <v>761</v>
      </c>
      <c r="J62" s="74" t="s">
        <v>1060</v>
      </c>
      <c r="K62" s="73">
        <v>12698972</v>
      </c>
      <c r="L62" s="64" t="s">
        <v>589</v>
      </c>
      <c r="M62" s="64" t="s">
        <v>760</v>
      </c>
      <c r="N62" s="64" t="s">
        <v>1061</v>
      </c>
      <c r="O62" s="64">
        <v>4723995</v>
      </c>
      <c r="P62" s="64" t="s">
        <v>571</v>
      </c>
      <c r="Q62" s="64" t="s">
        <v>571</v>
      </c>
      <c r="R62" s="75" t="s">
        <v>571</v>
      </c>
      <c r="S62" s="76">
        <v>0</v>
      </c>
    </row>
    <row r="63" spans="1:19" ht="15" customHeight="1" x14ac:dyDescent="0.35">
      <c r="A63" s="60">
        <v>61</v>
      </c>
      <c r="B63" s="60" t="s">
        <v>122</v>
      </c>
      <c r="C63" s="61" t="s">
        <v>121</v>
      </c>
      <c r="D63" s="62" t="s">
        <v>572</v>
      </c>
      <c r="E63" s="62" t="s">
        <v>744</v>
      </c>
      <c r="F63" s="62" t="s">
        <v>1062</v>
      </c>
      <c r="G63" s="62">
        <v>30018404</v>
      </c>
      <c r="H63" s="63" t="s">
        <v>573</v>
      </c>
      <c r="I63" s="63" t="s">
        <v>745</v>
      </c>
      <c r="J63" s="74" t="s">
        <v>1063</v>
      </c>
      <c r="K63" s="73">
        <v>5534367.0800000001</v>
      </c>
      <c r="L63" s="64" t="s">
        <v>571</v>
      </c>
      <c r="M63" s="64" t="s">
        <v>571</v>
      </c>
      <c r="N63" s="64" t="s">
        <v>571</v>
      </c>
      <c r="O63" s="64">
        <v>0</v>
      </c>
      <c r="P63" s="64" t="s">
        <v>571</v>
      </c>
      <c r="Q63" s="64" t="s">
        <v>571</v>
      </c>
      <c r="R63" s="75" t="s">
        <v>571</v>
      </c>
      <c r="S63" s="76">
        <v>0</v>
      </c>
    </row>
    <row r="64" spans="1:19" ht="15" customHeight="1" x14ac:dyDescent="0.35">
      <c r="A64" s="60">
        <v>62</v>
      </c>
      <c r="B64" s="60" t="s">
        <v>650</v>
      </c>
      <c r="C64" s="61" t="s">
        <v>123</v>
      </c>
      <c r="D64" s="64" t="s">
        <v>571</v>
      </c>
      <c r="E64" s="62" t="s">
        <v>571</v>
      </c>
      <c r="F64" s="62" t="s">
        <v>571</v>
      </c>
      <c r="G64" s="62">
        <v>0</v>
      </c>
      <c r="H64" s="63" t="s">
        <v>651</v>
      </c>
      <c r="I64" s="63" t="s">
        <v>750</v>
      </c>
      <c r="J64" s="74" t="s">
        <v>1064</v>
      </c>
      <c r="K64" s="73">
        <v>43742728.549999997</v>
      </c>
      <c r="L64" s="64" t="s">
        <v>571</v>
      </c>
      <c r="M64" s="64" t="s">
        <v>571</v>
      </c>
      <c r="N64" s="64" t="s">
        <v>571</v>
      </c>
      <c r="O64" s="64">
        <v>0</v>
      </c>
      <c r="P64" s="64" t="s">
        <v>571</v>
      </c>
      <c r="Q64" s="64" t="s">
        <v>571</v>
      </c>
      <c r="R64" s="75" t="s">
        <v>571</v>
      </c>
      <c r="S64" s="76">
        <v>0</v>
      </c>
    </row>
    <row r="65" spans="1:19" ht="15" customHeight="1" x14ac:dyDescent="0.35">
      <c r="A65" s="60">
        <v>63</v>
      </c>
      <c r="B65" s="60" t="s">
        <v>125</v>
      </c>
      <c r="C65" s="61" t="s">
        <v>124</v>
      </c>
      <c r="D65" s="62" t="s">
        <v>641</v>
      </c>
      <c r="E65" s="62" t="s">
        <v>762</v>
      </c>
      <c r="F65" s="62" t="s">
        <v>1065</v>
      </c>
      <c r="G65" s="62">
        <v>56258050</v>
      </c>
      <c r="H65" s="63" t="s">
        <v>642</v>
      </c>
      <c r="I65" s="63" t="s">
        <v>763</v>
      </c>
      <c r="J65" s="74" t="s">
        <v>1066</v>
      </c>
      <c r="K65" s="73">
        <v>10757588</v>
      </c>
      <c r="L65" s="64" t="s">
        <v>571</v>
      </c>
      <c r="M65" s="64" t="s">
        <v>571</v>
      </c>
      <c r="N65" s="64" t="s">
        <v>571</v>
      </c>
      <c r="O65" s="64">
        <v>0</v>
      </c>
      <c r="P65" s="64" t="s">
        <v>571</v>
      </c>
      <c r="Q65" s="64" t="s">
        <v>571</v>
      </c>
      <c r="R65" s="75" t="s">
        <v>571</v>
      </c>
      <c r="S65" s="76">
        <v>0</v>
      </c>
    </row>
    <row r="66" spans="1:19" ht="15" customHeight="1" x14ac:dyDescent="0.35">
      <c r="A66" s="60">
        <v>64</v>
      </c>
      <c r="B66" s="60" t="s">
        <v>127</v>
      </c>
      <c r="C66" s="61" t="s">
        <v>126</v>
      </c>
      <c r="D66" s="64" t="s">
        <v>571</v>
      </c>
      <c r="E66" s="62" t="s">
        <v>571</v>
      </c>
      <c r="F66" s="62" t="s">
        <v>571</v>
      </c>
      <c r="G66" s="62">
        <v>0</v>
      </c>
      <c r="H66" s="63" t="s">
        <v>599</v>
      </c>
      <c r="I66" s="63" t="s">
        <v>820</v>
      </c>
      <c r="J66" s="74" t="s">
        <v>1067</v>
      </c>
      <c r="K66" s="73">
        <v>13638839</v>
      </c>
      <c r="L66" s="62" t="s">
        <v>600</v>
      </c>
      <c r="M66" s="64" t="s">
        <v>819</v>
      </c>
      <c r="N66" s="64" t="s">
        <v>1068</v>
      </c>
      <c r="O66" s="64">
        <v>5185840</v>
      </c>
      <c r="P66" s="64" t="s">
        <v>601</v>
      </c>
      <c r="Q66" s="64" t="s">
        <v>818</v>
      </c>
      <c r="R66" s="75" t="s">
        <v>1069</v>
      </c>
      <c r="S66" s="76">
        <v>0</v>
      </c>
    </row>
    <row r="67" spans="1:19" ht="15" customHeight="1" x14ac:dyDescent="0.35">
      <c r="A67" s="60">
        <v>65</v>
      </c>
      <c r="B67" s="60" t="s">
        <v>129</v>
      </c>
      <c r="C67" s="61" t="s">
        <v>128</v>
      </c>
      <c r="D67" s="62" t="s">
        <v>652</v>
      </c>
      <c r="E67" s="62" t="s">
        <v>789</v>
      </c>
      <c r="F67" s="62" t="s">
        <v>1070</v>
      </c>
      <c r="G67" s="62">
        <v>30837601</v>
      </c>
      <c r="H67" s="63" t="s">
        <v>653</v>
      </c>
      <c r="I67" s="63" t="s">
        <v>791</v>
      </c>
      <c r="J67" s="74" t="s">
        <v>1071</v>
      </c>
      <c r="K67" s="73">
        <v>6010920</v>
      </c>
      <c r="L67" s="64" t="s">
        <v>654</v>
      </c>
      <c r="M67" s="64" t="s">
        <v>790</v>
      </c>
      <c r="N67" s="64" t="s">
        <v>1072</v>
      </c>
      <c r="O67" s="64">
        <v>1644030</v>
      </c>
      <c r="P67" s="64" t="s">
        <v>571</v>
      </c>
      <c r="Q67" s="64" t="s">
        <v>571</v>
      </c>
      <c r="R67" s="75" t="s">
        <v>571</v>
      </c>
      <c r="S67" s="76">
        <v>0</v>
      </c>
    </row>
    <row r="68" spans="1:19" ht="15" customHeight="1" x14ac:dyDescent="0.35">
      <c r="A68" s="60">
        <v>66</v>
      </c>
      <c r="B68" s="60" t="s">
        <v>131</v>
      </c>
      <c r="C68" s="61" t="s">
        <v>130</v>
      </c>
      <c r="D68" s="62" t="s">
        <v>569</v>
      </c>
      <c r="E68" s="62" t="s">
        <v>821</v>
      </c>
      <c r="F68" s="62" t="s">
        <v>1073</v>
      </c>
      <c r="G68" s="62">
        <v>51524013.009999998</v>
      </c>
      <c r="H68" s="63" t="s">
        <v>570</v>
      </c>
      <c r="I68" s="63" t="s">
        <v>811</v>
      </c>
      <c r="J68" s="74" t="s">
        <v>1074</v>
      </c>
      <c r="K68" s="73">
        <v>7159156.9299999997</v>
      </c>
      <c r="L68" s="64" t="s">
        <v>571</v>
      </c>
      <c r="M68" s="64" t="s">
        <v>571</v>
      </c>
      <c r="N68" s="64" t="s">
        <v>571</v>
      </c>
      <c r="O68" s="64">
        <v>0</v>
      </c>
      <c r="P68" s="64" t="s">
        <v>571</v>
      </c>
      <c r="Q68" s="64" t="s">
        <v>571</v>
      </c>
      <c r="R68" s="75" t="s">
        <v>571</v>
      </c>
      <c r="S68" s="76">
        <v>0</v>
      </c>
    </row>
    <row r="69" spans="1:19" ht="15" customHeight="1" x14ac:dyDescent="0.35">
      <c r="A69" s="60">
        <v>67</v>
      </c>
      <c r="B69" s="60" t="s">
        <v>133</v>
      </c>
      <c r="C69" s="61" t="s">
        <v>132</v>
      </c>
      <c r="D69" s="62" t="s">
        <v>585</v>
      </c>
      <c r="E69" s="62" t="s">
        <v>831</v>
      </c>
      <c r="F69" s="62" t="s">
        <v>1075</v>
      </c>
      <c r="G69" s="62">
        <v>44075319</v>
      </c>
      <c r="H69" s="63" t="s">
        <v>571</v>
      </c>
      <c r="I69" s="63" t="s">
        <v>571</v>
      </c>
      <c r="J69" s="74" t="s">
        <v>571</v>
      </c>
      <c r="K69" s="73">
        <v>0</v>
      </c>
      <c r="L69" s="64" t="s">
        <v>571</v>
      </c>
      <c r="M69" s="64" t="s">
        <v>571</v>
      </c>
      <c r="N69" s="64" t="s">
        <v>571</v>
      </c>
      <c r="O69" s="64">
        <v>0</v>
      </c>
      <c r="P69" s="64" t="s">
        <v>571</v>
      </c>
      <c r="Q69" s="64" t="s">
        <v>571</v>
      </c>
      <c r="R69" s="75" t="s">
        <v>571</v>
      </c>
      <c r="S69" s="76">
        <v>0</v>
      </c>
    </row>
    <row r="70" spans="1:19" ht="15" customHeight="1" x14ac:dyDescent="0.35">
      <c r="A70" s="60">
        <v>68</v>
      </c>
      <c r="B70" s="60" t="s">
        <v>135</v>
      </c>
      <c r="C70" s="61" t="s">
        <v>134</v>
      </c>
      <c r="D70" s="62" t="s">
        <v>628</v>
      </c>
      <c r="E70" s="62" t="s">
        <v>767</v>
      </c>
      <c r="F70" s="62" t="s">
        <v>1076</v>
      </c>
      <c r="G70" s="62">
        <v>82826017.079999998</v>
      </c>
      <c r="H70" s="63" t="s">
        <v>629</v>
      </c>
      <c r="I70" s="63" t="s">
        <v>768</v>
      </c>
      <c r="J70" s="74" t="s">
        <v>1077</v>
      </c>
      <c r="K70" s="73">
        <v>11596345.199999999</v>
      </c>
      <c r="L70" s="64" t="s">
        <v>571</v>
      </c>
      <c r="M70" s="64" t="s">
        <v>571</v>
      </c>
      <c r="N70" s="64" t="s">
        <v>571</v>
      </c>
      <c r="O70" s="64">
        <v>0</v>
      </c>
      <c r="P70" s="64" t="s">
        <v>571</v>
      </c>
      <c r="Q70" s="64" t="s">
        <v>571</v>
      </c>
      <c r="R70" s="75" t="s">
        <v>571</v>
      </c>
      <c r="S70" s="76">
        <v>0</v>
      </c>
    </row>
    <row r="71" spans="1:19" ht="15" customHeight="1" x14ac:dyDescent="0.35">
      <c r="A71" s="60">
        <v>69</v>
      </c>
      <c r="B71" s="60" t="s">
        <v>655</v>
      </c>
      <c r="C71" s="61" t="s">
        <v>136</v>
      </c>
      <c r="D71" s="64" t="s">
        <v>571</v>
      </c>
      <c r="E71" s="62" t="s">
        <v>571</v>
      </c>
      <c r="F71" s="62" t="s">
        <v>571</v>
      </c>
      <c r="G71" s="62">
        <v>0</v>
      </c>
      <c r="H71" s="63" t="s">
        <v>656</v>
      </c>
      <c r="I71" s="63" t="s">
        <v>756</v>
      </c>
      <c r="J71" s="74" t="s">
        <v>1078</v>
      </c>
      <c r="K71" s="73">
        <v>7173799</v>
      </c>
      <c r="L71" s="62" t="s">
        <v>657</v>
      </c>
      <c r="M71" s="64" t="s">
        <v>755</v>
      </c>
      <c r="N71" s="64" t="s">
        <v>1079</v>
      </c>
      <c r="O71" s="64">
        <v>3515574.56</v>
      </c>
      <c r="P71" s="64" t="s">
        <v>658</v>
      </c>
      <c r="Q71" s="64" t="s">
        <v>812</v>
      </c>
      <c r="R71" s="75" t="s">
        <v>1080</v>
      </c>
      <c r="S71" s="76">
        <v>0</v>
      </c>
    </row>
    <row r="72" spans="1:19" ht="15" customHeight="1" x14ac:dyDescent="0.35">
      <c r="A72" s="60">
        <v>70</v>
      </c>
      <c r="B72" s="60" t="s">
        <v>138</v>
      </c>
      <c r="C72" s="61" t="s">
        <v>137</v>
      </c>
      <c r="D72" s="62" t="s">
        <v>580</v>
      </c>
      <c r="E72" s="62" t="s">
        <v>771</v>
      </c>
      <c r="F72" s="62" t="s">
        <v>1081</v>
      </c>
      <c r="G72" s="62">
        <v>52370689</v>
      </c>
      <c r="H72" s="63" t="s">
        <v>581</v>
      </c>
      <c r="I72" s="63" t="s">
        <v>773</v>
      </c>
      <c r="J72" s="74" t="s">
        <v>1082</v>
      </c>
      <c r="K72" s="73">
        <v>7873470</v>
      </c>
      <c r="L72" s="62" t="s">
        <v>582</v>
      </c>
      <c r="M72" s="64" t="s">
        <v>772</v>
      </c>
      <c r="N72" s="64" t="s">
        <v>1083</v>
      </c>
      <c r="O72" s="64">
        <v>3073037</v>
      </c>
      <c r="P72" s="64" t="s">
        <v>571</v>
      </c>
      <c r="Q72" s="64" t="s">
        <v>571</v>
      </c>
      <c r="R72" s="75" t="s">
        <v>571</v>
      </c>
      <c r="S72" s="76">
        <v>0</v>
      </c>
    </row>
    <row r="73" spans="1:19" ht="15" customHeight="1" x14ac:dyDescent="0.35">
      <c r="A73" s="60">
        <v>71</v>
      </c>
      <c r="B73" s="60" t="s">
        <v>659</v>
      </c>
      <c r="C73" s="61" t="s">
        <v>139</v>
      </c>
      <c r="D73" s="64" t="s">
        <v>571</v>
      </c>
      <c r="E73" s="62" t="s">
        <v>571</v>
      </c>
      <c r="F73" s="62" t="s">
        <v>571</v>
      </c>
      <c r="G73" s="62">
        <v>0</v>
      </c>
      <c r="H73" s="63" t="s">
        <v>575</v>
      </c>
      <c r="I73" s="63" t="s">
        <v>748</v>
      </c>
      <c r="J73" s="74" t="s">
        <v>1084</v>
      </c>
      <c r="K73" s="73">
        <v>15769561</v>
      </c>
      <c r="L73" s="62" t="s">
        <v>576</v>
      </c>
      <c r="M73" s="64" t="s">
        <v>747</v>
      </c>
      <c r="N73" s="64" t="s">
        <v>1085</v>
      </c>
      <c r="O73" s="64">
        <v>5409391</v>
      </c>
      <c r="P73" s="64" t="s">
        <v>571</v>
      </c>
      <c r="Q73" s="64" t="s">
        <v>571</v>
      </c>
      <c r="R73" s="75" t="s">
        <v>571</v>
      </c>
      <c r="S73" s="76">
        <v>0</v>
      </c>
    </row>
    <row r="74" spans="1:19" ht="15" customHeight="1" x14ac:dyDescent="0.35">
      <c r="A74" s="60">
        <v>72</v>
      </c>
      <c r="B74" s="60" t="s">
        <v>141</v>
      </c>
      <c r="C74" s="61" t="s">
        <v>140</v>
      </c>
      <c r="D74" s="64" t="s">
        <v>574</v>
      </c>
      <c r="E74" s="62" t="s">
        <v>746</v>
      </c>
      <c r="F74" s="62" t="s">
        <v>1086</v>
      </c>
      <c r="G74" s="62">
        <v>40248960</v>
      </c>
      <c r="H74" s="63" t="s">
        <v>575</v>
      </c>
      <c r="I74" s="63" t="s">
        <v>748</v>
      </c>
      <c r="J74" s="74" t="s">
        <v>1087</v>
      </c>
      <c r="K74" s="73">
        <v>6759179</v>
      </c>
      <c r="L74" s="62" t="s">
        <v>576</v>
      </c>
      <c r="M74" s="64" t="s">
        <v>747</v>
      </c>
      <c r="N74" s="64" t="s">
        <v>1088</v>
      </c>
      <c r="O74" s="64">
        <v>2318583</v>
      </c>
      <c r="P74" s="64" t="s">
        <v>571</v>
      </c>
      <c r="Q74" s="64" t="s">
        <v>571</v>
      </c>
      <c r="R74" s="75" t="s">
        <v>571</v>
      </c>
      <c r="S74" s="76">
        <v>0</v>
      </c>
    </row>
    <row r="75" spans="1:19" ht="15" customHeight="1" x14ac:dyDescent="0.35">
      <c r="A75" s="60">
        <v>73</v>
      </c>
      <c r="B75" s="60" t="s">
        <v>143</v>
      </c>
      <c r="C75" s="61" t="s">
        <v>142</v>
      </c>
      <c r="D75" s="64" t="s">
        <v>571</v>
      </c>
      <c r="E75" s="62" t="s">
        <v>571</v>
      </c>
      <c r="F75" s="62" t="s">
        <v>571</v>
      </c>
      <c r="G75" s="62">
        <v>0</v>
      </c>
      <c r="H75" s="63" t="s">
        <v>586</v>
      </c>
      <c r="I75" s="63" t="s">
        <v>803</v>
      </c>
      <c r="J75" s="74" t="s">
        <v>1089</v>
      </c>
      <c r="K75" s="73">
        <v>16663284</v>
      </c>
      <c r="L75" s="62" t="s">
        <v>832</v>
      </c>
      <c r="M75" s="64" t="s">
        <v>802</v>
      </c>
      <c r="N75" s="64" t="s">
        <v>1090</v>
      </c>
      <c r="O75" s="64">
        <v>6276077</v>
      </c>
      <c r="P75" s="64" t="s">
        <v>587</v>
      </c>
      <c r="Q75" s="64" t="s">
        <v>799</v>
      </c>
      <c r="R75" s="75" t="s">
        <v>1091</v>
      </c>
      <c r="S75" s="76">
        <v>0</v>
      </c>
    </row>
    <row r="76" spans="1:19" ht="15" customHeight="1" x14ac:dyDescent="0.35">
      <c r="A76" s="60">
        <v>74</v>
      </c>
      <c r="B76" s="60" t="s">
        <v>660</v>
      </c>
      <c r="C76" s="61" t="s">
        <v>144</v>
      </c>
      <c r="D76" s="64" t="s">
        <v>571</v>
      </c>
      <c r="E76" s="62" t="s">
        <v>571</v>
      </c>
      <c r="F76" s="62" t="s">
        <v>571</v>
      </c>
      <c r="G76" s="62">
        <v>0</v>
      </c>
      <c r="H76" s="63" t="s">
        <v>754</v>
      </c>
      <c r="I76" s="63" t="s">
        <v>753</v>
      </c>
      <c r="J76" s="74" t="s">
        <v>1092</v>
      </c>
      <c r="K76" s="73">
        <v>35704670.259999998</v>
      </c>
      <c r="L76" s="64" t="s">
        <v>614</v>
      </c>
      <c r="M76" s="64" t="s">
        <v>752</v>
      </c>
      <c r="N76" s="64" t="s">
        <v>1093</v>
      </c>
      <c r="O76" s="64">
        <v>11332648.689999999</v>
      </c>
      <c r="P76" s="64" t="s">
        <v>571</v>
      </c>
      <c r="Q76" s="64" t="s">
        <v>571</v>
      </c>
      <c r="R76" s="75" t="s">
        <v>571</v>
      </c>
      <c r="S76" s="76">
        <v>0</v>
      </c>
    </row>
    <row r="77" spans="1:19" ht="15" customHeight="1" x14ac:dyDescent="0.35">
      <c r="A77" s="60">
        <v>75</v>
      </c>
      <c r="B77" s="60" t="s">
        <v>146</v>
      </c>
      <c r="C77" s="61" t="s">
        <v>145</v>
      </c>
      <c r="D77" s="62" t="s">
        <v>580</v>
      </c>
      <c r="E77" s="62" t="s">
        <v>771</v>
      </c>
      <c r="F77" s="62" t="s">
        <v>1094</v>
      </c>
      <c r="G77" s="62">
        <v>52739340</v>
      </c>
      <c r="H77" s="63" t="s">
        <v>581</v>
      </c>
      <c r="I77" s="63" t="s">
        <v>773</v>
      </c>
      <c r="J77" s="74" t="s">
        <v>1095</v>
      </c>
      <c r="K77" s="73">
        <v>7928894</v>
      </c>
      <c r="L77" s="62" t="s">
        <v>582</v>
      </c>
      <c r="M77" s="64" t="s">
        <v>772</v>
      </c>
      <c r="N77" s="64" t="s">
        <v>1096</v>
      </c>
      <c r="O77" s="64">
        <v>3094669</v>
      </c>
      <c r="P77" s="64" t="s">
        <v>571</v>
      </c>
      <c r="Q77" s="64" t="s">
        <v>571</v>
      </c>
      <c r="R77" s="75" t="s">
        <v>571</v>
      </c>
      <c r="S77" s="76">
        <v>0</v>
      </c>
    </row>
    <row r="78" spans="1:19" ht="15" customHeight="1" x14ac:dyDescent="0.35">
      <c r="A78" s="60">
        <v>76</v>
      </c>
      <c r="B78" s="60" t="s">
        <v>148</v>
      </c>
      <c r="C78" s="61" t="s">
        <v>147</v>
      </c>
      <c r="D78" s="64" t="s">
        <v>571</v>
      </c>
      <c r="E78" s="62" t="s">
        <v>571</v>
      </c>
      <c r="F78" s="62" t="s">
        <v>571</v>
      </c>
      <c r="G78" s="62">
        <v>0</v>
      </c>
      <c r="H78" s="63" t="s">
        <v>599</v>
      </c>
      <c r="I78" s="63" t="s">
        <v>820</v>
      </c>
      <c r="J78" s="74" t="s">
        <v>1097</v>
      </c>
      <c r="K78" s="73">
        <v>15129214</v>
      </c>
      <c r="L78" s="62" t="s">
        <v>600</v>
      </c>
      <c r="M78" s="64" t="s">
        <v>819</v>
      </c>
      <c r="N78" s="64" t="s">
        <v>1098</v>
      </c>
      <c r="O78" s="64">
        <v>5752519</v>
      </c>
      <c r="P78" s="64" t="s">
        <v>601</v>
      </c>
      <c r="Q78" s="64" t="s">
        <v>818</v>
      </c>
      <c r="R78" s="75" t="s">
        <v>1099</v>
      </c>
      <c r="S78" s="76">
        <v>0</v>
      </c>
    </row>
    <row r="79" spans="1:19" ht="15" customHeight="1" x14ac:dyDescent="0.35">
      <c r="A79" s="60">
        <v>77</v>
      </c>
      <c r="B79" s="60" t="s">
        <v>661</v>
      </c>
      <c r="C79" s="61" t="s">
        <v>149</v>
      </c>
      <c r="D79" s="64" t="s">
        <v>571</v>
      </c>
      <c r="E79" s="62" t="s">
        <v>571</v>
      </c>
      <c r="F79" s="62" t="s">
        <v>571</v>
      </c>
      <c r="G79" s="62">
        <v>0</v>
      </c>
      <c r="H79" s="63" t="s">
        <v>656</v>
      </c>
      <c r="I79" s="63" t="s">
        <v>756</v>
      </c>
      <c r="J79" s="74" t="s">
        <v>1100</v>
      </c>
      <c r="K79" s="73">
        <v>30508548</v>
      </c>
      <c r="L79" s="62" t="s">
        <v>657</v>
      </c>
      <c r="M79" s="64" t="s">
        <v>755</v>
      </c>
      <c r="N79" s="64" t="s">
        <v>1101</v>
      </c>
      <c r="O79" s="64">
        <v>14950946</v>
      </c>
      <c r="P79" s="64" t="s">
        <v>571</v>
      </c>
      <c r="Q79" s="64" t="s">
        <v>571</v>
      </c>
      <c r="R79" s="75" t="s">
        <v>571</v>
      </c>
      <c r="S79" s="76">
        <v>0</v>
      </c>
    </row>
    <row r="80" spans="1:19" ht="15" customHeight="1" x14ac:dyDescent="0.35">
      <c r="A80" s="60">
        <v>78</v>
      </c>
      <c r="B80" s="60" t="s">
        <v>151</v>
      </c>
      <c r="C80" s="61" t="s">
        <v>150</v>
      </c>
      <c r="D80" s="62" t="s">
        <v>585</v>
      </c>
      <c r="E80" s="62" t="s">
        <v>831</v>
      </c>
      <c r="F80" s="62" t="s">
        <v>1102</v>
      </c>
      <c r="G80" s="62">
        <v>38798394.659999996</v>
      </c>
      <c r="H80" s="63" t="s">
        <v>571</v>
      </c>
      <c r="I80" s="63" t="s">
        <v>571</v>
      </c>
      <c r="J80" s="74" t="s">
        <v>571</v>
      </c>
      <c r="K80" s="73">
        <v>0</v>
      </c>
      <c r="L80" s="64" t="s">
        <v>571</v>
      </c>
      <c r="M80" s="64" t="s">
        <v>571</v>
      </c>
      <c r="N80" s="64" t="s">
        <v>571</v>
      </c>
      <c r="O80" s="64">
        <v>0</v>
      </c>
      <c r="P80" s="64" t="s">
        <v>571</v>
      </c>
      <c r="Q80" s="64" t="s">
        <v>571</v>
      </c>
      <c r="R80" s="75" t="s">
        <v>571</v>
      </c>
      <c r="S80" s="76">
        <v>0</v>
      </c>
    </row>
    <row r="81" spans="1:19" ht="15" customHeight="1" x14ac:dyDescent="0.35">
      <c r="A81" s="60">
        <v>79</v>
      </c>
      <c r="B81" s="60" t="s">
        <v>153</v>
      </c>
      <c r="C81" s="61" t="s">
        <v>152</v>
      </c>
      <c r="D81" s="62" t="s">
        <v>633</v>
      </c>
      <c r="E81" s="62" t="s">
        <v>736</v>
      </c>
      <c r="F81" s="62" t="s">
        <v>1103</v>
      </c>
      <c r="G81" s="62">
        <v>41033780.119999997</v>
      </c>
      <c r="H81" s="65" t="s">
        <v>634</v>
      </c>
      <c r="I81" s="63" t="s">
        <v>739</v>
      </c>
      <c r="J81" s="74" t="s">
        <v>1104</v>
      </c>
      <c r="K81" s="73">
        <v>7023726.7699999996</v>
      </c>
      <c r="L81" s="62" t="s">
        <v>635</v>
      </c>
      <c r="M81" s="64" t="s">
        <v>738</v>
      </c>
      <c r="N81" s="64" t="s">
        <v>1105</v>
      </c>
      <c r="O81" s="64">
        <v>2176404.2999999998</v>
      </c>
      <c r="P81" s="64" t="s">
        <v>636</v>
      </c>
      <c r="Q81" s="64" t="s">
        <v>737</v>
      </c>
      <c r="R81" s="75" t="s">
        <v>1106</v>
      </c>
      <c r="S81" s="76">
        <v>0</v>
      </c>
    </row>
    <row r="82" spans="1:19" ht="15" customHeight="1" x14ac:dyDescent="0.35">
      <c r="A82" s="60">
        <v>80</v>
      </c>
      <c r="B82" s="60" t="s">
        <v>155</v>
      </c>
      <c r="C82" s="61" t="s">
        <v>154</v>
      </c>
      <c r="D82" s="62" t="s">
        <v>662</v>
      </c>
      <c r="E82" s="62" t="s">
        <v>749</v>
      </c>
      <c r="F82" s="62" t="s">
        <v>1107</v>
      </c>
      <c r="G82" s="62">
        <v>86570564</v>
      </c>
      <c r="H82" s="63" t="s">
        <v>651</v>
      </c>
      <c r="I82" s="63" t="s">
        <v>750</v>
      </c>
      <c r="J82" s="74" t="s">
        <v>1108</v>
      </c>
      <c r="K82" s="73">
        <v>13329651</v>
      </c>
      <c r="L82" s="62" t="s">
        <v>663</v>
      </c>
      <c r="M82" s="64" t="s">
        <v>751</v>
      </c>
      <c r="N82" s="64" t="s">
        <v>1109</v>
      </c>
      <c r="O82" s="64">
        <v>5306842</v>
      </c>
      <c r="P82" s="64" t="s">
        <v>571</v>
      </c>
      <c r="Q82" s="64" t="s">
        <v>571</v>
      </c>
      <c r="R82" s="75" t="s">
        <v>571</v>
      </c>
      <c r="S82" s="76">
        <v>0</v>
      </c>
    </row>
    <row r="83" spans="1:19" ht="15" customHeight="1" x14ac:dyDescent="0.35">
      <c r="A83" s="60">
        <v>81</v>
      </c>
      <c r="B83" s="60" t="s">
        <v>157</v>
      </c>
      <c r="C83" s="61" t="s">
        <v>156</v>
      </c>
      <c r="D83" s="62" t="s">
        <v>591</v>
      </c>
      <c r="E83" s="62" t="s">
        <v>764</v>
      </c>
      <c r="F83" s="62" t="s">
        <v>1110</v>
      </c>
      <c r="G83" s="62">
        <v>65707147</v>
      </c>
      <c r="H83" s="63" t="s">
        <v>592</v>
      </c>
      <c r="I83" s="63" t="s">
        <v>765</v>
      </c>
      <c r="J83" s="74" t="s">
        <v>1111</v>
      </c>
      <c r="K83" s="73">
        <v>10802828</v>
      </c>
      <c r="L83" s="56" t="s">
        <v>841</v>
      </c>
      <c r="M83" s="64" t="s">
        <v>842</v>
      </c>
      <c r="N83" s="64" t="s">
        <v>1112</v>
      </c>
      <c r="O83" s="64">
        <v>3527798</v>
      </c>
      <c r="P83" s="64" t="s">
        <v>571</v>
      </c>
      <c r="Q83" s="64" t="s">
        <v>571</v>
      </c>
      <c r="R83" s="75" t="s">
        <v>571</v>
      </c>
      <c r="S83" s="76">
        <v>0</v>
      </c>
    </row>
    <row r="84" spans="1:19" ht="15" customHeight="1" x14ac:dyDescent="0.35">
      <c r="A84" s="60">
        <v>82</v>
      </c>
      <c r="B84" s="60" t="s">
        <v>159</v>
      </c>
      <c r="C84" s="61" t="s">
        <v>158</v>
      </c>
      <c r="D84" s="62" t="s">
        <v>628</v>
      </c>
      <c r="E84" s="62" t="s">
        <v>767</v>
      </c>
      <c r="F84" s="62" t="s">
        <v>1113</v>
      </c>
      <c r="G84" s="62">
        <v>86650862</v>
      </c>
      <c r="H84" s="63" t="s">
        <v>629</v>
      </c>
      <c r="I84" s="63" t="s">
        <v>768</v>
      </c>
      <c r="J84" s="74" t="s">
        <v>1114</v>
      </c>
      <c r="K84" s="73">
        <v>12131856</v>
      </c>
      <c r="L84" s="64" t="s">
        <v>571</v>
      </c>
      <c r="M84" s="64" t="s">
        <v>571</v>
      </c>
      <c r="N84" s="64" t="s">
        <v>571</v>
      </c>
      <c r="O84" s="64">
        <v>0</v>
      </c>
      <c r="P84" s="64" t="s">
        <v>571</v>
      </c>
      <c r="Q84" s="64" t="s">
        <v>571</v>
      </c>
      <c r="R84" s="75" t="s">
        <v>571</v>
      </c>
      <c r="S84" s="76">
        <v>0</v>
      </c>
    </row>
    <row r="85" spans="1:19" ht="15" customHeight="1" x14ac:dyDescent="0.35">
      <c r="A85" s="60">
        <v>83</v>
      </c>
      <c r="B85" s="60" t="s">
        <v>161</v>
      </c>
      <c r="C85" s="61" t="s">
        <v>160</v>
      </c>
      <c r="D85" s="62" t="s">
        <v>611</v>
      </c>
      <c r="E85" s="62" t="s">
        <v>780</v>
      </c>
      <c r="F85" s="62" t="s">
        <v>1115</v>
      </c>
      <c r="G85" s="62">
        <v>60152310</v>
      </c>
      <c r="H85" s="63" t="s">
        <v>612</v>
      </c>
      <c r="I85" s="63" t="s">
        <v>781</v>
      </c>
      <c r="J85" s="74" t="s">
        <v>1116</v>
      </c>
      <c r="K85" s="73">
        <v>11304360</v>
      </c>
      <c r="L85" s="64" t="s">
        <v>571</v>
      </c>
      <c r="M85" s="64" t="s">
        <v>571</v>
      </c>
      <c r="N85" s="64" t="s">
        <v>571</v>
      </c>
      <c r="O85" s="64">
        <v>0</v>
      </c>
      <c r="P85" s="64" t="s">
        <v>571</v>
      </c>
      <c r="Q85" s="64" t="s">
        <v>571</v>
      </c>
      <c r="R85" s="75" t="s">
        <v>571</v>
      </c>
      <c r="S85" s="76">
        <v>0</v>
      </c>
    </row>
    <row r="86" spans="1:19" ht="15" customHeight="1" x14ac:dyDescent="0.35">
      <c r="A86" s="60">
        <v>84</v>
      </c>
      <c r="B86" s="60" t="s">
        <v>664</v>
      </c>
      <c r="C86" s="61" t="s">
        <v>162</v>
      </c>
      <c r="D86" s="64" t="s">
        <v>571</v>
      </c>
      <c r="E86" s="62" t="s">
        <v>571</v>
      </c>
      <c r="F86" s="62" t="s">
        <v>571</v>
      </c>
      <c r="G86" s="62">
        <v>0</v>
      </c>
      <c r="H86" s="63" t="s">
        <v>665</v>
      </c>
      <c r="I86" s="63" t="s">
        <v>770</v>
      </c>
      <c r="J86" s="74" t="s">
        <v>1117</v>
      </c>
      <c r="K86" s="73">
        <v>26966383.91</v>
      </c>
      <c r="L86" s="62" t="s">
        <v>666</v>
      </c>
      <c r="M86" s="64" t="s">
        <v>769</v>
      </c>
      <c r="N86" s="64" t="s">
        <v>1118</v>
      </c>
      <c r="O86" s="64">
        <v>10236166.15</v>
      </c>
      <c r="P86" s="64" t="s">
        <v>571</v>
      </c>
      <c r="Q86" s="64" t="s">
        <v>571</v>
      </c>
      <c r="R86" s="75" t="s">
        <v>571</v>
      </c>
      <c r="S86" s="76">
        <v>0</v>
      </c>
    </row>
    <row r="87" spans="1:19" ht="15" customHeight="1" x14ac:dyDescent="0.35">
      <c r="A87" s="60">
        <v>85</v>
      </c>
      <c r="B87" s="60" t="s">
        <v>164</v>
      </c>
      <c r="C87" s="61" t="s">
        <v>163</v>
      </c>
      <c r="D87" s="62" t="s">
        <v>637</v>
      </c>
      <c r="E87" s="62" t="s">
        <v>804</v>
      </c>
      <c r="F87" s="62" t="s">
        <v>1119</v>
      </c>
      <c r="G87" s="62">
        <v>49749577</v>
      </c>
      <c r="H87" s="63" t="s">
        <v>638</v>
      </c>
      <c r="I87" s="63" t="s">
        <v>806</v>
      </c>
      <c r="J87" s="74" t="s">
        <v>1120</v>
      </c>
      <c r="K87" s="73">
        <v>8640867</v>
      </c>
      <c r="L87" s="62" t="s">
        <v>639</v>
      </c>
      <c r="M87" s="64" t="s">
        <v>805</v>
      </c>
      <c r="N87" s="64" t="s">
        <v>1121</v>
      </c>
      <c r="O87" s="64">
        <v>2965128</v>
      </c>
      <c r="P87" s="64" t="s">
        <v>571</v>
      </c>
      <c r="Q87" s="64" t="s">
        <v>571</v>
      </c>
      <c r="R87" s="75" t="s">
        <v>571</v>
      </c>
      <c r="S87" s="76">
        <v>0</v>
      </c>
    </row>
    <row r="88" spans="1:19" ht="15" customHeight="1" x14ac:dyDescent="0.35">
      <c r="A88" s="60">
        <v>86</v>
      </c>
      <c r="B88" s="60" t="s">
        <v>166</v>
      </c>
      <c r="C88" s="61" t="s">
        <v>165</v>
      </c>
      <c r="D88" s="64" t="s">
        <v>583</v>
      </c>
      <c r="E88" s="62" t="s">
        <v>807</v>
      </c>
      <c r="F88" s="62" t="s">
        <v>1122</v>
      </c>
      <c r="G88" s="62">
        <v>118088365</v>
      </c>
      <c r="H88" s="63" t="s">
        <v>584</v>
      </c>
      <c r="I88" s="63" t="s">
        <v>808</v>
      </c>
      <c r="J88" s="74" t="s">
        <v>1123</v>
      </c>
      <c r="K88" s="73">
        <v>19577246</v>
      </c>
      <c r="L88" s="64" t="s">
        <v>571</v>
      </c>
      <c r="M88" s="64" t="s">
        <v>571</v>
      </c>
      <c r="N88" s="64" t="s">
        <v>571</v>
      </c>
      <c r="O88" s="64">
        <v>0</v>
      </c>
      <c r="P88" s="64" t="s">
        <v>571</v>
      </c>
      <c r="Q88" s="64" t="s">
        <v>571</v>
      </c>
      <c r="R88" s="75" t="s">
        <v>571</v>
      </c>
      <c r="S88" s="76">
        <v>0</v>
      </c>
    </row>
    <row r="89" spans="1:19" ht="15" customHeight="1" x14ac:dyDescent="0.35">
      <c r="A89" s="60">
        <v>87</v>
      </c>
      <c r="B89" s="60" t="s">
        <v>168</v>
      </c>
      <c r="C89" s="61" t="s">
        <v>167</v>
      </c>
      <c r="D89" s="62" t="s">
        <v>667</v>
      </c>
      <c r="E89" s="62" t="s">
        <v>757</v>
      </c>
      <c r="F89" s="62" t="s">
        <v>1124</v>
      </c>
      <c r="G89" s="62">
        <v>51994808</v>
      </c>
      <c r="H89" s="63" t="s">
        <v>570</v>
      </c>
      <c r="I89" s="63" t="s">
        <v>811</v>
      </c>
      <c r="J89" s="74" t="s">
        <v>1125</v>
      </c>
      <c r="K89" s="73">
        <v>6966584</v>
      </c>
      <c r="L89" s="62" t="s">
        <v>624</v>
      </c>
      <c r="M89" s="64" t="s">
        <v>758</v>
      </c>
      <c r="N89" s="64" t="s">
        <v>1126</v>
      </c>
      <c r="O89" s="64">
        <v>3329087</v>
      </c>
      <c r="P89" s="64" t="s">
        <v>571</v>
      </c>
      <c r="Q89" s="64" t="s">
        <v>571</v>
      </c>
      <c r="R89" s="75" t="s">
        <v>571</v>
      </c>
      <c r="S89" s="76">
        <v>0</v>
      </c>
    </row>
    <row r="90" spans="1:19" ht="15" customHeight="1" x14ac:dyDescent="0.35">
      <c r="A90" s="60">
        <v>88</v>
      </c>
      <c r="B90" s="60" t="s">
        <v>170</v>
      </c>
      <c r="C90" s="61" t="s">
        <v>169</v>
      </c>
      <c r="D90" s="62" t="s">
        <v>591</v>
      </c>
      <c r="E90" s="62" t="s">
        <v>764</v>
      </c>
      <c r="F90" s="62" t="s">
        <v>1127</v>
      </c>
      <c r="G90" s="62">
        <v>60499575</v>
      </c>
      <c r="H90" s="63" t="s">
        <v>592</v>
      </c>
      <c r="I90" s="63" t="s">
        <v>765</v>
      </c>
      <c r="J90" s="74" t="s">
        <v>1128</v>
      </c>
      <c r="K90" s="73">
        <v>9945922</v>
      </c>
      <c r="L90" s="56" t="s">
        <v>841</v>
      </c>
      <c r="M90" s="64" t="s">
        <v>842</v>
      </c>
      <c r="N90" s="64" t="s">
        <v>1129</v>
      </c>
      <c r="O90" s="64">
        <v>3248205</v>
      </c>
      <c r="P90" s="64" t="s">
        <v>571</v>
      </c>
      <c r="Q90" s="64" t="s">
        <v>571</v>
      </c>
      <c r="R90" s="75" t="s">
        <v>571</v>
      </c>
      <c r="S90" s="76">
        <v>0</v>
      </c>
    </row>
    <row r="91" spans="1:19" ht="15" customHeight="1" x14ac:dyDescent="0.35">
      <c r="A91" s="60">
        <v>89</v>
      </c>
      <c r="B91" s="60" t="s">
        <v>172</v>
      </c>
      <c r="C91" s="61" t="s">
        <v>171</v>
      </c>
      <c r="D91" s="62" t="s">
        <v>572</v>
      </c>
      <c r="E91" s="62" t="s">
        <v>744</v>
      </c>
      <c r="F91" s="62" t="s">
        <v>1130</v>
      </c>
      <c r="G91" s="62">
        <v>29879303</v>
      </c>
      <c r="H91" s="63" t="s">
        <v>573</v>
      </c>
      <c r="I91" s="63" t="s">
        <v>745</v>
      </c>
      <c r="J91" s="74" t="s">
        <v>1131</v>
      </c>
      <c r="K91" s="73">
        <v>5508722</v>
      </c>
      <c r="L91" s="64" t="s">
        <v>571</v>
      </c>
      <c r="M91" s="64" t="s">
        <v>571</v>
      </c>
      <c r="N91" s="64" t="s">
        <v>571</v>
      </c>
      <c r="O91" s="64">
        <v>0</v>
      </c>
      <c r="P91" s="64" t="s">
        <v>571</v>
      </c>
      <c r="Q91" s="64" t="s">
        <v>571</v>
      </c>
      <c r="R91" s="75" t="s">
        <v>571</v>
      </c>
      <c r="S91" s="76">
        <v>0</v>
      </c>
    </row>
    <row r="92" spans="1:19" ht="15" customHeight="1" x14ac:dyDescent="0.35">
      <c r="A92" s="60">
        <v>90</v>
      </c>
      <c r="B92" s="60" t="s">
        <v>174</v>
      </c>
      <c r="C92" s="61" t="s">
        <v>173</v>
      </c>
      <c r="D92" s="62" t="s">
        <v>668</v>
      </c>
      <c r="E92" s="62" t="s">
        <v>809</v>
      </c>
      <c r="F92" s="62" t="s">
        <v>1132</v>
      </c>
      <c r="G92" s="62">
        <v>98589513</v>
      </c>
      <c r="H92" s="63" t="s">
        <v>669</v>
      </c>
      <c r="I92" s="63" t="s">
        <v>810</v>
      </c>
      <c r="J92" s="74" t="s">
        <v>1133</v>
      </c>
      <c r="K92" s="73">
        <v>17648740</v>
      </c>
      <c r="L92" s="64" t="s">
        <v>571</v>
      </c>
      <c r="M92" s="64" t="s">
        <v>571</v>
      </c>
      <c r="N92" s="64" t="s">
        <v>571</v>
      </c>
      <c r="O92" s="64">
        <v>0</v>
      </c>
      <c r="P92" s="64" t="s">
        <v>571</v>
      </c>
      <c r="Q92" s="64" t="s">
        <v>571</v>
      </c>
      <c r="R92" s="75" t="s">
        <v>571</v>
      </c>
      <c r="S92" s="76">
        <v>0</v>
      </c>
    </row>
    <row r="93" spans="1:19" ht="15" customHeight="1" x14ac:dyDescent="0.35">
      <c r="A93" s="60">
        <v>91</v>
      </c>
      <c r="B93" s="60" t="s">
        <v>176</v>
      </c>
      <c r="C93" s="61" t="s">
        <v>175</v>
      </c>
      <c r="D93" s="62" t="s">
        <v>585</v>
      </c>
      <c r="E93" s="62" t="s">
        <v>831</v>
      </c>
      <c r="F93" s="62" t="s">
        <v>1134</v>
      </c>
      <c r="G93" s="62">
        <v>32451872.82</v>
      </c>
      <c r="H93" s="63" t="s">
        <v>571</v>
      </c>
      <c r="I93" s="63" t="s">
        <v>571</v>
      </c>
      <c r="J93" s="74" t="s">
        <v>571</v>
      </c>
      <c r="K93" s="73">
        <v>0</v>
      </c>
      <c r="L93" s="64" t="s">
        <v>571</v>
      </c>
      <c r="M93" s="64" t="s">
        <v>571</v>
      </c>
      <c r="N93" s="64" t="s">
        <v>571</v>
      </c>
      <c r="O93" s="64">
        <v>0</v>
      </c>
      <c r="P93" s="64" t="s">
        <v>571</v>
      </c>
      <c r="Q93" s="64" t="s">
        <v>571</v>
      </c>
      <c r="R93" s="75" t="s">
        <v>571</v>
      </c>
      <c r="S93" s="76">
        <v>0</v>
      </c>
    </row>
    <row r="94" spans="1:19" ht="15" customHeight="1" x14ac:dyDescent="0.35">
      <c r="A94" s="60">
        <v>92</v>
      </c>
      <c r="B94" s="60" t="s">
        <v>178</v>
      </c>
      <c r="C94" s="61" t="s">
        <v>177</v>
      </c>
      <c r="D94" s="62" t="s">
        <v>588</v>
      </c>
      <c r="E94" s="62" t="s">
        <v>759</v>
      </c>
      <c r="F94" s="62" t="s">
        <v>1135</v>
      </c>
      <c r="G94" s="62">
        <v>72302501</v>
      </c>
      <c r="H94" s="65" t="s">
        <v>622</v>
      </c>
      <c r="I94" s="63" t="s">
        <v>761</v>
      </c>
      <c r="J94" s="74" t="s">
        <v>1136</v>
      </c>
      <c r="K94" s="73">
        <v>10870742</v>
      </c>
      <c r="L94" s="64" t="s">
        <v>589</v>
      </c>
      <c r="M94" s="64" t="s">
        <v>760</v>
      </c>
      <c r="N94" s="64" t="s">
        <v>1137</v>
      </c>
      <c r="O94" s="64">
        <v>4043896</v>
      </c>
      <c r="P94" s="64" t="s">
        <v>571</v>
      </c>
      <c r="Q94" s="64" t="s">
        <v>571</v>
      </c>
      <c r="R94" s="75" t="s">
        <v>571</v>
      </c>
      <c r="S94" s="76">
        <v>0</v>
      </c>
    </row>
    <row r="95" spans="1:19" ht="15" customHeight="1" x14ac:dyDescent="0.35">
      <c r="A95" s="60">
        <v>93</v>
      </c>
      <c r="B95" s="60" t="s">
        <v>670</v>
      </c>
      <c r="C95" s="61" t="s">
        <v>179</v>
      </c>
      <c r="D95" s="62" t="s">
        <v>668</v>
      </c>
      <c r="E95" s="62" t="s">
        <v>809</v>
      </c>
      <c r="F95" s="62" t="s">
        <v>1138</v>
      </c>
      <c r="G95" s="62">
        <v>49908273.170000002</v>
      </c>
      <c r="H95" s="63" t="s">
        <v>669</v>
      </c>
      <c r="I95" s="63" t="s">
        <v>810</v>
      </c>
      <c r="J95" s="74" t="s">
        <v>1139</v>
      </c>
      <c r="K95" s="73">
        <v>8934197</v>
      </c>
      <c r="L95" s="64" t="s">
        <v>571</v>
      </c>
      <c r="M95" s="64" t="s">
        <v>571</v>
      </c>
      <c r="N95" s="64" t="s">
        <v>571</v>
      </c>
      <c r="O95" s="64">
        <v>0</v>
      </c>
      <c r="P95" s="64" t="s">
        <v>571</v>
      </c>
      <c r="Q95" s="64" t="s">
        <v>571</v>
      </c>
      <c r="R95" s="75" t="s">
        <v>571</v>
      </c>
      <c r="S95" s="76">
        <v>0</v>
      </c>
    </row>
    <row r="96" spans="1:19" ht="15" customHeight="1" x14ac:dyDescent="0.35">
      <c r="A96" s="60">
        <v>94</v>
      </c>
      <c r="B96" s="60" t="s">
        <v>181</v>
      </c>
      <c r="C96" s="61" t="s">
        <v>180</v>
      </c>
      <c r="D96" s="62" t="s">
        <v>574</v>
      </c>
      <c r="E96" s="62" t="s">
        <v>746</v>
      </c>
      <c r="F96" s="62" t="s">
        <v>1140</v>
      </c>
      <c r="G96" s="62">
        <v>45472542</v>
      </c>
      <c r="H96" s="63" t="s">
        <v>575</v>
      </c>
      <c r="I96" s="63" t="s">
        <v>748</v>
      </c>
      <c r="J96" s="74" t="s">
        <v>1141</v>
      </c>
      <c r="K96" s="73">
        <v>7636397</v>
      </c>
      <c r="L96" s="62" t="s">
        <v>576</v>
      </c>
      <c r="M96" s="64" t="s">
        <v>747</v>
      </c>
      <c r="N96" s="64" t="s">
        <v>1142</v>
      </c>
      <c r="O96" s="64">
        <v>2619493</v>
      </c>
      <c r="P96" s="64" t="s">
        <v>571</v>
      </c>
      <c r="Q96" s="64" t="s">
        <v>571</v>
      </c>
      <c r="R96" s="75" t="s">
        <v>571</v>
      </c>
      <c r="S96" s="76">
        <v>0</v>
      </c>
    </row>
    <row r="97" spans="1:19" ht="15" customHeight="1" x14ac:dyDescent="0.35">
      <c r="A97" s="60">
        <v>95</v>
      </c>
      <c r="B97" s="60" t="s">
        <v>183</v>
      </c>
      <c r="C97" s="61" t="s">
        <v>182</v>
      </c>
      <c r="D97" s="62" t="s">
        <v>662</v>
      </c>
      <c r="E97" s="62" t="s">
        <v>749</v>
      </c>
      <c r="F97" s="62" t="s">
        <v>1143</v>
      </c>
      <c r="G97" s="62">
        <v>53760952.079999998</v>
      </c>
      <c r="H97" s="63" t="s">
        <v>651</v>
      </c>
      <c r="I97" s="63" t="s">
        <v>750</v>
      </c>
      <c r="J97" s="74" t="s">
        <v>1144</v>
      </c>
      <c r="K97" s="73">
        <v>8277810.7199999997</v>
      </c>
      <c r="L97" s="62" t="s">
        <v>663</v>
      </c>
      <c r="M97" s="64" t="s">
        <v>751</v>
      </c>
      <c r="N97" s="64" t="s">
        <v>1145</v>
      </c>
      <c r="O97" s="64">
        <v>3295588</v>
      </c>
      <c r="P97" s="64" t="s">
        <v>571</v>
      </c>
      <c r="Q97" s="64" t="s">
        <v>571</v>
      </c>
      <c r="R97" s="75" t="s">
        <v>571</v>
      </c>
      <c r="S97" s="76">
        <v>0</v>
      </c>
    </row>
    <row r="98" spans="1:19" ht="15" customHeight="1" x14ac:dyDescent="0.35">
      <c r="A98" s="60">
        <v>96</v>
      </c>
      <c r="B98" s="60" t="s">
        <v>185</v>
      </c>
      <c r="C98" s="61" t="s">
        <v>184</v>
      </c>
      <c r="D98" s="62" t="s">
        <v>591</v>
      </c>
      <c r="E98" s="62" t="s">
        <v>764</v>
      </c>
      <c r="F98" s="62" t="s">
        <v>1146</v>
      </c>
      <c r="G98" s="62">
        <v>56029456.399999999</v>
      </c>
      <c r="H98" s="63" t="s">
        <v>592</v>
      </c>
      <c r="I98" s="63" t="s">
        <v>765</v>
      </c>
      <c r="J98" s="74" t="s">
        <v>1147</v>
      </c>
      <c r="K98" s="73">
        <v>9211049.5800000001</v>
      </c>
      <c r="L98" s="56" t="s">
        <v>841</v>
      </c>
      <c r="M98" s="64" t="s">
        <v>842</v>
      </c>
      <c r="N98" s="64" t="s">
        <v>1148</v>
      </c>
      <c r="O98" s="64">
        <v>3008205.26</v>
      </c>
      <c r="P98" s="64" t="s">
        <v>571</v>
      </c>
      <c r="Q98" s="64" t="s">
        <v>571</v>
      </c>
      <c r="R98" s="75" t="s">
        <v>571</v>
      </c>
      <c r="S98" s="76">
        <v>0</v>
      </c>
    </row>
    <row r="99" spans="1:19" ht="15" customHeight="1" x14ac:dyDescent="0.35">
      <c r="A99" s="60">
        <v>97</v>
      </c>
      <c r="B99" s="60" t="s">
        <v>187</v>
      </c>
      <c r="C99" s="61" t="s">
        <v>186</v>
      </c>
      <c r="D99" s="62" t="s">
        <v>633</v>
      </c>
      <c r="E99" s="62" t="s">
        <v>736</v>
      </c>
      <c r="F99" s="62" t="s">
        <v>1149</v>
      </c>
      <c r="G99" s="62">
        <v>40523951.700000003</v>
      </c>
      <c r="H99" s="63" t="s">
        <v>634</v>
      </c>
      <c r="I99" s="63" t="s">
        <v>739</v>
      </c>
      <c r="J99" s="74" t="s">
        <v>1150</v>
      </c>
      <c r="K99" s="73">
        <v>6936459.75</v>
      </c>
      <c r="L99" s="62" t="s">
        <v>635</v>
      </c>
      <c r="M99" s="64" t="s">
        <v>738</v>
      </c>
      <c r="N99" s="64" t="s">
        <v>1151</v>
      </c>
      <c r="O99" s="64">
        <v>2149363.4</v>
      </c>
      <c r="P99" s="64" t="s">
        <v>636</v>
      </c>
      <c r="Q99" s="64" t="s">
        <v>737</v>
      </c>
      <c r="R99" s="75" t="s">
        <v>1152</v>
      </c>
      <c r="S99" s="76">
        <v>0</v>
      </c>
    </row>
    <row r="100" spans="1:19" ht="15" customHeight="1" x14ac:dyDescent="0.35">
      <c r="A100" s="60">
        <v>98</v>
      </c>
      <c r="B100" s="60" t="s">
        <v>671</v>
      </c>
      <c r="C100" s="61" t="s">
        <v>188</v>
      </c>
      <c r="D100" s="62" t="s">
        <v>580</v>
      </c>
      <c r="E100" s="62" t="s">
        <v>771</v>
      </c>
      <c r="F100" s="62" t="s">
        <v>1153</v>
      </c>
      <c r="G100" s="62">
        <v>52846630</v>
      </c>
      <c r="H100" s="63" t="s">
        <v>581</v>
      </c>
      <c r="I100" s="63" t="s">
        <v>773</v>
      </c>
      <c r="J100" s="74" t="s">
        <v>1154</v>
      </c>
      <c r="K100" s="73">
        <v>7945024</v>
      </c>
      <c r="L100" s="62" t="s">
        <v>582</v>
      </c>
      <c r="M100" s="64" t="s">
        <v>772</v>
      </c>
      <c r="N100" s="64" t="s">
        <v>1155</v>
      </c>
      <c r="O100" s="64">
        <v>3100965</v>
      </c>
      <c r="P100" s="64" t="s">
        <v>571</v>
      </c>
      <c r="Q100" s="64" t="s">
        <v>571</v>
      </c>
      <c r="R100" s="75" t="s">
        <v>571</v>
      </c>
      <c r="S100" s="76">
        <v>0</v>
      </c>
    </row>
    <row r="101" spans="1:19" ht="15" customHeight="1" x14ac:dyDescent="0.35">
      <c r="A101" s="60">
        <v>99</v>
      </c>
      <c r="B101" s="60" t="s">
        <v>190</v>
      </c>
      <c r="C101" s="61" t="s">
        <v>189</v>
      </c>
      <c r="D101" s="62" t="s">
        <v>641</v>
      </c>
      <c r="E101" s="62" t="s">
        <v>762</v>
      </c>
      <c r="F101" s="62" t="s">
        <v>1156</v>
      </c>
      <c r="G101" s="62">
        <v>39410773</v>
      </c>
      <c r="H101" s="63" t="s">
        <v>642</v>
      </c>
      <c r="I101" s="63" t="s">
        <v>763</v>
      </c>
      <c r="J101" s="74" t="s">
        <v>1157</v>
      </c>
      <c r="K101" s="73">
        <v>7536074</v>
      </c>
      <c r="L101" s="64" t="s">
        <v>571</v>
      </c>
      <c r="M101" s="64" t="s">
        <v>571</v>
      </c>
      <c r="N101" s="64" t="s">
        <v>571</v>
      </c>
      <c r="O101" s="64">
        <v>0</v>
      </c>
      <c r="P101" s="64" t="s">
        <v>571</v>
      </c>
      <c r="Q101" s="64" t="s">
        <v>571</v>
      </c>
      <c r="R101" s="75" t="s">
        <v>571</v>
      </c>
      <c r="S101" s="76">
        <v>0</v>
      </c>
    </row>
    <row r="102" spans="1:19" ht="15" customHeight="1" x14ac:dyDescent="0.35">
      <c r="A102" s="60">
        <v>100</v>
      </c>
      <c r="B102" s="60" t="s">
        <v>192</v>
      </c>
      <c r="C102" s="61" t="s">
        <v>191</v>
      </c>
      <c r="D102" s="62" t="s">
        <v>630</v>
      </c>
      <c r="E102" s="62" t="s">
        <v>774</v>
      </c>
      <c r="F102" s="62" t="s">
        <v>1158</v>
      </c>
      <c r="G102" s="62">
        <v>42904404</v>
      </c>
      <c r="H102" s="63" t="s">
        <v>606</v>
      </c>
      <c r="I102" s="63" t="s">
        <v>776</v>
      </c>
      <c r="J102" s="74" t="s">
        <v>1159</v>
      </c>
      <c r="K102" s="73">
        <v>6478617</v>
      </c>
      <c r="L102" s="62" t="s">
        <v>607</v>
      </c>
      <c r="M102" s="64" t="s">
        <v>775</v>
      </c>
      <c r="N102" s="64" t="s">
        <v>1160</v>
      </c>
      <c r="O102" s="64">
        <v>2171080</v>
      </c>
      <c r="P102" s="64" t="s">
        <v>571</v>
      </c>
      <c r="Q102" s="64" t="s">
        <v>571</v>
      </c>
      <c r="R102" s="75" t="s">
        <v>571</v>
      </c>
      <c r="S102" s="76">
        <v>0</v>
      </c>
    </row>
    <row r="103" spans="1:19" ht="15" customHeight="1" x14ac:dyDescent="0.35">
      <c r="A103" s="60">
        <v>101</v>
      </c>
      <c r="B103" s="60" t="s">
        <v>194</v>
      </c>
      <c r="C103" s="61" t="s">
        <v>193</v>
      </c>
      <c r="D103" s="64" t="s">
        <v>571</v>
      </c>
      <c r="E103" s="62" t="s">
        <v>571</v>
      </c>
      <c r="F103" s="62" t="s">
        <v>571</v>
      </c>
      <c r="G103" s="62">
        <v>0</v>
      </c>
      <c r="H103" s="63" t="s">
        <v>672</v>
      </c>
      <c r="I103" s="63" t="s">
        <v>794</v>
      </c>
      <c r="J103" s="74" t="s">
        <v>1161</v>
      </c>
      <c r="K103" s="73">
        <v>7186143</v>
      </c>
      <c r="L103" s="62" t="s">
        <v>673</v>
      </c>
      <c r="M103" s="64" t="s">
        <v>814</v>
      </c>
      <c r="N103" s="64" t="s">
        <v>1162</v>
      </c>
      <c r="O103" s="64">
        <v>4404562</v>
      </c>
      <c r="P103" s="64" t="s">
        <v>571</v>
      </c>
      <c r="Q103" s="64" t="s">
        <v>571</v>
      </c>
      <c r="R103" s="75" t="s">
        <v>571</v>
      </c>
      <c r="S103" s="76">
        <v>0</v>
      </c>
    </row>
    <row r="104" spans="1:19" ht="15" customHeight="1" x14ac:dyDescent="0.35">
      <c r="A104" s="60">
        <v>102</v>
      </c>
      <c r="B104" s="60" t="s">
        <v>196</v>
      </c>
      <c r="C104" s="61" t="s">
        <v>195</v>
      </c>
      <c r="D104" s="62" t="s">
        <v>577</v>
      </c>
      <c r="E104" s="62" t="s">
        <v>795</v>
      </c>
      <c r="F104" s="62" t="s">
        <v>1163</v>
      </c>
      <c r="G104" s="62">
        <v>57387851</v>
      </c>
      <c r="H104" s="63" t="s">
        <v>578</v>
      </c>
      <c r="I104" s="63" t="s">
        <v>797</v>
      </c>
      <c r="J104" s="74" t="s">
        <v>1164</v>
      </c>
      <c r="K104" s="73">
        <v>8573688</v>
      </c>
      <c r="L104" s="62" t="s">
        <v>579</v>
      </c>
      <c r="M104" s="64" t="s">
        <v>796</v>
      </c>
      <c r="N104" s="64" t="s">
        <v>1165</v>
      </c>
      <c r="O104" s="64">
        <v>3041842</v>
      </c>
      <c r="P104" s="64" t="s">
        <v>571</v>
      </c>
      <c r="Q104" s="64" t="s">
        <v>571</v>
      </c>
      <c r="R104" s="75" t="s">
        <v>571</v>
      </c>
      <c r="S104" s="76">
        <v>0</v>
      </c>
    </row>
    <row r="105" spans="1:19" ht="15" customHeight="1" x14ac:dyDescent="0.35">
      <c r="A105" s="60">
        <v>103</v>
      </c>
      <c r="B105" s="60" t="s">
        <v>198</v>
      </c>
      <c r="C105" s="61" t="s">
        <v>197</v>
      </c>
      <c r="D105" s="62" t="s">
        <v>641</v>
      </c>
      <c r="E105" s="62" t="s">
        <v>762</v>
      </c>
      <c r="F105" s="62" t="s">
        <v>1166</v>
      </c>
      <c r="G105" s="62">
        <v>51601848</v>
      </c>
      <c r="H105" s="63" t="s">
        <v>642</v>
      </c>
      <c r="I105" s="63" t="s">
        <v>763</v>
      </c>
      <c r="J105" s="74" t="s">
        <v>1167</v>
      </c>
      <c r="K105" s="73">
        <v>9867235</v>
      </c>
      <c r="L105" s="64" t="s">
        <v>571</v>
      </c>
      <c r="M105" s="64" t="s">
        <v>571</v>
      </c>
      <c r="N105" s="64" t="s">
        <v>571</v>
      </c>
      <c r="O105" s="64">
        <v>0</v>
      </c>
      <c r="P105" s="64" t="s">
        <v>571</v>
      </c>
      <c r="Q105" s="64" t="s">
        <v>571</v>
      </c>
      <c r="R105" s="75" t="s">
        <v>571</v>
      </c>
      <c r="S105" s="76">
        <v>0</v>
      </c>
    </row>
    <row r="106" spans="1:19" ht="15" customHeight="1" x14ac:dyDescent="0.35">
      <c r="A106" s="60">
        <v>104</v>
      </c>
      <c r="B106" s="60" t="s">
        <v>200</v>
      </c>
      <c r="C106" s="61" t="s">
        <v>199</v>
      </c>
      <c r="D106" s="62" t="s">
        <v>591</v>
      </c>
      <c r="E106" s="62" t="s">
        <v>764</v>
      </c>
      <c r="F106" s="62" t="s">
        <v>1168</v>
      </c>
      <c r="G106" s="62">
        <v>34779853.549999997</v>
      </c>
      <c r="H106" s="63" t="s">
        <v>592</v>
      </c>
      <c r="I106" s="63" t="s">
        <v>765</v>
      </c>
      <c r="J106" s="74" t="s">
        <v>1169</v>
      </c>
      <c r="K106" s="73">
        <v>5717688.0899999999</v>
      </c>
      <c r="L106" s="56" t="s">
        <v>841</v>
      </c>
      <c r="M106" s="64" t="s">
        <v>842</v>
      </c>
      <c r="N106" s="64" t="s">
        <v>1170</v>
      </c>
      <c r="O106" s="64">
        <v>1867320</v>
      </c>
      <c r="P106" s="64" t="s">
        <v>571</v>
      </c>
      <c r="Q106" s="64" t="s">
        <v>571</v>
      </c>
      <c r="R106" s="75" t="s">
        <v>571</v>
      </c>
      <c r="S106" s="76">
        <v>0</v>
      </c>
    </row>
    <row r="107" spans="1:19" ht="15" customHeight="1" x14ac:dyDescent="0.35">
      <c r="A107" s="60">
        <v>105</v>
      </c>
      <c r="B107" s="60" t="s">
        <v>202</v>
      </c>
      <c r="C107" s="61" t="s">
        <v>201</v>
      </c>
      <c r="D107" s="62" t="s">
        <v>580</v>
      </c>
      <c r="E107" s="62" t="s">
        <v>771</v>
      </c>
      <c r="F107" s="62" t="s">
        <v>1171</v>
      </c>
      <c r="G107" s="62">
        <v>46394836</v>
      </c>
      <c r="H107" s="63" t="s">
        <v>581</v>
      </c>
      <c r="I107" s="63" t="s">
        <v>773</v>
      </c>
      <c r="J107" s="74" t="s">
        <v>1172</v>
      </c>
      <c r="K107" s="73">
        <v>6975054</v>
      </c>
      <c r="L107" s="62" t="s">
        <v>582</v>
      </c>
      <c r="M107" s="64" t="s">
        <v>772</v>
      </c>
      <c r="N107" s="64" t="s">
        <v>1173</v>
      </c>
      <c r="O107" s="64">
        <v>2722383</v>
      </c>
      <c r="P107" s="64" t="s">
        <v>571</v>
      </c>
      <c r="Q107" s="64" t="s">
        <v>571</v>
      </c>
      <c r="R107" s="75" t="s">
        <v>571</v>
      </c>
      <c r="S107" s="76">
        <v>0</v>
      </c>
    </row>
    <row r="108" spans="1:19" ht="15" customHeight="1" x14ac:dyDescent="0.35">
      <c r="A108" s="60">
        <v>106</v>
      </c>
      <c r="B108" s="60" t="s">
        <v>204</v>
      </c>
      <c r="C108" s="61" t="s">
        <v>203</v>
      </c>
      <c r="D108" s="62" t="s">
        <v>620</v>
      </c>
      <c r="E108" s="62" t="s">
        <v>785</v>
      </c>
      <c r="F108" s="62" t="s">
        <v>1174</v>
      </c>
      <c r="G108" s="62">
        <v>41146782</v>
      </c>
      <c r="H108" s="63" t="s">
        <v>621</v>
      </c>
      <c r="I108" s="63" t="s">
        <v>786</v>
      </c>
      <c r="J108" s="74" t="s">
        <v>1175</v>
      </c>
      <c r="K108" s="73">
        <v>7641657</v>
      </c>
      <c r="L108" s="64" t="s">
        <v>571</v>
      </c>
      <c r="M108" s="64" t="s">
        <v>571</v>
      </c>
      <c r="N108" s="64" t="s">
        <v>571</v>
      </c>
      <c r="O108" s="64">
        <v>0</v>
      </c>
      <c r="P108" s="64" t="s">
        <v>571</v>
      </c>
      <c r="Q108" s="64" t="s">
        <v>571</v>
      </c>
      <c r="R108" s="75" t="s">
        <v>571</v>
      </c>
      <c r="S108" s="76">
        <v>0</v>
      </c>
    </row>
    <row r="109" spans="1:19" ht="15" customHeight="1" x14ac:dyDescent="0.35">
      <c r="A109" s="60">
        <v>107</v>
      </c>
      <c r="B109" s="60" t="s">
        <v>206</v>
      </c>
      <c r="C109" s="61" t="s">
        <v>205</v>
      </c>
      <c r="D109" s="62" t="s">
        <v>585</v>
      </c>
      <c r="E109" s="62" t="s">
        <v>831</v>
      </c>
      <c r="F109" s="62" t="s">
        <v>1176</v>
      </c>
      <c r="G109" s="62">
        <v>27782603</v>
      </c>
      <c r="H109" s="63" t="s">
        <v>571</v>
      </c>
      <c r="I109" s="63" t="s">
        <v>571</v>
      </c>
      <c r="J109" s="74" t="s">
        <v>571</v>
      </c>
      <c r="K109" s="73">
        <v>0</v>
      </c>
      <c r="L109" s="64" t="s">
        <v>571</v>
      </c>
      <c r="M109" s="64" t="s">
        <v>571</v>
      </c>
      <c r="N109" s="64" t="s">
        <v>571</v>
      </c>
      <c r="O109" s="64">
        <v>0</v>
      </c>
      <c r="P109" s="64" t="s">
        <v>571</v>
      </c>
      <c r="Q109" s="64" t="s">
        <v>571</v>
      </c>
      <c r="R109" s="75" t="s">
        <v>571</v>
      </c>
      <c r="S109" s="76">
        <v>0</v>
      </c>
    </row>
    <row r="110" spans="1:19" ht="15" customHeight="1" x14ac:dyDescent="0.35">
      <c r="A110" s="60">
        <v>108</v>
      </c>
      <c r="B110" s="60" t="s">
        <v>208</v>
      </c>
      <c r="C110" s="61" t="s">
        <v>207</v>
      </c>
      <c r="D110" s="62" t="s">
        <v>668</v>
      </c>
      <c r="E110" s="62" t="s">
        <v>809</v>
      </c>
      <c r="F110" s="62" t="s">
        <v>1177</v>
      </c>
      <c r="G110" s="62">
        <v>87128701</v>
      </c>
      <c r="H110" s="63" t="s">
        <v>669</v>
      </c>
      <c r="I110" s="63" t="s">
        <v>810</v>
      </c>
      <c r="J110" s="74" t="s">
        <v>1178</v>
      </c>
      <c r="K110" s="73">
        <v>15597121</v>
      </c>
      <c r="L110" s="64" t="s">
        <v>571</v>
      </c>
      <c r="M110" s="64" t="s">
        <v>571</v>
      </c>
      <c r="N110" s="64" t="s">
        <v>571</v>
      </c>
      <c r="O110" s="64">
        <v>0</v>
      </c>
      <c r="P110" s="64" t="s">
        <v>571</v>
      </c>
      <c r="Q110" s="64" t="s">
        <v>571</v>
      </c>
      <c r="R110" s="75" t="s">
        <v>571</v>
      </c>
      <c r="S110" s="76">
        <v>0</v>
      </c>
    </row>
    <row r="111" spans="1:19" ht="15" customHeight="1" x14ac:dyDescent="0.35">
      <c r="A111" s="60">
        <v>109</v>
      </c>
      <c r="B111" s="60" t="s">
        <v>210</v>
      </c>
      <c r="C111" s="61" t="s">
        <v>209</v>
      </c>
      <c r="D111" s="62" t="s">
        <v>585</v>
      </c>
      <c r="E111" s="62" t="s">
        <v>831</v>
      </c>
      <c r="F111" s="62" t="s">
        <v>1179</v>
      </c>
      <c r="G111" s="62">
        <v>24701359.02</v>
      </c>
      <c r="H111" s="63" t="s">
        <v>571</v>
      </c>
      <c r="I111" s="63" t="s">
        <v>571</v>
      </c>
      <c r="J111" s="74" t="s">
        <v>571</v>
      </c>
      <c r="K111" s="73">
        <v>0</v>
      </c>
      <c r="L111" s="64" t="s">
        <v>571</v>
      </c>
      <c r="M111" s="64" t="s">
        <v>571</v>
      </c>
      <c r="N111" s="64" t="s">
        <v>571</v>
      </c>
      <c r="O111" s="64">
        <v>0</v>
      </c>
      <c r="P111" s="64" t="s">
        <v>571</v>
      </c>
      <c r="Q111" s="64" t="s">
        <v>571</v>
      </c>
      <c r="R111" s="75" t="s">
        <v>571</v>
      </c>
      <c r="S111" s="76">
        <v>0</v>
      </c>
    </row>
    <row r="112" spans="1:19" ht="15" customHeight="1" x14ac:dyDescent="0.35">
      <c r="A112" s="60">
        <v>110</v>
      </c>
      <c r="B112" s="60" t="s">
        <v>674</v>
      </c>
      <c r="C112" s="61" t="s">
        <v>211</v>
      </c>
      <c r="D112" s="64" t="s">
        <v>571</v>
      </c>
      <c r="E112" s="62" t="s">
        <v>571</v>
      </c>
      <c r="F112" s="62" t="s">
        <v>571</v>
      </c>
      <c r="G112" s="62">
        <v>0</v>
      </c>
      <c r="H112" s="63" t="s">
        <v>645</v>
      </c>
      <c r="I112" s="63" t="s">
        <v>741</v>
      </c>
      <c r="J112" s="74" t="s">
        <v>1180</v>
      </c>
      <c r="K112" s="73">
        <v>7440948</v>
      </c>
      <c r="L112" s="62" t="s">
        <v>646</v>
      </c>
      <c r="M112" s="64" t="s">
        <v>740</v>
      </c>
      <c r="N112" s="64" t="s">
        <v>1181</v>
      </c>
      <c r="O112" s="64">
        <v>2803615</v>
      </c>
      <c r="P112" s="64" t="s">
        <v>675</v>
      </c>
      <c r="Q112" s="64" t="s">
        <v>782</v>
      </c>
      <c r="R112" s="75" t="s">
        <v>1182</v>
      </c>
      <c r="S112" s="76">
        <v>671821</v>
      </c>
    </row>
    <row r="113" spans="1:19" ht="15" customHeight="1" x14ac:dyDescent="0.35">
      <c r="A113" s="60">
        <v>111</v>
      </c>
      <c r="B113" s="60" t="s">
        <v>213</v>
      </c>
      <c r="C113" s="61" t="s">
        <v>212</v>
      </c>
      <c r="D113" s="62" t="s">
        <v>652</v>
      </c>
      <c r="E113" s="62" t="s">
        <v>789</v>
      </c>
      <c r="F113" s="62" t="s">
        <v>1183</v>
      </c>
      <c r="G113" s="62">
        <v>50798010.979999997</v>
      </c>
      <c r="H113" s="63" t="s">
        <v>653</v>
      </c>
      <c r="I113" s="63" t="s">
        <v>791</v>
      </c>
      <c r="J113" s="74" t="s">
        <v>1184</v>
      </c>
      <c r="K113" s="73">
        <v>9901639</v>
      </c>
      <c r="L113" s="62" t="s">
        <v>654</v>
      </c>
      <c r="M113" s="64" t="s">
        <v>790</v>
      </c>
      <c r="N113" s="64" t="s">
        <v>1185</v>
      </c>
      <c r="O113" s="64">
        <v>2708169</v>
      </c>
      <c r="P113" s="64" t="s">
        <v>571</v>
      </c>
      <c r="Q113" s="64" t="s">
        <v>571</v>
      </c>
      <c r="R113" s="75" t="s">
        <v>571</v>
      </c>
      <c r="S113" s="76">
        <v>0</v>
      </c>
    </row>
    <row r="114" spans="1:19" ht="15" customHeight="1" x14ac:dyDescent="0.35">
      <c r="A114" s="60">
        <v>112</v>
      </c>
      <c r="B114" s="60" t="s">
        <v>215</v>
      </c>
      <c r="C114" s="61" t="s">
        <v>214</v>
      </c>
      <c r="D114" s="62" t="s">
        <v>585</v>
      </c>
      <c r="E114" s="62" t="s">
        <v>831</v>
      </c>
      <c r="F114" s="62" t="s">
        <v>1186</v>
      </c>
      <c r="G114" s="62">
        <v>26729975</v>
      </c>
      <c r="H114" s="63" t="s">
        <v>571</v>
      </c>
      <c r="I114" s="63" t="s">
        <v>571</v>
      </c>
      <c r="J114" s="74" t="s">
        <v>571</v>
      </c>
      <c r="K114" s="73">
        <v>0</v>
      </c>
      <c r="L114" s="64" t="s">
        <v>571</v>
      </c>
      <c r="M114" s="64" t="s">
        <v>571</v>
      </c>
      <c r="N114" s="64" t="s">
        <v>571</v>
      </c>
      <c r="O114" s="64">
        <v>0</v>
      </c>
      <c r="P114" s="64" t="s">
        <v>571</v>
      </c>
      <c r="Q114" s="64" t="s">
        <v>571</v>
      </c>
      <c r="R114" s="75" t="s">
        <v>571</v>
      </c>
      <c r="S114" s="76">
        <v>0</v>
      </c>
    </row>
    <row r="115" spans="1:19" ht="15" customHeight="1" x14ac:dyDescent="0.35">
      <c r="A115" s="60">
        <v>113</v>
      </c>
      <c r="B115" s="60" t="s">
        <v>217</v>
      </c>
      <c r="C115" s="61" t="s">
        <v>216</v>
      </c>
      <c r="D115" s="62" t="s">
        <v>602</v>
      </c>
      <c r="E115" s="62" t="s">
        <v>777</v>
      </c>
      <c r="F115" s="62" t="s">
        <v>1187</v>
      </c>
      <c r="G115" s="62">
        <v>48544603</v>
      </c>
      <c r="H115" s="63" t="s">
        <v>603</v>
      </c>
      <c r="I115" s="63" t="s">
        <v>779</v>
      </c>
      <c r="J115" s="74" t="s">
        <v>1188</v>
      </c>
      <c r="K115" s="73">
        <v>8425837</v>
      </c>
      <c r="L115" s="62" t="s">
        <v>604</v>
      </c>
      <c r="M115" s="64" t="s">
        <v>778</v>
      </c>
      <c r="N115" s="64" t="s">
        <v>1189</v>
      </c>
      <c r="O115" s="64">
        <v>2455171</v>
      </c>
      <c r="P115" s="64" t="s">
        <v>571</v>
      </c>
      <c r="Q115" s="64" t="s">
        <v>571</v>
      </c>
      <c r="R115" s="75" t="s">
        <v>571</v>
      </c>
      <c r="S115" s="76">
        <v>0</v>
      </c>
    </row>
    <row r="116" spans="1:19" ht="15" customHeight="1" x14ac:dyDescent="0.35">
      <c r="A116" s="60">
        <v>114</v>
      </c>
      <c r="B116" s="60" t="s">
        <v>219</v>
      </c>
      <c r="C116" s="61" t="s">
        <v>218</v>
      </c>
      <c r="D116" s="62" t="s">
        <v>585</v>
      </c>
      <c r="E116" s="62" t="s">
        <v>831</v>
      </c>
      <c r="F116" s="62" t="s">
        <v>1190</v>
      </c>
      <c r="G116" s="62">
        <v>26081866.989999998</v>
      </c>
      <c r="H116" s="63" t="s">
        <v>571</v>
      </c>
      <c r="I116" s="63" t="s">
        <v>571</v>
      </c>
      <c r="J116" s="74" t="s">
        <v>571</v>
      </c>
      <c r="K116" s="73">
        <v>0</v>
      </c>
      <c r="L116" s="64" t="s">
        <v>571</v>
      </c>
      <c r="M116" s="64" t="s">
        <v>571</v>
      </c>
      <c r="N116" s="64" t="s">
        <v>571</v>
      </c>
      <c r="O116" s="64">
        <v>0</v>
      </c>
      <c r="P116" s="64" t="s">
        <v>571</v>
      </c>
      <c r="Q116" s="64" t="s">
        <v>571</v>
      </c>
      <c r="R116" s="75" t="s">
        <v>571</v>
      </c>
      <c r="S116" s="76">
        <v>0</v>
      </c>
    </row>
    <row r="117" spans="1:19" ht="15" customHeight="1" x14ac:dyDescent="0.35">
      <c r="A117" s="60">
        <v>115</v>
      </c>
      <c r="B117" s="60" t="s">
        <v>221</v>
      </c>
      <c r="C117" s="61" t="s">
        <v>220</v>
      </c>
      <c r="D117" s="62" t="s">
        <v>588</v>
      </c>
      <c r="E117" s="62" t="s">
        <v>759</v>
      </c>
      <c r="F117" s="62" t="s">
        <v>1191</v>
      </c>
      <c r="G117" s="62">
        <v>35594667</v>
      </c>
      <c r="H117" s="65" t="s">
        <v>622</v>
      </c>
      <c r="I117" s="63" t="s">
        <v>761</v>
      </c>
      <c r="J117" s="74" t="s">
        <v>1192</v>
      </c>
      <c r="K117" s="73">
        <v>5351688</v>
      </c>
      <c r="L117" s="64" t="s">
        <v>589</v>
      </c>
      <c r="M117" s="64" t="s">
        <v>760</v>
      </c>
      <c r="N117" s="64" t="s">
        <v>1193</v>
      </c>
      <c r="O117" s="64">
        <v>1990818</v>
      </c>
      <c r="P117" s="64" t="s">
        <v>571</v>
      </c>
      <c r="Q117" s="64" t="s">
        <v>571</v>
      </c>
      <c r="R117" s="75" t="s">
        <v>571</v>
      </c>
      <c r="S117" s="76">
        <v>0</v>
      </c>
    </row>
    <row r="118" spans="1:19" ht="15" customHeight="1" x14ac:dyDescent="0.35">
      <c r="A118" s="60">
        <v>116</v>
      </c>
      <c r="B118" s="60" t="s">
        <v>223</v>
      </c>
      <c r="C118" s="61" t="s">
        <v>222</v>
      </c>
      <c r="D118" s="62" t="s">
        <v>652</v>
      </c>
      <c r="E118" s="62" t="s">
        <v>789</v>
      </c>
      <c r="F118" s="62" t="s">
        <v>1194</v>
      </c>
      <c r="G118" s="62">
        <v>86481820.659999996</v>
      </c>
      <c r="H118" s="63" t="s">
        <v>653</v>
      </c>
      <c r="I118" s="63" t="s">
        <v>791</v>
      </c>
      <c r="J118" s="74" t="s">
        <v>1195</v>
      </c>
      <c r="K118" s="73">
        <v>16857190</v>
      </c>
      <c r="L118" s="62" t="s">
        <v>654</v>
      </c>
      <c r="M118" s="64" t="s">
        <v>790</v>
      </c>
      <c r="N118" s="64" t="s">
        <v>1196</v>
      </c>
      <c r="O118" s="64">
        <v>4610562</v>
      </c>
      <c r="P118" s="64" t="s">
        <v>571</v>
      </c>
      <c r="Q118" s="64" t="s">
        <v>571</v>
      </c>
      <c r="R118" s="75" t="s">
        <v>571</v>
      </c>
      <c r="S118" s="76">
        <v>0</v>
      </c>
    </row>
    <row r="119" spans="1:19" ht="15" customHeight="1" x14ac:dyDescent="0.35">
      <c r="A119" s="60">
        <v>117</v>
      </c>
      <c r="B119" s="60" t="s">
        <v>225</v>
      </c>
      <c r="C119" s="61" t="s">
        <v>224</v>
      </c>
      <c r="D119" s="62" t="s">
        <v>585</v>
      </c>
      <c r="E119" s="62" t="s">
        <v>831</v>
      </c>
      <c r="F119" s="62" t="s">
        <v>1197</v>
      </c>
      <c r="G119" s="62">
        <v>29111580.690000001</v>
      </c>
      <c r="H119" s="63" t="s">
        <v>571</v>
      </c>
      <c r="I119" s="63" t="s">
        <v>571</v>
      </c>
      <c r="J119" s="74" t="s">
        <v>571</v>
      </c>
      <c r="K119" s="73">
        <v>0</v>
      </c>
      <c r="L119" s="64" t="s">
        <v>571</v>
      </c>
      <c r="M119" s="64" t="s">
        <v>571</v>
      </c>
      <c r="N119" s="64" t="s">
        <v>571</v>
      </c>
      <c r="O119" s="64">
        <v>0</v>
      </c>
      <c r="P119" s="64" t="s">
        <v>571</v>
      </c>
      <c r="Q119" s="64" t="s">
        <v>571</v>
      </c>
      <c r="R119" s="75" t="s">
        <v>571</v>
      </c>
      <c r="S119" s="76">
        <v>0</v>
      </c>
    </row>
    <row r="120" spans="1:19" ht="15" customHeight="1" x14ac:dyDescent="0.35">
      <c r="A120" s="60">
        <v>118</v>
      </c>
      <c r="B120" s="60" t="s">
        <v>227</v>
      </c>
      <c r="C120" s="61" t="s">
        <v>226</v>
      </c>
      <c r="D120" s="62" t="s">
        <v>591</v>
      </c>
      <c r="E120" s="62" t="s">
        <v>764</v>
      </c>
      <c r="F120" s="62" t="s">
        <v>1198</v>
      </c>
      <c r="G120" s="62">
        <v>52872977</v>
      </c>
      <c r="H120" s="63" t="s">
        <v>592</v>
      </c>
      <c r="I120" s="63" t="s">
        <v>765</v>
      </c>
      <c r="J120" s="74" t="s">
        <v>1199</v>
      </c>
      <c r="K120" s="73">
        <v>8692135</v>
      </c>
      <c r="L120" s="56" t="s">
        <v>841</v>
      </c>
      <c r="M120" s="64" t="s">
        <v>842</v>
      </c>
      <c r="N120" s="64" t="s">
        <v>1200</v>
      </c>
      <c r="O120" s="64">
        <v>2838735</v>
      </c>
      <c r="P120" s="64" t="s">
        <v>571</v>
      </c>
      <c r="Q120" s="64" t="s">
        <v>571</v>
      </c>
      <c r="R120" s="75" t="s">
        <v>571</v>
      </c>
      <c r="S120" s="76">
        <v>0</v>
      </c>
    </row>
    <row r="121" spans="1:19" ht="15" customHeight="1" x14ac:dyDescent="0.35">
      <c r="A121" s="60">
        <v>119</v>
      </c>
      <c r="B121" s="60" t="s">
        <v>676</v>
      </c>
      <c r="C121" s="61" t="s">
        <v>228</v>
      </c>
      <c r="D121" s="64" t="s">
        <v>571</v>
      </c>
      <c r="E121" s="62" t="s">
        <v>571</v>
      </c>
      <c r="F121" s="62" t="s">
        <v>571</v>
      </c>
      <c r="G121" s="62">
        <v>0</v>
      </c>
      <c r="H121" s="63" t="s">
        <v>677</v>
      </c>
      <c r="I121" s="63" t="s">
        <v>743</v>
      </c>
      <c r="J121" s="74" t="s">
        <v>1201</v>
      </c>
      <c r="K121" s="73">
        <v>6482756</v>
      </c>
      <c r="L121" s="62" t="s">
        <v>678</v>
      </c>
      <c r="M121" s="64" t="s">
        <v>742</v>
      </c>
      <c r="N121" s="64" t="s">
        <v>1202</v>
      </c>
      <c r="O121" s="64">
        <v>1961448</v>
      </c>
      <c r="P121" s="64" t="s">
        <v>658</v>
      </c>
      <c r="Q121" s="64" t="s">
        <v>812</v>
      </c>
      <c r="R121" s="75" t="s">
        <v>1203</v>
      </c>
      <c r="S121" s="76">
        <v>0</v>
      </c>
    </row>
    <row r="122" spans="1:19" ht="15" customHeight="1" x14ac:dyDescent="0.35">
      <c r="A122" s="60">
        <v>120</v>
      </c>
      <c r="B122" s="60" t="s">
        <v>230</v>
      </c>
      <c r="C122" s="61" t="s">
        <v>229</v>
      </c>
      <c r="D122" s="62" t="s">
        <v>667</v>
      </c>
      <c r="E122" s="62" t="s">
        <v>757</v>
      </c>
      <c r="F122" s="62" t="s">
        <v>1204</v>
      </c>
      <c r="G122" s="62">
        <v>39086448</v>
      </c>
      <c r="H122" s="63" t="s">
        <v>570</v>
      </c>
      <c r="I122" s="63" t="s">
        <v>811</v>
      </c>
      <c r="J122" s="74" t="s">
        <v>1205</v>
      </c>
      <c r="K122" s="73">
        <v>5237042.2699999996</v>
      </c>
      <c r="L122" s="62" t="s">
        <v>624</v>
      </c>
      <c r="M122" s="64" t="s">
        <v>758</v>
      </c>
      <c r="N122" s="64" t="s">
        <v>1206</v>
      </c>
      <c r="O122" s="64">
        <v>2502599</v>
      </c>
      <c r="P122" s="64" t="s">
        <v>571</v>
      </c>
      <c r="Q122" s="64" t="s">
        <v>571</v>
      </c>
      <c r="R122" s="75" t="s">
        <v>571</v>
      </c>
      <c r="S122" s="76">
        <v>0</v>
      </c>
    </row>
    <row r="123" spans="1:19" ht="15" customHeight="1" x14ac:dyDescent="0.35">
      <c r="A123" s="60">
        <v>121</v>
      </c>
      <c r="B123" s="60" t="s">
        <v>232</v>
      </c>
      <c r="C123" s="61" t="s">
        <v>231</v>
      </c>
      <c r="D123" s="62" t="s">
        <v>591</v>
      </c>
      <c r="E123" s="62" t="s">
        <v>764</v>
      </c>
      <c r="F123" s="62" t="s">
        <v>1207</v>
      </c>
      <c r="G123" s="62">
        <v>53068054</v>
      </c>
      <c r="H123" s="63" t="s">
        <v>592</v>
      </c>
      <c r="I123" s="63" t="s">
        <v>765</v>
      </c>
      <c r="J123" s="74" t="s">
        <v>1208</v>
      </c>
      <c r="K123" s="73">
        <v>8724205</v>
      </c>
      <c r="L123" s="56" t="s">
        <v>841</v>
      </c>
      <c r="M123" s="64" t="s">
        <v>842</v>
      </c>
      <c r="N123" s="64" t="s">
        <v>1209</v>
      </c>
      <c r="O123" s="64">
        <v>2849208</v>
      </c>
      <c r="P123" s="64" t="s">
        <v>571</v>
      </c>
      <c r="Q123" s="64" t="s">
        <v>571</v>
      </c>
      <c r="R123" s="75" t="s">
        <v>571</v>
      </c>
      <c r="S123" s="76">
        <v>0</v>
      </c>
    </row>
    <row r="124" spans="1:19" ht="15" customHeight="1" x14ac:dyDescent="0.35">
      <c r="A124" s="60">
        <v>122</v>
      </c>
      <c r="B124" s="60" t="s">
        <v>234</v>
      </c>
      <c r="C124" s="61" t="s">
        <v>233</v>
      </c>
      <c r="D124" s="62" t="s">
        <v>585</v>
      </c>
      <c r="E124" s="62" t="s">
        <v>831</v>
      </c>
      <c r="F124" s="62" t="s">
        <v>1210</v>
      </c>
      <c r="G124" s="62">
        <v>29515377.809999999</v>
      </c>
      <c r="H124" s="63" t="s">
        <v>571</v>
      </c>
      <c r="I124" s="63" t="s">
        <v>571</v>
      </c>
      <c r="J124" s="74" t="s">
        <v>571</v>
      </c>
      <c r="K124" s="73">
        <v>0</v>
      </c>
      <c r="L124" s="64" t="s">
        <v>571</v>
      </c>
      <c r="M124" s="64" t="s">
        <v>571</v>
      </c>
      <c r="N124" s="64" t="s">
        <v>571</v>
      </c>
      <c r="O124" s="64">
        <v>0</v>
      </c>
      <c r="P124" s="64" t="s">
        <v>571</v>
      </c>
      <c r="Q124" s="64" t="s">
        <v>571</v>
      </c>
      <c r="R124" s="75" t="s">
        <v>571</v>
      </c>
      <c r="S124" s="76">
        <v>0</v>
      </c>
    </row>
    <row r="125" spans="1:19" ht="15" customHeight="1" x14ac:dyDescent="0.35">
      <c r="A125" s="60">
        <v>123</v>
      </c>
      <c r="B125" s="60" t="s">
        <v>679</v>
      </c>
      <c r="C125" s="61" t="s">
        <v>235</v>
      </c>
      <c r="D125" s="64" t="s">
        <v>571</v>
      </c>
      <c r="E125" s="62" t="s">
        <v>571</v>
      </c>
      <c r="F125" s="62" t="s">
        <v>571</v>
      </c>
      <c r="G125" s="62">
        <v>0</v>
      </c>
      <c r="H125" s="63" t="s">
        <v>626</v>
      </c>
      <c r="I125" s="63" t="s">
        <v>817</v>
      </c>
      <c r="J125" s="74" t="s">
        <v>1211</v>
      </c>
      <c r="K125" s="73">
        <v>15708861</v>
      </c>
      <c r="L125" s="62" t="s">
        <v>627</v>
      </c>
      <c r="M125" s="64" t="s">
        <v>766</v>
      </c>
      <c r="N125" s="64" t="s">
        <v>1212</v>
      </c>
      <c r="O125" s="64">
        <v>5998340.1799999997</v>
      </c>
      <c r="P125" s="64" t="s">
        <v>571</v>
      </c>
      <c r="Q125" s="64" t="s">
        <v>571</v>
      </c>
      <c r="R125" s="75" t="s">
        <v>571</v>
      </c>
      <c r="S125" s="76">
        <v>0</v>
      </c>
    </row>
    <row r="126" spans="1:19" ht="15" customHeight="1" x14ac:dyDescent="0.35">
      <c r="A126" s="60">
        <v>124</v>
      </c>
      <c r="B126" s="60" t="s">
        <v>237</v>
      </c>
      <c r="C126" s="61" t="s">
        <v>236</v>
      </c>
      <c r="D126" s="62" t="s">
        <v>628</v>
      </c>
      <c r="E126" s="62" t="s">
        <v>767</v>
      </c>
      <c r="F126" s="62" t="s">
        <v>1213</v>
      </c>
      <c r="G126" s="62">
        <v>59239707</v>
      </c>
      <c r="H126" s="63" t="s">
        <v>629</v>
      </c>
      <c r="I126" s="63" t="s">
        <v>768</v>
      </c>
      <c r="J126" s="74" t="s">
        <v>1214</v>
      </c>
      <c r="K126" s="73">
        <v>8294062</v>
      </c>
      <c r="L126" s="64" t="s">
        <v>571</v>
      </c>
      <c r="M126" s="64" t="s">
        <v>571</v>
      </c>
      <c r="N126" s="64" t="s">
        <v>571</v>
      </c>
      <c r="O126" s="64">
        <v>0</v>
      </c>
      <c r="P126" s="64" t="s">
        <v>571</v>
      </c>
      <c r="Q126" s="64" t="s">
        <v>571</v>
      </c>
      <c r="R126" s="75" t="s">
        <v>571</v>
      </c>
      <c r="S126" s="76">
        <v>0</v>
      </c>
    </row>
    <row r="127" spans="1:19" ht="15" customHeight="1" x14ac:dyDescent="0.35">
      <c r="A127" s="60">
        <v>125</v>
      </c>
      <c r="B127" s="60" t="s">
        <v>239</v>
      </c>
      <c r="C127" s="61" t="s">
        <v>238</v>
      </c>
      <c r="D127" s="62" t="s">
        <v>574</v>
      </c>
      <c r="E127" s="62" t="s">
        <v>746</v>
      </c>
      <c r="F127" s="62" t="s">
        <v>1215</v>
      </c>
      <c r="G127" s="62">
        <v>41788986</v>
      </c>
      <c r="H127" s="63" t="s">
        <v>575</v>
      </c>
      <c r="I127" s="63" t="s">
        <v>748</v>
      </c>
      <c r="J127" s="74" t="s">
        <v>1216</v>
      </c>
      <c r="K127" s="73">
        <v>7017802</v>
      </c>
      <c r="L127" s="62" t="s">
        <v>576</v>
      </c>
      <c r="M127" s="64" t="s">
        <v>747</v>
      </c>
      <c r="N127" s="64" t="s">
        <v>1217</v>
      </c>
      <c r="O127" s="64">
        <v>2407298</v>
      </c>
      <c r="P127" s="64" t="s">
        <v>571</v>
      </c>
      <c r="Q127" s="64" t="s">
        <v>571</v>
      </c>
      <c r="R127" s="75" t="s">
        <v>571</v>
      </c>
      <c r="S127" s="76">
        <v>0</v>
      </c>
    </row>
    <row r="128" spans="1:19" ht="15" customHeight="1" x14ac:dyDescent="0.35">
      <c r="A128" s="60">
        <v>126</v>
      </c>
      <c r="B128" s="60" t="s">
        <v>241</v>
      </c>
      <c r="C128" s="61" t="s">
        <v>240</v>
      </c>
      <c r="D128" s="62" t="s">
        <v>585</v>
      </c>
      <c r="E128" s="62" t="s">
        <v>831</v>
      </c>
      <c r="F128" s="62" t="s">
        <v>1218</v>
      </c>
      <c r="G128" s="62">
        <v>33906671.490000002</v>
      </c>
      <c r="H128" s="63" t="s">
        <v>571</v>
      </c>
      <c r="I128" s="63" t="s">
        <v>571</v>
      </c>
      <c r="J128" s="74" t="s">
        <v>571</v>
      </c>
      <c r="K128" s="73">
        <v>0</v>
      </c>
      <c r="L128" s="64" t="s">
        <v>571</v>
      </c>
      <c r="M128" s="64" t="s">
        <v>571</v>
      </c>
      <c r="N128" s="64" t="s">
        <v>571</v>
      </c>
      <c r="O128" s="64">
        <v>0</v>
      </c>
      <c r="P128" s="64" t="s">
        <v>571</v>
      </c>
      <c r="Q128" s="64" t="s">
        <v>571</v>
      </c>
      <c r="R128" s="75" t="s">
        <v>571</v>
      </c>
      <c r="S128" s="76">
        <v>0</v>
      </c>
    </row>
    <row r="129" spans="1:19" ht="15" customHeight="1" x14ac:dyDescent="0.35">
      <c r="A129" s="60">
        <v>127</v>
      </c>
      <c r="B129" s="60" t="s">
        <v>243</v>
      </c>
      <c r="C129" s="61" t="s">
        <v>242</v>
      </c>
      <c r="D129" s="62" t="s">
        <v>602</v>
      </c>
      <c r="E129" s="62" t="s">
        <v>777</v>
      </c>
      <c r="F129" s="62" t="s">
        <v>1219</v>
      </c>
      <c r="G129" s="62">
        <v>52400443</v>
      </c>
      <c r="H129" s="63" t="s">
        <v>603</v>
      </c>
      <c r="I129" s="63" t="s">
        <v>779</v>
      </c>
      <c r="J129" s="74" t="s">
        <v>1220</v>
      </c>
      <c r="K129" s="73">
        <v>9095091.5299999993</v>
      </c>
      <c r="L129" s="62" t="s">
        <v>604</v>
      </c>
      <c r="M129" s="64" t="s">
        <v>778</v>
      </c>
      <c r="N129" s="64" t="s">
        <v>1221</v>
      </c>
      <c r="O129" s="64">
        <v>2650182</v>
      </c>
      <c r="P129" s="64" t="s">
        <v>571</v>
      </c>
      <c r="Q129" s="64" t="s">
        <v>571</v>
      </c>
      <c r="R129" s="75" t="s">
        <v>571</v>
      </c>
      <c r="S129" s="76">
        <v>0</v>
      </c>
    </row>
    <row r="130" spans="1:19" ht="15" customHeight="1" x14ac:dyDescent="0.35">
      <c r="A130" s="60">
        <v>128</v>
      </c>
      <c r="B130" s="60" t="s">
        <v>245</v>
      </c>
      <c r="C130" s="61" t="s">
        <v>244</v>
      </c>
      <c r="D130" s="62" t="s">
        <v>569</v>
      </c>
      <c r="E130" s="62" t="s">
        <v>821</v>
      </c>
      <c r="F130" s="62" t="s">
        <v>1222</v>
      </c>
      <c r="G130" s="62">
        <v>90682343.459999993</v>
      </c>
      <c r="H130" s="63" t="s">
        <v>570</v>
      </c>
      <c r="I130" s="63" t="s">
        <v>811</v>
      </c>
      <c r="J130" s="74" t="s">
        <v>1223</v>
      </c>
      <c r="K130" s="73">
        <v>12600127.390000001</v>
      </c>
      <c r="L130" s="64" t="s">
        <v>571</v>
      </c>
      <c r="M130" s="64" t="s">
        <v>571</v>
      </c>
      <c r="N130" s="64" t="s">
        <v>571</v>
      </c>
      <c r="O130" s="64">
        <v>0</v>
      </c>
      <c r="P130" s="64" t="s">
        <v>571</v>
      </c>
      <c r="Q130" s="64" t="s">
        <v>571</v>
      </c>
      <c r="R130" s="75" t="s">
        <v>571</v>
      </c>
      <c r="S130" s="76">
        <v>0</v>
      </c>
    </row>
    <row r="131" spans="1:19" ht="15" customHeight="1" x14ac:dyDescent="0.35">
      <c r="A131" s="60">
        <v>129</v>
      </c>
      <c r="B131" s="60" t="s">
        <v>247</v>
      </c>
      <c r="C131" s="61" t="s">
        <v>246</v>
      </c>
      <c r="D131" s="62" t="s">
        <v>585</v>
      </c>
      <c r="E131" s="62" t="s">
        <v>831</v>
      </c>
      <c r="F131" s="62" t="s">
        <v>1224</v>
      </c>
      <c r="G131" s="62">
        <v>28641668</v>
      </c>
      <c r="H131" s="63" t="s">
        <v>571</v>
      </c>
      <c r="I131" s="63" t="s">
        <v>571</v>
      </c>
      <c r="J131" s="74" t="s">
        <v>571</v>
      </c>
      <c r="K131" s="73">
        <v>0</v>
      </c>
      <c r="L131" s="64" t="s">
        <v>571</v>
      </c>
      <c r="M131" s="64" t="s">
        <v>571</v>
      </c>
      <c r="N131" s="64" t="s">
        <v>571</v>
      </c>
      <c r="O131" s="64">
        <v>0</v>
      </c>
      <c r="P131" s="64" t="s">
        <v>571</v>
      </c>
      <c r="Q131" s="64" t="s">
        <v>571</v>
      </c>
      <c r="R131" s="75" t="s">
        <v>571</v>
      </c>
      <c r="S131" s="76">
        <v>0</v>
      </c>
    </row>
    <row r="132" spans="1:19" ht="15" customHeight="1" x14ac:dyDescent="0.35">
      <c r="A132" s="60">
        <v>130</v>
      </c>
      <c r="B132" s="60" t="s">
        <v>249</v>
      </c>
      <c r="C132" s="61" t="s">
        <v>248</v>
      </c>
      <c r="D132" s="62" t="s">
        <v>633</v>
      </c>
      <c r="E132" s="62" t="s">
        <v>736</v>
      </c>
      <c r="F132" s="62" t="s">
        <v>1225</v>
      </c>
      <c r="G132" s="62">
        <v>85429899.719999999</v>
      </c>
      <c r="H132" s="63" t="s">
        <v>634</v>
      </c>
      <c r="I132" s="63" t="s">
        <v>739</v>
      </c>
      <c r="J132" s="74" t="s">
        <v>1226</v>
      </c>
      <c r="K132" s="73">
        <v>14622982.73</v>
      </c>
      <c r="L132" s="62" t="s">
        <v>635</v>
      </c>
      <c r="M132" s="64" t="s">
        <v>738</v>
      </c>
      <c r="N132" s="64" t="s">
        <v>1227</v>
      </c>
      <c r="O132" s="64">
        <v>4531144.9000000004</v>
      </c>
      <c r="P132" s="64" t="s">
        <v>636</v>
      </c>
      <c r="Q132" s="64" t="s">
        <v>737</v>
      </c>
      <c r="R132" s="75" t="s">
        <v>1228</v>
      </c>
      <c r="S132" s="76">
        <v>0</v>
      </c>
    </row>
    <row r="133" spans="1:19" ht="15" customHeight="1" x14ac:dyDescent="0.35">
      <c r="A133" s="60">
        <v>131</v>
      </c>
      <c r="B133" s="60" t="s">
        <v>251</v>
      </c>
      <c r="C133" s="61" t="s">
        <v>250</v>
      </c>
      <c r="D133" s="62" t="s">
        <v>630</v>
      </c>
      <c r="E133" s="62" t="s">
        <v>774</v>
      </c>
      <c r="F133" s="62" t="s">
        <v>1229</v>
      </c>
      <c r="G133" s="62">
        <v>29333903</v>
      </c>
      <c r="H133" s="63" t="s">
        <v>606</v>
      </c>
      <c r="I133" s="63" t="s">
        <v>776</v>
      </c>
      <c r="J133" s="74" t="s">
        <v>1230</v>
      </c>
      <c r="K133" s="73">
        <v>4429455</v>
      </c>
      <c r="L133" s="62" t="s">
        <v>607</v>
      </c>
      <c r="M133" s="64" t="s">
        <v>775</v>
      </c>
      <c r="N133" s="64" t="s">
        <v>1231</v>
      </c>
      <c r="O133" s="64">
        <v>1484376</v>
      </c>
      <c r="P133" s="64" t="s">
        <v>571</v>
      </c>
      <c r="Q133" s="64" t="s">
        <v>571</v>
      </c>
      <c r="R133" s="75" t="s">
        <v>571</v>
      </c>
      <c r="S133" s="76">
        <v>0</v>
      </c>
    </row>
    <row r="134" spans="1:19" ht="15" customHeight="1" x14ac:dyDescent="0.35">
      <c r="A134" s="60">
        <v>132</v>
      </c>
      <c r="B134" s="60" t="s">
        <v>253</v>
      </c>
      <c r="C134" s="61" t="s">
        <v>252</v>
      </c>
      <c r="D134" s="62" t="s">
        <v>583</v>
      </c>
      <c r="E134" s="62" t="s">
        <v>807</v>
      </c>
      <c r="F134" s="62" t="s">
        <v>1232</v>
      </c>
      <c r="G134" s="62">
        <v>52197905</v>
      </c>
      <c r="H134" s="63" t="s">
        <v>584</v>
      </c>
      <c r="I134" s="63" t="s">
        <v>808</v>
      </c>
      <c r="J134" s="74" t="s">
        <v>1233</v>
      </c>
      <c r="K134" s="73">
        <v>8653615</v>
      </c>
      <c r="L134" s="64" t="s">
        <v>571</v>
      </c>
      <c r="M134" s="64" t="s">
        <v>571</v>
      </c>
      <c r="N134" s="64" t="s">
        <v>571</v>
      </c>
      <c r="O134" s="64">
        <v>0</v>
      </c>
      <c r="P134" s="64" t="s">
        <v>571</v>
      </c>
      <c r="Q134" s="64" t="s">
        <v>571</v>
      </c>
      <c r="R134" s="75" t="s">
        <v>571</v>
      </c>
      <c r="S134" s="76">
        <v>0</v>
      </c>
    </row>
    <row r="135" spans="1:19" ht="15" customHeight="1" x14ac:dyDescent="0.35">
      <c r="A135" s="60">
        <v>133</v>
      </c>
      <c r="B135" s="60" t="s">
        <v>680</v>
      </c>
      <c r="C135" s="61" t="s">
        <v>254</v>
      </c>
      <c r="D135" s="64" t="s">
        <v>571</v>
      </c>
      <c r="E135" s="62" t="s">
        <v>571</v>
      </c>
      <c r="F135" s="62" t="s">
        <v>571</v>
      </c>
      <c r="G135" s="62">
        <v>0</v>
      </c>
      <c r="H135" s="63" t="s">
        <v>592</v>
      </c>
      <c r="I135" s="63" t="s">
        <v>765</v>
      </c>
      <c r="J135" s="74" t="s">
        <v>1234</v>
      </c>
      <c r="K135" s="73">
        <v>11385577</v>
      </c>
      <c r="L135" s="56" t="s">
        <v>841</v>
      </c>
      <c r="M135" s="64" t="s">
        <v>842</v>
      </c>
      <c r="N135" s="64" t="s">
        <v>1235</v>
      </c>
      <c r="O135" s="64">
        <v>3347939.09</v>
      </c>
      <c r="P135" s="64" t="s">
        <v>571</v>
      </c>
      <c r="Q135" s="64" t="s">
        <v>571</v>
      </c>
      <c r="R135" s="75" t="s">
        <v>571</v>
      </c>
      <c r="S135" s="76">
        <v>0</v>
      </c>
    </row>
    <row r="136" spans="1:19" ht="15" customHeight="1" x14ac:dyDescent="0.35">
      <c r="A136" s="60">
        <v>134</v>
      </c>
      <c r="B136" s="60" t="s">
        <v>256</v>
      </c>
      <c r="C136" s="61" t="s">
        <v>255</v>
      </c>
      <c r="D136" s="64" t="s">
        <v>571</v>
      </c>
      <c r="E136" s="62" t="s">
        <v>571</v>
      </c>
      <c r="F136" s="62" t="s">
        <v>571</v>
      </c>
      <c r="G136" s="62">
        <v>0</v>
      </c>
      <c r="H136" s="63" t="s">
        <v>651</v>
      </c>
      <c r="I136" s="63" t="s">
        <v>750</v>
      </c>
      <c r="J136" s="74" t="s">
        <v>1236</v>
      </c>
      <c r="K136" s="73">
        <v>286514</v>
      </c>
      <c r="L136" s="64" t="s">
        <v>571</v>
      </c>
      <c r="M136" s="64" t="s">
        <v>571</v>
      </c>
      <c r="N136" s="64" t="s">
        <v>571</v>
      </c>
      <c r="O136" s="64">
        <v>0</v>
      </c>
      <c r="P136" s="64" t="s">
        <v>571</v>
      </c>
      <c r="Q136" s="64" t="s">
        <v>571</v>
      </c>
      <c r="R136" s="75" t="s">
        <v>571</v>
      </c>
      <c r="S136" s="76">
        <v>0</v>
      </c>
    </row>
    <row r="137" spans="1:19" ht="15" customHeight="1" x14ac:dyDescent="0.35">
      <c r="A137" s="60">
        <v>135</v>
      </c>
      <c r="B137" s="60" t="s">
        <v>258</v>
      </c>
      <c r="C137" s="61" t="s">
        <v>257</v>
      </c>
      <c r="D137" s="62" t="s">
        <v>585</v>
      </c>
      <c r="E137" s="62" t="s">
        <v>831</v>
      </c>
      <c r="F137" s="62" t="s">
        <v>1237</v>
      </c>
      <c r="G137" s="62">
        <v>26971124</v>
      </c>
      <c r="H137" s="63" t="s">
        <v>571</v>
      </c>
      <c r="I137" s="63" t="s">
        <v>571</v>
      </c>
      <c r="J137" s="74" t="s">
        <v>571</v>
      </c>
      <c r="K137" s="73">
        <v>0</v>
      </c>
      <c r="L137" s="64" t="s">
        <v>571</v>
      </c>
      <c r="M137" s="64" t="s">
        <v>571</v>
      </c>
      <c r="N137" s="64" t="s">
        <v>571</v>
      </c>
      <c r="O137" s="64">
        <v>0</v>
      </c>
      <c r="P137" s="64" t="s">
        <v>571</v>
      </c>
      <c r="Q137" s="64" t="s">
        <v>571</v>
      </c>
      <c r="R137" s="75" t="s">
        <v>571</v>
      </c>
      <c r="S137" s="76">
        <v>0</v>
      </c>
    </row>
    <row r="138" spans="1:19" ht="15" customHeight="1" x14ac:dyDescent="0.35">
      <c r="A138" s="60">
        <v>136</v>
      </c>
      <c r="B138" s="60" t="s">
        <v>260</v>
      </c>
      <c r="C138" s="61" t="s">
        <v>259</v>
      </c>
      <c r="D138" s="62" t="s">
        <v>585</v>
      </c>
      <c r="E138" s="62" t="s">
        <v>831</v>
      </c>
      <c r="F138" s="62" t="s">
        <v>1238</v>
      </c>
      <c r="G138" s="62">
        <v>32378817.420000002</v>
      </c>
      <c r="H138" s="63" t="s">
        <v>571</v>
      </c>
      <c r="I138" s="63" t="s">
        <v>571</v>
      </c>
      <c r="J138" s="74" t="s">
        <v>571</v>
      </c>
      <c r="K138" s="73">
        <v>0</v>
      </c>
      <c r="L138" s="64" t="s">
        <v>571</v>
      </c>
      <c r="M138" s="64" t="s">
        <v>571</v>
      </c>
      <c r="N138" s="64" t="s">
        <v>571</v>
      </c>
      <c r="O138" s="64">
        <v>0</v>
      </c>
      <c r="P138" s="64" t="s">
        <v>571</v>
      </c>
      <c r="Q138" s="64" t="s">
        <v>571</v>
      </c>
      <c r="R138" s="75" t="s">
        <v>571</v>
      </c>
      <c r="S138" s="76">
        <v>0</v>
      </c>
    </row>
    <row r="139" spans="1:19" ht="15" customHeight="1" x14ac:dyDescent="0.35">
      <c r="A139" s="60">
        <v>137</v>
      </c>
      <c r="B139" s="60" t="s">
        <v>681</v>
      </c>
      <c r="C139" s="61" t="s">
        <v>261</v>
      </c>
      <c r="D139" s="62" t="s">
        <v>620</v>
      </c>
      <c r="E139" s="62" t="s">
        <v>785</v>
      </c>
      <c r="F139" s="62" t="s">
        <v>1239</v>
      </c>
      <c r="G139" s="62">
        <v>73629765</v>
      </c>
      <c r="H139" s="63" t="s">
        <v>621</v>
      </c>
      <c r="I139" s="63" t="s">
        <v>786</v>
      </c>
      <c r="J139" s="74" t="s">
        <v>1240</v>
      </c>
      <c r="K139" s="73">
        <v>13674300</v>
      </c>
      <c r="L139" s="64" t="s">
        <v>571</v>
      </c>
      <c r="M139" s="64" t="s">
        <v>571</v>
      </c>
      <c r="N139" s="64" t="s">
        <v>571</v>
      </c>
      <c r="O139" s="64">
        <v>0</v>
      </c>
      <c r="P139" s="64" t="s">
        <v>571</v>
      </c>
      <c r="Q139" s="64" t="s">
        <v>571</v>
      </c>
      <c r="R139" s="75" t="s">
        <v>571</v>
      </c>
      <c r="S139" s="76">
        <v>0</v>
      </c>
    </row>
    <row r="140" spans="1:19" ht="15" customHeight="1" x14ac:dyDescent="0.35">
      <c r="A140" s="60">
        <v>138</v>
      </c>
      <c r="B140" s="60" t="s">
        <v>682</v>
      </c>
      <c r="C140" s="61" t="s">
        <v>262</v>
      </c>
      <c r="D140" s="64" t="s">
        <v>571</v>
      </c>
      <c r="E140" s="62" t="s">
        <v>571</v>
      </c>
      <c r="F140" s="62" t="s">
        <v>571</v>
      </c>
      <c r="G140" s="62">
        <v>0</v>
      </c>
      <c r="H140" s="63" t="s">
        <v>665</v>
      </c>
      <c r="I140" s="63" t="s">
        <v>770</v>
      </c>
      <c r="J140" s="74" t="s">
        <v>1241</v>
      </c>
      <c r="K140" s="73">
        <v>14276074</v>
      </c>
      <c r="L140" s="62" t="s">
        <v>666</v>
      </c>
      <c r="M140" s="64" t="s">
        <v>769</v>
      </c>
      <c r="N140" s="64" t="s">
        <v>1242</v>
      </c>
      <c r="O140" s="64">
        <v>5419053</v>
      </c>
      <c r="P140" s="64" t="s">
        <v>571</v>
      </c>
      <c r="Q140" s="64" t="s">
        <v>571</v>
      </c>
      <c r="R140" s="75" t="s">
        <v>571</v>
      </c>
      <c r="S140" s="76">
        <v>0</v>
      </c>
    </row>
    <row r="141" spans="1:19" ht="15" customHeight="1" x14ac:dyDescent="0.35">
      <c r="A141" s="60">
        <v>139</v>
      </c>
      <c r="B141" s="60" t="s">
        <v>264</v>
      </c>
      <c r="C141" s="61" t="s">
        <v>263</v>
      </c>
      <c r="D141" s="62" t="s">
        <v>585</v>
      </c>
      <c r="E141" s="62" t="s">
        <v>831</v>
      </c>
      <c r="F141" s="62" t="s">
        <v>1243</v>
      </c>
      <c r="G141" s="62">
        <v>21203898.16</v>
      </c>
      <c r="H141" s="63" t="s">
        <v>571</v>
      </c>
      <c r="I141" s="63" t="s">
        <v>571</v>
      </c>
      <c r="J141" s="74" t="s">
        <v>571</v>
      </c>
      <c r="K141" s="73">
        <v>0</v>
      </c>
      <c r="L141" s="64" t="s">
        <v>571</v>
      </c>
      <c r="M141" s="64" t="s">
        <v>571</v>
      </c>
      <c r="N141" s="64" t="s">
        <v>571</v>
      </c>
      <c r="O141" s="64">
        <v>0</v>
      </c>
      <c r="P141" s="64" t="s">
        <v>571</v>
      </c>
      <c r="Q141" s="64" t="s">
        <v>571</v>
      </c>
      <c r="R141" s="75" t="s">
        <v>571</v>
      </c>
      <c r="S141" s="76">
        <v>0</v>
      </c>
    </row>
    <row r="142" spans="1:19" ht="15" customHeight="1" x14ac:dyDescent="0.35">
      <c r="A142" s="60">
        <v>140</v>
      </c>
      <c r="B142" s="60" t="s">
        <v>266</v>
      </c>
      <c r="C142" s="61" t="s">
        <v>265</v>
      </c>
      <c r="D142" s="64" t="s">
        <v>571</v>
      </c>
      <c r="E142" s="62" t="s">
        <v>571</v>
      </c>
      <c r="F142" s="62" t="s">
        <v>571</v>
      </c>
      <c r="G142" s="62">
        <v>0</v>
      </c>
      <c r="H142" s="63" t="s">
        <v>618</v>
      </c>
      <c r="I142" s="63" t="s">
        <v>823</v>
      </c>
      <c r="J142" s="74" t="s">
        <v>1244</v>
      </c>
      <c r="K142" s="73">
        <v>23715847</v>
      </c>
      <c r="L142" s="62" t="s">
        <v>619</v>
      </c>
      <c r="M142" s="64" t="s">
        <v>822</v>
      </c>
      <c r="N142" s="64" t="s">
        <v>1245</v>
      </c>
      <c r="O142" s="64">
        <v>7958512</v>
      </c>
      <c r="P142" s="64" t="s">
        <v>571</v>
      </c>
      <c r="Q142" s="64" t="s">
        <v>571</v>
      </c>
      <c r="R142" s="75" t="s">
        <v>571</v>
      </c>
      <c r="S142" s="76">
        <v>0</v>
      </c>
    </row>
    <row r="143" spans="1:19" ht="15" customHeight="1" x14ac:dyDescent="0.35">
      <c r="A143" s="60">
        <v>141</v>
      </c>
      <c r="B143" s="60" t="s">
        <v>268</v>
      </c>
      <c r="C143" s="61" t="s">
        <v>267</v>
      </c>
      <c r="D143" s="64" t="s">
        <v>571</v>
      </c>
      <c r="E143" s="62" t="s">
        <v>571</v>
      </c>
      <c r="F143" s="62" t="s">
        <v>571</v>
      </c>
      <c r="G143" s="62">
        <v>0</v>
      </c>
      <c r="H143" s="63" t="s">
        <v>683</v>
      </c>
      <c r="I143" s="63" t="s">
        <v>784</v>
      </c>
      <c r="J143" s="74" t="s">
        <v>1246</v>
      </c>
      <c r="K143" s="73">
        <v>7790960</v>
      </c>
      <c r="L143" s="62" t="s">
        <v>830</v>
      </c>
      <c r="M143" s="64" t="s">
        <v>783</v>
      </c>
      <c r="N143" s="64" t="s">
        <v>1247</v>
      </c>
      <c r="O143" s="64">
        <v>2955102</v>
      </c>
      <c r="P143" s="64" t="s">
        <v>675</v>
      </c>
      <c r="Q143" s="64" t="s">
        <v>782</v>
      </c>
      <c r="R143" s="75" t="s">
        <v>1248</v>
      </c>
      <c r="S143" s="76">
        <v>698345</v>
      </c>
    </row>
    <row r="144" spans="1:19" ht="15" customHeight="1" x14ac:dyDescent="0.35">
      <c r="A144" s="60">
        <v>142</v>
      </c>
      <c r="B144" s="60" t="s">
        <v>270</v>
      </c>
      <c r="C144" s="61" t="s">
        <v>269</v>
      </c>
      <c r="D144" s="62" t="s">
        <v>585</v>
      </c>
      <c r="E144" s="62" t="s">
        <v>831</v>
      </c>
      <c r="F144" s="62" t="s">
        <v>1249</v>
      </c>
      <c r="G144" s="62">
        <v>37032446</v>
      </c>
      <c r="H144" s="63" t="s">
        <v>571</v>
      </c>
      <c r="I144" s="63" t="s">
        <v>571</v>
      </c>
      <c r="J144" s="74" t="s">
        <v>571</v>
      </c>
      <c r="K144" s="73">
        <v>0</v>
      </c>
      <c r="L144" s="64" t="s">
        <v>571</v>
      </c>
      <c r="M144" s="64" t="s">
        <v>571</v>
      </c>
      <c r="N144" s="64" t="s">
        <v>571</v>
      </c>
      <c r="O144" s="64">
        <v>0</v>
      </c>
      <c r="P144" s="64" t="s">
        <v>571</v>
      </c>
      <c r="Q144" s="64" t="s">
        <v>571</v>
      </c>
      <c r="R144" s="75" t="s">
        <v>571</v>
      </c>
      <c r="S144" s="76">
        <v>0</v>
      </c>
    </row>
    <row r="145" spans="1:19" ht="15" customHeight="1" x14ac:dyDescent="0.35">
      <c r="A145" s="60">
        <v>143</v>
      </c>
      <c r="B145" s="60" t="s">
        <v>272</v>
      </c>
      <c r="C145" s="61" t="s">
        <v>271</v>
      </c>
      <c r="D145" s="62" t="s">
        <v>630</v>
      </c>
      <c r="E145" s="62" t="s">
        <v>774</v>
      </c>
      <c r="F145" s="62" t="s">
        <v>1250</v>
      </c>
      <c r="G145" s="62">
        <v>58393344</v>
      </c>
      <c r="H145" s="63" t="s">
        <v>606</v>
      </c>
      <c r="I145" s="63" t="s">
        <v>776</v>
      </c>
      <c r="J145" s="74" t="s">
        <v>1251</v>
      </c>
      <c r="K145" s="73">
        <v>8817465</v>
      </c>
      <c r="L145" s="62" t="s">
        <v>607</v>
      </c>
      <c r="M145" s="64" t="s">
        <v>775</v>
      </c>
      <c r="N145" s="64" t="s">
        <v>1252</v>
      </c>
      <c r="O145" s="64">
        <v>2954862</v>
      </c>
      <c r="P145" s="64" t="s">
        <v>571</v>
      </c>
      <c r="Q145" s="64" t="s">
        <v>571</v>
      </c>
      <c r="R145" s="75" t="s">
        <v>571</v>
      </c>
      <c r="S145" s="76">
        <v>0</v>
      </c>
    </row>
    <row r="146" spans="1:19" ht="15" customHeight="1" x14ac:dyDescent="0.35">
      <c r="A146" s="60">
        <v>144</v>
      </c>
      <c r="B146" s="60" t="s">
        <v>274</v>
      </c>
      <c r="C146" s="61" t="s">
        <v>273</v>
      </c>
      <c r="D146" s="64" t="s">
        <v>571</v>
      </c>
      <c r="E146" s="62" t="s">
        <v>571</v>
      </c>
      <c r="F146" s="62" t="s">
        <v>571</v>
      </c>
      <c r="G146" s="62">
        <v>0</v>
      </c>
      <c r="H146" s="63" t="s">
        <v>618</v>
      </c>
      <c r="I146" s="63" t="s">
        <v>823</v>
      </c>
      <c r="J146" s="74" t="s">
        <v>1253</v>
      </c>
      <c r="K146" s="73">
        <v>45414349</v>
      </c>
      <c r="L146" s="62" t="s">
        <v>619</v>
      </c>
      <c r="M146" s="64" t="s">
        <v>822</v>
      </c>
      <c r="N146" s="64" t="s">
        <v>1254</v>
      </c>
      <c r="O146" s="64">
        <v>15240048</v>
      </c>
      <c r="P146" s="64" t="s">
        <v>571</v>
      </c>
      <c r="Q146" s="64" t="s">
        <v>571</v>
      </c>
      <c r="R146" s="75" t="s">
        <v>571</v>
      </c>
      <c r="S146" s="76">
        <v>0</v>
      </c>
    </row>
    <row r="147" spans="1:19" ht="15" customHeight="1" x14ac:dyDescent="0.35">
      <c r="A147" s="60">
        <v>145</v>
      </c>
      <c r="B147" s="60" t="s">
        <v>684</v>
      </c>
      <c r="C147" s="61" t="s">
        <v>275</v>
      </c>
      <c r="D147" s="64" t="s">
        <v>571</v>
      </c>
      <c r="E147" s="62" t="s">
        <v>571</v>
      </c>
      <c r="F147" s="62" t="s">
        <v>571</v>
      </c>
      <c r="G147" s="62">
        <v>0</v>
      </c>
      <c r="H147" s="63" t="s">
        <v>603</v>
      </c>
      <c r="I147" s="63" t="s">
        <v>779</v>
      </c>
      <c r="J147" s="74" t="s">
        <v>1255</v>
      </c>
      <c r="K147" s="73">
        <v>17749051.449999999</v>
      </c>
      <c r="L147" s="62" t="s">
        <v>604</v>
      </c>
      <c r="M147" s="64" t="s">
        <v>778</v>
      </c>
      <c r="N147" s="64" t="s">
        <v>1256</v>
      </c>
      <c r="O147" s="64">
        <v>5171824</v>
      </c>
      <c r="P147" s="64" t="s">
        <v>571</v>
      </c>
      <c r="Q147" s="64" t="s">
        <v>571</v>
      </c>
      <c r="R147" s="75" t="s">
        <v>571</v>
      </c>
      <c r="S147" s="76">
        <v>0</v>
      </c>
    </row>
    <row r="148" spans="1:19" ht="15" customHeight="1" x14ac:dyDescent="0.35">
      <c r="A148" s="60">
        <v>146</v>
      </c>
      <c r="B148" s="60" t="s">
        <v>277</v>
      </c>
      <c r="C148" s="61" t="s">
        <v>276</v>
      </c>
      <c r="D148" s="62" t="s">
        <v>667</v>
      </c>
      <c r="E148" s="62" t="s">
        <v>757</v>
      </c>
      <c r="F148" s="62" t="s">
        <v>1257</v>
      </c>
      <c r="G148" s="62">
        <v>54923047</v>
      </c>
      <c r="H148" s="63" t="s">
        <v>570</v>
      </c>
      <c r="I148" s="63" t="s">
        <v>811</v>
      </c>
      <c r="J148" s="74" t="s">
        <v>1258</v>
      </c>
      <c r="K148" s="73">
        <v>7358927</v>
      </c>
      <c r="L148" s="62" t="s">
        <v>624</v>
      </c>
      <c r="M148" s="64" t="s">
        <v>758</v>
      </c>
      <c r="N148" s="64" t="s">
        <v>1259</v>
      </c>
      <c r="O148" s="64">
        <v>3516574</v>
      </c>
      <c r="P148" s="64" t="s">
        <v>571</v>
      </c>
      <c r="Q148" s="64" t="s">
        <v>571</v>
      </c>
      <c r="R148" s="75" t="s">
        <v>571</v>
      </c>
      <c r="S148" s="76">
        <v>0</v>
      </c>
    </row>
    <row r="149" spans="1:19" ht="15" customHeight="1" x14ac:dyDescent="0.35">
      <c r="A149" s="60">
        <v>147</v>
      </c>
      <c r="B149" s="60" t="s">
        <v>279</v>
      </c>
      <c r="C149" s="61" t="s">
        <v>278</v>
      </c>
      <c r="D149" s="62" t="s">
        <v>585</v>
      </c>
      <c r="E149" s="62" t="s">
        <v>831</v>
      </c>
      <c r="F149" s="62" t="s">
        <v>1260</v>
      </c>
      <c r="G149" s="62">
        <v>29919275</v>
      </c>
      <c r="H149" s="63" t="s">
        <v>571</v>
      </c>
      <c r="I149" s="63" t="s">
        <v>571</v>
      </c>
      <c r="J149" s="74" t="s">
        <v>571</v>
      </c>
      <c r="K149" s="73">
        <v>0</v>
      </c>
      <c r="L149" s="64" t="s">
        <v>571</v>
      </c>
      <c r="M149" s="64" t="s">
        <v>571</v>
      </c>
      <c r="N149" s="64" t="s">
        <v>571</v>
      </c>
      <c r="O149" s="64">
        <v>0</v>
      </c>
      <c r="P149" s="64" t="s">
        <v>571</v>
      </c>
      <c r="Q149" s="64" t="s">
        <v>571</v>
      </c>
      <c r="R149" s="75" t="s">
        <v>571</v>
      </c>
      <c r="S149" s="76">
        <v>0</v>
      </c>
    </row>
    <row r="150" spans="1:19" ht="15" customHeight="1" x14ac:dyDescent="0.35">
      <c r="A150" s="60">
        <v>148</v>
      </c>
      <c r="B150" s="60" t="s">
        <v>281</v>
      </c>
      <c r="C150" s="61" t="s">
        <v>280</v>
      </c>
      <c r="D150" s="62" t="s">
        <v>637</v>
      </c>
      <c r="E150" s="62" t="s">
        <v>804</v>
      </c>
      <c r="F150" s="62" t="s">
        <v>1261</v>
      </c>
      <c r="G150" s="62">
        <v>50583909.189999998</v>
      </c>
      <c r="H150" s="63" t="s">
        <v>638</v>
      </c>
      <c r="I150" s="63" t="s">
        <v>806</v>
      </c>
      <c r="J150" s="74" t="s">
        <v>1262</v>
      </c>
      <c r="K150" s="73">
        <v>8785780.4100000001</v>
      </c>
      <c r="L150" s="62" t="s">
        <v>639</v>
      </c>
      <c r="M150" s="64" t="s">
        <v>805</v>
      </c>
      <c r="N150" s="64" t="s">
        <v>1263</v>
      </c>
      <c r="O150" s="64">
        <v>3014854.85</v>
      </c>
      <c r="P150" s="64" t="s">
        <v>571</v>
      </c>
      <c r="Q150" s="64" t="s">
        <v>571</v>
      </c>
      <c r="R150" s="75" t="s">
        <v>571</v>
      </c>
      <c r="S150" s="76">
        <v>0</v>
      </c>
    </row>
    <row r="151" spans="1:19" ht="15" customHeight="1" x14ac:dyDescent="0.35">
      <c r="A151" s="60">
        <v>149</v>
      </c>
      <c r="B151" s="60" t="s">
        <v>283</v>
      </c>
      <c r="C151" s="61" t="s">
        <v>282</v>
      </c>
      <c r="D151" s="62" t="s">
        <v>611</v>
      </c>
      <c r="E151" s="62" t="s">
        <v>780</v>
      </c>
      <c r="F151" s="62" t="s">
        <v>1264</v>
      </c>
      <c r="G151" s="62">
        <v>33024168</v>
      </c>
      <c r="H151" s="63" t="s">
        <v>612</v>
      </c>
      <c r="I151" s="63" t="s">
        <v>781</v>
      </c>
      <c r="J151" s="74" t="s">
        <v>1265</v>
      </c>
      <c r="K151" s="73">
        <v>6206197.0999999996</v>
      </c>
      <c r="L151" s="64" t="s">
        <v>571</v>
      </c>
      <c r="M151" s="64" t="s">
        <v>571</v>
      </c>
      <c r="N151" s="64" t="s">
        <v>571</v>
      </c>
      <c r="O151" s="64">
        <v>0</v>
      </c>
      <c r="P151" s="64" t="s">
        <v>571</v>
      </c>
      <c r="Q151" s="64" t="s">
        <v>571</v>
      </c>
      <c r="R151" s="75" t="s">
        <v>571</v>
      </c>
      <c r="S151" s="76">
        <v>0</v>
      </c>
    </row>
    <row r="152" spans="1:19" ht="15" customHeight="1" x14ac:dyDescent="0.35">
      <c r="A152" s="60">
        <v>150</v>
      </c>
      <c r="B152" s="60" t="s">
        <v>285</v>
      </c>
      <c r="C152" s="61" t="s">
        <v>284</v>
      </c>
      <c r="D152" s="64" t="s">
        <v>571</v>
      </c>
      <c r="E152" s="62" t="s">
        <v>571</v>
      </c>
      <c r="F152" s="62" t="s">
        <v>571</v>
      </c>
      <c r="G152" s="62">
        <v>0</v>
      </c>
      <c r="H152" s="63" t="s">
        <v>683</v>
      </c>
      <c r="I152" s="63" t="s">
        <v>784</v>
      </c>
      <c r="J152" s="74" t="s">
        <v>1266</v>
      </c>
      <c r="K152" s="73">
        <v>23107210</v>
      </c>
      <c r="L152" s="62" t="s">
        <v>830</v>
      </c>
      <c r="M152" s="64" t="s">
        <v>783</v>
      </c>
      <c r="N152" s="64" t="s">
        <v>1267</v>
      </c>
      <c r="O152" s="64">
        <v>8764540</v>
      </c>
      <c r="P152" s="64" t="s">
        <v>675</v>
      </c>
      <c r="Q152" s="64" t="s">
        <v>782</v>
      </c>
      <c r="R152" s="75" t="s">
        <v>1268</v>
      </c>
      <c r="S152" s="76">
        <v>2071222</v>
      </c>
    </row>
    <row r="153" spans="1:19" ht="15" customHeight="1" x14ac:dyDescent="0.35">
      <c r="A153" s="60">
        <v>151</v>
      </c>
      <c r="B153" s="60" t="s">
        <v>685</v>
      </c>
      <c r="C153" s="61" t="s">
        <v>286</v>
      </c>
      <c r="D153" s="64" t="s">
        <v>571</v>
      </c>
      <c r="E153" s="62" t="s">
        <v>571</v>
      </c>
      <c r="F153" s="62" t="s">
        <v>571</v>
      </c>
      <c r="G153" s="62">
        <v>0</v>
      </c>
      <c r="H153" s="63" t="s">
        <v>597</v>
      </c>
      <c r="I153" s="63" t="s">
        <v>733</v>
      </c>
      <c r="J153" s="74" t="s">
        <v>1269</v>
      </c>
      <c r="K153" s="73">
        <v>10992349</v>
      </c>
      <c r="L153" s="62" t="s">
        <v>598</v>
      </c>
      <c r="M153" s="64" t="s">
        <v>732</v>
      </c>
      <c r="N153" s="64" t="s">
        <v>1270</v>
      </c>
      <c r="O153" s="64">
        <v>5204120</v>
      </c>
      <c r="P153" s="64" t="s">
        <v>571</v>
      </c>
      <c r="Q153" s="64" t="s">
        <v>571</v>
      </c>
      <c r="R153" s="75" t="s">
        <v>571</v>
      </c>
      <c r="S153" s="76">
        <v>0</v>
      </c>
    </row>
    <row r="154" spans="1:19" ht="15" customHeight="1" x14ac:dyDescent="0.35">
      <c r="A154" s="60">
        <v>152</v>
      </c>
      <c r="B154" s="60" t="s">
        <v>288</v>
      </c>
      <c r="C154" s="61" t="s">
        <v>287</v>
      </c>
      <c r="D154" s="62" t="s">
        <v>580</v>
      </c>
      <c r="E154" s="62" t="s">
        <v>771</v>
      </c>
      <c r="F154" s="62" t="s">
        <v>1271</v>
      </c>
      <c r="G154" s="62">
        <v>85561513</v>
      </c>
      <c r="H154" s="63" t="s">
        <v>581</v>
      </c>
      <c r="I154" s="63" t="s">
        <v>773</v>
      </c>
      <c r="J154" s="74" t="s">
        <v>1272</v>
      </c>
      <c r="K154" s="73">
        <v>12863417</v>
      </c>
      <c r="L154" s="62" t="s">
        <v>582</v>
      </c>
      <c r="M154" s="64" t="s">
        <v>772</v>
      </c>
      <c r="N154" s="64" t="s">
        <v>1273</v>
      </c>
      <c r="O154" s="64">
        <v>5020627</v>
      </c>
      <c r="P154" s="64" t="s">
        <v>571</v>
      </c>
      <c r="Q154" s="64" t="s">
        <v>571</v>
      </c>
      <c r="R154" s="75" t="s">
        <v>571</v>
      </c>
      <c r="S154" s="76">
        <v>0</v>
      </c>
    </row>
    <row r="155" spans="1:19" ht="15" customHeight="1" x14ac:dyDescent="0.35">
      <c r="A155" s="60">
        <v>153</v>
      </c>
      <c r="B155" s="60" t="s">
        <v>290</v>
      </c>
      <c r="C155" s="61" t="s">
        <v>289</v>
      </c>
      <c r="D155" s="62" t="s">
        <v>588</v>
      </c>
      <c r="E155" s="62" t="s">
        <v>759</v>
      </c>
      <c r="F155" s="62" t="s">
        <v>1274</v>
      </c>
      <c r="G155" s="62">
        <v>33147707</v>
      </c>
      <c r="H155" s="65" t="s">
        <v>622</v>
      </c>
      <c r="I155" s="63" t="s">
        <v>761</v>
      </c>
      <c r="J155" s="74" t="s">
        <v>1275</v>
      </c>
      <c r="K155" s="73">
        <v>4983786</v>
      </c>
      <c r="L155" s="64" t="s">
        <v>589</v>
      </c>
      <c r="M155" s="64" t="s">
        <v>760</v>
      </c>
      <c r="N155" s="64" t="s">
        <v>1276</v>
      </c>
      <c r="O155" s="64">
        <v>1853959</v>
      </c>
      <c r="P155" s="64" t="s">
        <v>571</v>
      </c>
      <c r="Q155" s="64" t="s">
        <v>571</v>
      </c>
      <c r="R155" s="75" t="s">
        <v>571</v>
      </c>
      <c r="S155" s="76">
        <v>0</v>
      </c>
    </row>
    <row r="156" spans="1:19" ht="15" customHeight="1" x14ac:dyDescent="0.35">
      <c r="A156" s="60">
        <v>154</v>
      </c>
      <c r="B156" s="60" t="s">
        <v>292</v>
      </c>
      <c r="C156" s="61" t="s">
        <v>291</v>
      </c>
      <c r="D156" s="62" t="s">
        <v>625</v>
      </c>
      <c r="E156" s="62" t="s">
        <v>825</v>
      </c>
      <c r="F156" s="62" t="s">
        <v>1277</v>
      </c>
      <c r="G156" s="62">
        <v>41163706</v>
      </c>
      <c r="H156" s="63" t="s">
        <v>626</v>
      </c>
      <c r="I156" s="63" t="s">
        <v>817</v>
      </c>
      <c r="J156" s="74" t="s">
        <v>1278</v>
      </c>
      <c r="K156" s="73">
        <v>7070606</v>
      </c>
      <c r="L156" s="62" t="s">
        <v>627</v>
      </c>
      <c r="M156" s="64" t="s">
        <v>766</v>
      </c>
      <c r="N156" s="64" t="s">
        <v>1279</v>
      </c>
      <c r="O156" s="64">
        <v>2699873</v>
      </c>
      <c r="P156" s="64" t="s">
        <v>571</v>
      </c>
      <c r="Q156" s="64" t="s">
        <v>571</v>
      </c>
      <c r="R156" s="75" t="s">
        <v>571</v>
      </c>
      <c r="S156" s="76">
        <v>0</v>
      </c>
    </row>
    <row r="157" spans="1:19" ht="15" customHeight="1" x14ac:dyDescent="0.35">
      <c r="A157" s="60">
        <v>155</v>
      </c>
      <c r="B157" s="60" t="s">
        <v>294</v>
      </c>
      <c r="C157" s="61" t="s">
        <v>293</v>
      </c>
      <c r="D157" s="64" t="s">
        <v>571</v>
      </c>
      <c r="E157" s="62" t="s">
        <v>571</v>
      </c>
      <c r="F157" s="62" t="s">
        <v>571</v>
      </c>
      <c r="G157" s="62">
        <v>0</v>
      </c>
      <c r="H157" s="65" t="s">
        <v>609</v>
      </c>
      <c r="I157" s="63" t="s">
        <v>833</v>
      </c>
      <c r="J157" s="74" t="s">
        <v>1280</v>
      </c>
      <c r="K157" s="73">
        <v>24759496</v>
      </c>
      <c r="L157" s="66" t="s">
        <v>571</v>
      </c>
      <c r="M157" s="64" t="s">
        <v>571</v>
      </c>
      <c r="N157" s="64" t="s">
        <v>571</v>
      </c>
      <c r="O157" s="64">
        <v>0</v>
      </c>
      <c r="P157" s="64" t="s">
        <v>610</v>
      </c>
      <c r="Q157" s="64" t="s">
        <v>834</v>
      </c>
      <c r="R157" s="75" t="s">
        <v>1281</v>
      </c>
      <c r="S157" s="76">
        <v>10810736</v>
      </c>
    </row>
    <row r="158" spans="1:19" ht="15" customHeight="1" x14ac:dyDescent="0.35">
      <c r="A158" s="60">
        <v>156</v>
      </c>
      <c r="B158" s="60" t="s">
        <v>296</v>
      </c>
      <c r="C158" s="61" t="s">
        <v>295</v>
      </c>
      <c r="D158" s="62" t="s">
        <v>577</v>
      </c>
      <c r="E158" s="62" t="s">
        <v>795</v>
      </c>
      <c r="F158" s="62" t="s">
        <v>1282</v>
      </c>
      <c r="G158" s="62">
        <v>45139349</v>
      </c>
      <c r="H158" s="63" t="s">
        <v>578</v>
      </c>
      <c r="I158" s="63" t="s">
        <v>797</v>
      </c>
      <c r="J158" s="74" t="s">
        <v>1283</v>
      </c>
      <c r="K158" s="73">
        <v>6743773.7599999998</v>
      </c>
      <c r="L158" s="62" t="s">
        <v>579</v>
      </c>
      <c r="M158" s="64" t="s">
        <v>796</v>
      </c>
      <c r="N158" s="64" t="s">
        <v>1284</v>
      </c>
      <c r="O158" s="64">
        <v>2392610</v>
      </c>
      <c r="P158" s="64" t="s">
        <v>571</v>
      </c>
      <c r="Q158" s="64" t="s">
        <v>571</v>
      </c>
      <c r="R158" s="75" t="s">
        <v>571</v>
      </c>
      <c r="S158" s="76">
        <v>0</v>
      </c>
    </row>
    <row r="159" spans="1:19" ht="15" customHeight="1" x14ac:dyDescent="0.35">
      <c r="A159" s="60">
        <v>157</v>
      </c>
      <c r="B159" s="60" t="s">
        <v>686</v>
      </c>
      <c r="C159" s="61" t="s">
        <v>297</v>
      </c>
      <c r="D159" s="64" t="s">
        <v>571</v>
      </c>
      <c r="E159" s="62" t="s">
        <v>571</v>
      </c>
      <c r="F159" s="62" t="s">
        <v>571</v>
      </c>
      <c r="G159" s="62">
        <v>0</v>
      </c>
      <c r="H159" s="63" t="s">
        <v>581</v>
      </c>
      <c r="I159" s="63" t="s">
        <v>773</v>
      </c>
      <c r="J159" s="74" t="s">
        <v>1285</v>
      </c>
      <c r="K159" s="73">
        <v>17632790</v>
      </c>
      <c r="L159" s="62" t="s">
        <v>582</v>
      </c>
      <c r="M159" s="64" t="s">
        <v>772</v>
      </c>
      <c r="N159" s="64" t="s">
        <v>1286</v>
      </c>
      <c r="O159" s="64">
        <v>6882126</v>
      </c>
      <c r="P159" s="64" t="s">
        <v>571</v>
      </c>
      <c r="Q159" s="64" t="s">
        <v>571</v>
      </c>
      <c r="R159" s="75" t="s">
        <v>571</v>
      </c>
      <c r="S159" s="76">
        <v>0</v>
      </c>
    </row>
    <row r="160" spans="1:19" ht="15" customHeight="1" x14ac:dyDescent="0.35">
      <c r="A160" s="60">
        <v>158</v>
      </c>
      <c r="B160" s="60" t="s">
        <v>299</v>
      </c>
      <c r="C160" s="61" t="s">
        <v>298</v>
      </c>
      <c r="D160" s="62" t="s">
        <v>602</v>
      </c>
      <c r="E160" s="62" t="s">
        <v>777</v>
      </c>
      <c r="F160" s="62" t="s">
        <v>1287</v>
      </c>
      <c r="G160" s="62">
        <v>25445984</v>
      </c>
      <c r="H160" s="63" t="s">
        <v>603</v>
      </c>
      <c r="I160" s="63" t="s">
        <v>779</v>
      </c>
      <c r="J160" s="74" t="s">
        <v>1288</v>
      </c>
      <c r="K160" s="73">
        <v>4416634</v>
      </c>
      <c r="L160" s="62" t="s">
        <v>604</v>
      </c>
      <c r="M160" s="64" t="s">
        <v>778</v>
      </c>
      <c r="N160" s="64" t="s">
        <v>1289</v>
      </c>
      <c r="O160" s="64">
        <v>1286945</v>
      </c>
      <c r="P160" s="64" t="s">
        <v>571</v>
      </c>
      <c r="Q160" s="64" t="s">
        <v>571</v>
      </c>
      <c r="R160" s="75" t="s">
        <v>571</v>
      </c>
      <c r="S160" s="76">
        <v>0</v>
      </c>
    </row>
    <row r="161" spans="1:19" ht="15" customHeight="1" x14ac:dyDescent="0.35">
      <c r="A161" s="60">
        <v>159</v>
      </c>
      <c r="B161" s="60" t="s">
        <v>301</v>
      </c>
      <c r="C161" s="61" t="s">
        <v>300</v>
      </c>
      <c r="D161" s="62" t="s">
        <v>687</v>
      </c>
      <c r="E161" s="62" t="s">
        <v>801</v>
      </c>
      <c r="F161" s="62" t="s">
        <v>1290</v>
      </c>
      <c r="G161" s="62">
        <v>52829572</v>
      </c>
      <c r="H161" s="63" t="s">
        <v>594</v>
      </c>
      <c r="I161" s="63" t="s">
        <v>730</v>
      </c>
      <c r="J161" s="74" t="s">
        <v>1291</v>
      </c>
      <c r="K161" s="73">
        <v>9335328</v>
      </c>
      <c r="L161" s="62" t="s">
        <v>663</v>
      </c>
      <c r="M161" s="64" t="s">
        <v>751</v>
      </c>
      <c r="N161" s="64" t="s">
        <v>1292</v>
      </c>
      <c r="O161" s="64">
        <v>3615949</v>
      </c>
      <c r="P161" s="64" t="s">
        <v>571</v>
      </c>
      <c r="Q161" s="64" t="s">
        <v>571</v>
      </c>
      <c r="R161" s="75" t="s">
        <v>571</v>
      </c>
      <c r="S161" s="76">
        <v>0</v>
      </c>
    </row>
    <row r="162" spans="1:19" ht="15" customHeight="1" x14ac:dyDescent="0.35">
      <c r="A162" s="60">
        <v>160</v>
      </c>
      <c r="B162" s="60" t="s">
        <v>303</v>
      </c>
      <c r="C162" s="61" t="s">
        <v>302</v>
      </c>
      <c r="D162" s="62" t="s">
        <v>585</v>
      </c>
      <c r="E162" s="62" t="s">
        <v>831</v>
      </c>
      <c r="F162" s="62" t="s">
        <v>1293</v>
      </c>
      <c r="G162" s="62">
        <v>25233966</v>
      </c>
      <c r="H162" s="63" t="s">
        <v>571</v>
      </c>
      <c r="I162" s="63" t="s">
        <v>571</v>
      </c>
      <c r="J162" s="74" t="s">
        <v>571</v>
      </c>
      <c r="K162" s="73">
        <v>0</v>
      </c>
      <c r="L162" s="64" t="s">
        <v>571</v>
      </c>
      <c r="M162" s="64" t="s">
        <v>571</v>
      </c>
      <c r="N162" s="64" t="s">
        <v>571</v>
      </c>
      <c r="O162" s="64">
        <v>0</v>
      </c>
      <c r="P162" s="64" t="s">
        <v>571</v>
      </c>
      <c r="Q162" s="64" t="s">
        <v>571</v>
      </c>
      <c r="R162" s="75" t="s">
        <v>571</v>
      </c>
      <c r="S162" s="76">
        <v>0</v>
      </c>
    </row>
    <row r="163" spans="1:19" ht="15" customHeight="1" x14ac:dyDescent="0.35">
      <c r="A163" s="60">
        <v>161</v>
      </c>
      <c r="B163" s="60" t="s">
        <v>305</v>
      </c>
      <c r="C163" s="61" t="s">
        <v>304</v>
      </c>
      <c r="D163" s="62" t="s">
        <v>662</v>
      </c>
      <c r="E163" s="62" t="s">
        <v>749</v>
      </c>
      <c r="F163" s="62" t="s">
        <v>1294</v>
      </c>
      <c r="G163" s="62">
        <v>41802724.5</v>
      </c>
      <c r="H163" s="63" t="s">
        <v>651</v>
      </c>
      <c r="I163" s="63" t="s">
        <v>750</v>
      </c>
      <c r="J163" s="74" t="s">
        <v>1295</v>
      </c>
      <c r="K163" s="73">
        <v>6436549.7199999997</v>
      </c>
      <c r="L163" s="62" t="s">
        <v>663</v>
      </c>
      <c r="M163" s="64" t="s">
        <v>751</v>
      </c>
      <c r="N163" s="64" t="s">
        <v>1296</v>
      </c>
      <c r="O163" s="64">
        <v>2562539.0099999998</v>
      </c>
      <c r="P163" s="64" t="s">
        <v>571</v>
      </c>
      <c r="Q163" s="64" t="s">
        <v>571</v>
      </c>
      <c r="R163" s="75" t="s">
        <v>571</v>
      </c>
      <c r="S163" s="76">
        <v>0</v>
      </c>
    </row>
    <row r="164" spans="1:19" ht="15" customHeight="1" x14ac:dyDescent="0.35">
      <c r="A164" s="60">
        <v>162</v>
      </c>
      <c r="B164" s="60" t="s">
        <v>307</v>
      </c>
      <c r="C164" s="61" t="s">
        <v>306</v>
      </c>
      <c r="D164" s="62" t="s">
        <v>583</v>
      </c>
      <c r="E164" s="62" t="s">
        <v>807</v>
      </c>
      <c r="F164" s="62" t="s">
        <v>1297</v>
      </c>
      <c r="G164" s="62">
        <v>50118736</v>
      </c>
      <c r="H164" s="63" t="s">
        <v>584</v>
      </c>
      <c r="I164" s="63" t="s">
        <v>808</v>
      </c>
      <c r="J164" s="74" t="s">
        <v>1298</v>
      </c>
      <c r="K164" s="73">
        <v>8308920</v>
      </c>
      <c r="L164" s="64" t="s">
        <v>571</v>
      </c>
      <c r="M164" s="64" t="s">
        <v>571</v>
      </c>
      <c r="N164" s="64" t="s">
        <v>571</v>
      </c>
      <c r="O164" s="64">
        <v>0</v>
      </c>
      <c r="P164" s="64" t="s">
        <v>571</v>
      </c>
      <c r="Q164" s="64" t="s">
        <v>571</v>
      </c>
      <c r="R164" s="75" t="s">
        <v>571</v>
      </c>
      <c r="S164" s="76">
        <v>0</v>
      </c>
    </row>
    <row r="165" spans="1:19" ht="15" customHeight="1" x14ac:dyDescent="0.35">
      <c r="A165" s="60">
        <v>163</v>
      </c>
      <c r="B165" s="60" t="s">
        <v>309</v>
      </c>
      <c r="C165" s="61" t="s">
        <v>308</v>
      </c>
      <c r="D165" s="62" t="s">
        <v>569</v>
      </c>
      <c r="E165" s="62" t="s">
        <v>821</v>
      </c>
      <c r="F165" s="62" t="s">
        <v>1299</v>
      </c>
      <c r="G165" s="62">
        <v>88786947.384000003</v>
      </c>
      <c r="H165" s="63" t="s">
        <v>570</v>
      </c>
      <c r="I165" s="63" t="s">
        <v>811</v>
      </c>
      <c r="J165" s="74" t="s">
        <v>1300</v>
      </c>
      <c r="K165" s="73">
        <v>12336765.956</v>
      </c>
      <c r="L165" s="64" t="s">
        <v>571</v>
      </c>
      <c r="M165" s="64" t="s">
        <v>571</v>
      </c>
      <c r="N165" s="64" t="s">
        <v>571</v>
      </c>
      <c r="O165" s="64">
        <v>0</v>
      </c>
      <c r="P165" s="64" t="s">
        <v>571</v>
      </c>
      <c r="Q165" s="64" t="s">
        <v>571</v>
      </c>
      <c r="R165" s="75" t="s">
        <v>571</v>
      </c>
      <c r="S165" s="76">
        <v>0</v>
      </c>
    </row>
    <row r="166" spans="1:19" ht="15" customHeight="1" x14ac:dyDescent="0.35">
      <c r="A166" s="60">
        <v>164</v>
      </c>
      <c r="B166" s="60" t="s">
        <v>688</v>
      </c>
      <c r="C166" s="61" t="s">
        <v>310</v>
      </c>
      <c r="D166" s="64" t="s">
        <v>571</v>
      </c>
      <c r="E166" s="62" t="s">
        <v>571</v>
      </c>
      <c r="F166" s="62" t="s">
        <v>571</v>
      </c>
      <c r="G166" s="62">
        <v>0</v>
      </c>
      <c r="H166" s="63" t="s">
        <v>677</v>
      </c>
      <c r="I166" s="63" t="s">
        <v>743</v>
      </c>
      <c r="J166" s="74" t="s">
        <v>1301</v>
      </c>
      <c r="K166" s="73">
        <v>8941472</v>
      </c>
      <c r="L166" s="62" t="s">
        <v>678</v>
      </c>
      <c r="M166" s="64" t="s">
        <v>742</v>
      </c>
      <c r="N166" s="64" t="s">
        <v>1302</v>
      </c>
      <c r="O166" s="64">
        <v>2705367</v>
      </c>
      <c r="P166" s="64" t="s">
        <v>658</v>
      </c>
      <c r="Q166" s="64" t="s">
        <v>812</v>
      </c>
      <c r="R166" s="75" t="s">
        <v>1303</v>
      </c>
      <c r="S166" s="76">
        <v>0</v>
      </c>
    </row>
    <row r="167" spans="1:19" ht="15" customHeight="1" x14ac:dyDescent="0.35">
      <c r="A167" s="60">
        <v>165</v>
      </c>
      <c r="B167" s="60" t="s">
        <v>689</v>
      </c>
      <c r="C167" s="61" t="s">
        <v>311</v>
      </c>
      <c r="D167" s="64" t="s">
        <v>571</v>
      </c>
      <c r="E167" s="62" t="s">
        <v>571</v>
      </c>
      <c r="F167" s="62" t="s">
        <v>571</v>
      </c>
      <c r="G167" s="62">
        <v>0</v>
      </c>
      <c r="H167" s="63" t="s">
        <v>616</v>
      </c>
      <c r="I167" s="63" t="s">
        <v>813</v>
      </c>
      <c r="J167" s="74" t="s">
        <v>1304</v>
      </c>
      <c r="K167" s="73">
        <v>18749302</v>
      </c>
      <c r="L167" s="62" t="s">
        <v>632</v>
      </c>
      <c r="M167" s="64" t="s">
        <v>735</v>
      </c>
      <c r="N167" s="64" t="s">
        <v>1305</v>
      </c>
      <c r="O167" s="64">
        <v>5708533</v>
      </c>
      <c r="P167" s="64" t="s">
        <v>571</v>
      </c>
      <c r="Q167" s="64" t="s">
        <v>571</v>
      </c>
      <c r="R167" s="75" t="s">
        <v>571</v>
      </c>
      <c r="S167" s="76">
        <v>0</v>
      </c>
    </row>
    <row r="168" spans="1:19" ht="15" customHeight="1" x14ac:dyDescent="0.35">
      <c r="A168" s="60">
        <v>166</v>
      </c>
      <c r="B168" s="60" t="s">
        <v>313</v>
      </c>
      <c r="C168" s="61" t="s">
        <v>312</v>
      </c>
      <c r="D168" s="62" t="s">
        <v>668</v>
      </c>
      <c r="E168" s="62" t="s">
        <v>809</v>
      </c>
      <c r="F168" s="62" t="s">
        <v>1306</v>
      </c>
      <c r="G168" s="62">
        <v>61793019</v>
      </c>
      <c r="H168" s="63" t="s">
        <v>669</v>
      </c>
      <c r="I168" s="63" t="s">
        <v>810</v>
      </c>
      <c r="J168" s="74" t="s">
        <v>1307</v>
      </c>
      <c r="K168" s="73">
        <v>11061713</v>
      </c>
      <c r="L168" s="64" t="s">
        <v>571</v>
      </c>
      <c r="M168" s="64" t="s">
        <v>571</v>
      </c>
      <c r="N168" s="64" t="s">
        <v>571</v>
      </c>
      <c r="O168" s="64">
        <v>0</v>
      </c>
      <c r="P168" s="64" t="s">
        <v>571</v>
      </c>
      <c r="Q168" s="64" t="s">
        <v>571</v>
      </c>
      <c r="R168" s="75" t="s">
        <v>571</v>
      </c>
      <c r="S168" s="76">
        <v>0</v>
      </c>
    </row>
    <row r="169" spans="1:19" ht="15" customHeight="1" x14ac:dyDescent="0.35">
      <c r="A169" s="60">
        <v>167</v>
      </c>
      <c r="B169" s="60" t="s">
        <v>315</v>
      </c>
      <c r="C169" s="61" t="s">
        <v>314</v>
      </c>
      <c r="D169" s="62" t="s">
        <v>591</v>
      </c>
      <c r="E169" s="62" t="s">
        <v>764</v>
      </c>
      <c r="F169" s="62" t="s">
        <v>1308</v>
      </c>
      <c r="G169" s="62">
        <v>91959887</v>
      </c>
      <c r="H169" s="63" t="s">
        <v>592</v>
      </c>
      <c r="I169" s="63" t="s">
        <v>765</v>
      </c>
      <c r="J169" s="74" t="s">
        <v>1309</v>
      </c>
      <c r="K169" s="73">
        <v>15117889</v>
      </c>
      <c r="L169" s="56" t="s">
        <v>841</v>
      </c>
      <c r="M169" s="64" t="s">
        <v>842</v>
      </c>
      <c r="N169" s="64" t="s">
        <v>1310</v>
      </c>
      <c r="O169" s="64">
        <v>4937300</v>
      </c>
      <c r="P169" s="64" t="s">
        <v>571</v>
      </c>
      <c r="Q169" s="64" t="s">
        <v>571</v>
      </c>
      <c r="R169" s="75" t="s">
        <v>571</v>
      </c>
      <c r="S169" s="76">
        <v>0</v>
      </c>
    </row>
    <row r="170" spans="1:19" ht="15" customHeight="1" x14ac:dyDescent="0.35">
      <c r="A170" s="60">
        <v>168</v>
      </c>
      <c r="B170" s="60" t="s">
        <v>317</v>
      </c>
      <c r="C170" s="61" t="s">
        <v>316</v>
      </c>
      <c r="D170" s="62" t="s">
        <v>577</v>
      </c>
      <c r="E170" s="62" t="s">
        <v>795</v>
      </c>
      <c r="F170" s="62" t="s">
        <v>1311</v>
      </c>
      <c r="G170" s="62">
        <v>60215720</v>
      </c>
      <c r="H170" s="63" t="s">
        <v>578</v>
      </c>
      <c r="I170" s="63" t="s">
        <v>797</v>
      </c>
      <c r="J170" s="74" t="s">
        <v>1312</v>
      </c>
      <c r="K170" s="73">
        <v>8996168.5600000005</v>
      </c>
      <c r="L170" s="62" t="s">
        <v>579</v>
      </c>
      <c r="M170" s="64" t="s">
        <v>796</v>
      </c>
      <c r="N170" s="64" t="s">
        <v>1313</v>
      </c>
      <c r="O170" s="64">
        <v>3191733</v>
      </c>
      <c r="P170" s="64" t="s">
        <v>571</v>
      </c>
      <c r="Q170" s="64" t="s">
        <v>571</v>
      </c>
      <c r="R170" s="75" t="s">
        <v>571</v>
      </c>
      <c r="S170" s="76">
        <v>0</v>
      </c>
    </row>
    <row r="171" spans="1:19" ht="15" customHeight="1" x14ac:dyDescent="0.35">
      <c r="A171" s="60">
        <v>169</v>
      </c>
      <c r="B171" s="60" t="s">
        <v>319</v>
      </c>
      <c r="C171" s="61" t="s">
        <v>318</v>
      </c>
      <c r="D171" s="64" t="s">
        <v>571</v>
      </c>
      <c r="E171" s="62" t="s">
        <v>571</v>
      </c>
      <c r="F171" s="62" t="s">
        <v>571</v>
      </c>
      <c r="G171" s="62">
        <v>0</v>
      </c>
      <c r="H171" s="63" t="s">
        <v>672</v>
      </c>
      <c r="I171" s="63" t="s">
        <v>794</v>
      </c>
      <c r="J171" s="74" t="s">
        <v>1314</v>
      </c>
      <c r="K171" s="73">
        <v>9237773</v>
      </c>
      <c r="L171" s="62" t="s">
        <v>673</v>
      </c>
      <c r="M171" s="64" t="s">
        <v>814</v>
      </c>
      <c r="N171" s="64" t="s">
        <v>1315</v>
      </c>
      <c r="O171" s="64">
        <v>5662013</v>
      </c>
      <c r="P171" s="64" t="s">
        <v>571</v>
      </c>
      <c r="Q171" s="64" t="s">
        <v>571</v>
      </c>
      <c r="R171" s="75" t="s">
        <v>571</v>
      </c>
      <c r="S171" s="76">
        <v>0</v>
      </c>
    </row>
    <row r="172" spans="1:19" ht="15" customHeight="1" x14ac:dyDescent="0.35">
      <c r="A172" s="60">
        <v>170</v>
      </c>
      <c r="B172" s="60" t="s">
        <v>321</v>
      </c>
      <c r="C172" s="61" t="s">
        <v>320</v>
      </c>
      <c r="D172" s="62" t="s">
        <v>637</v>
      </c>
      <c r="E172" s="62" t="s">
        <v>804</v>
      </c>
      <c r="F172" s="62" t="s">
        <v>1316</v>
      </c>
      <c r="G172" s="62">
        <v>48451683</v>
      </c>
      <c r="H172" s="63" t="s">
        <v>638</v>
      </c>
      <c r="I172" s="63" t="s">
        <v>806</v>
      </c>
      <c r="J172" s="74" t="s">
        <v>1317</v>
      </c>
      <c r="K172" s="73">
        <v>8415440</v>
      </c>
      <c r="L172" s="62" t="s">
        <v>639</v>
      </c>
      <c r="M172" s="64" t="s">
        <v>805</v>
      </c>
      <c r="N172" s="64" t="s">
        <v>1318</v>
      </c>
      <c r="O172" s="64">
        <v>2887772</v>
      </c>
      <c r="P172" s="64" t="s">
        <v>571</v>
      </c>
      <c r="Q172" s="64" t="s">
        <v>571</v>
      </c>
      <c r="R172" s="75" t="s">
        <v>571</v>
      </c>
      <c r="S172" s="76">
        <v>0</v>
      </c>
    </row>
    <row r="173" spans="1:19" ht="15" customHeight="1" x14ac:dyDescent="0.35">
      <c r="A173" s="60">
        <v>171</v>
      </c>
      <c r="B173" s="60" t="s">
        <v>323</v>
      </c>
      <c r="C173" s="61" t="s">
        <v>322</v>
      </c>
      <c r="D173" s="62" t="s">
        <v>585</v>
      </c>
      <c r="E173" s="62" t="s">
        <v>831</v>
      </c>
      <c r="F173" s="62" t="s">
        <v>1319</v>
      </c>
      <c r="G173" s="62">
        <v>27089606</v>
      </c>
      <c r="H173" s="63" t="s">
        <v>571</v>
      </c>
      <c r="I173" s="63" t="s">
        <v>571</v>
      </c>
      <c r="J173" s="74" t="s">
        <v>571</v>
      </c>
      <c r="K173" s="73">
        <v>0</v>
      </c>
      <c r="L173" s="64" t="s">
        <v>571</v>
      </c>
      <c r="M173" s="64" t="s">
        <v>571</v>
      </c>
      <c r="N173" s="64" t="s">
        <v>571</v>
      </c>
      <c r="O173" s="64">
        <v>0</v>
      </c>
      <c r="P173" s="64" t="s">
        <v>571</v>
      </c>
      <c r="Q173" s="64" t="s">
        <v>571</v>
      </c>
      <c r="R173" s="75" t="s">
        <v>571</v>
      </c>
      <c r="S173" s="76">
        <v>0</v>
      </c>
    </row>
    <row r="174" spans="1:19" ht="15" customHeight="1" x14ac:dyDescent="0.35">
      <c r="A174" s="60">
        <v>172</v>
      </c>
      <c r="B174" s="60" t="s">
        <v>325</v>
      </c>
      <c r="C174" s="61" t="s">
        <v>324</v>
      </c>
      <c r="D174" s="62" t="s">
        <v>662</v>
      </c>
      <c r="E174" s="62" t="s">
        <v>749</v>
      </c>
      <c r="F174" s="62" t="s">
        <v>1320</v>
      </c>
      <c r="G174" s="62">
        <v>49761341</v>
      </c>
      <c r="H174" s="63" t="s">
        <v>651</v>
      </c>
      <c r="I174" s="63" t="s">
        <v>750</v>
      </c>
      <c r="J174" s="74" t="s">
        <v>1321</v>
      </c>
      <c r="K174" s="73">
        <v>7661973</v>
      </c>
      <c r="L174" s="62" t="s">
        <v>663</v>
      </c>
      <c r="M174" s="64" t="s">
        <v>751</v>
      </c>
      <c r="N174" s="64" t="s">
        <v>1322</v>
      </c>
      <c r="O174" s="64">
        <v>3050408</v>
      </c>
      <c r="P174" s="64" t="s">
        <v>571</v>
      </c>
      <c r="Q174" s="64" t="s">
        <v>571</v>
      </c>
      <c r="R174" s="75" t="s">
        <v>571</v>
      </c>
      <c r="S174" s="76">
        <v>0</v>
      </c>
    </row>
    <row r="175" spans="1:19" ht="15" customHeight="1" x14ac:dyDescent="0.35">
      <c r="A175" s="60">
        <v>173</v>
      </c>
      <c r="B175" s="60" t="s">
        <v>327</v>
      </c>
      <c r="C175" s="61" t="s">
        <v>326</v>
      </c>
      <c r="D175" s="62" t="s">
        <v>574</v>
      </c>
      <c r="E175" s="62" t="s">
        <v>746</v>
      </c>
      <c r="F175" s="62" t="s">
        <v>1323</v>
      </c>
      <c r="G175" s="62">
        <v>42184787</v>
      </c>
      <c r="H175" s="63" t="s">
        <v>575</v>
      </c>
      <c r="I175" s="63" t="s">
        <v>748</v>
      </c>
      <c r="J175" s="74" t="s">
        <v>1324</v>
      </c>
      <c r="K175" s="73">
        <v>7084271</v>
      </c>
      <c r="L175" s="62" t="s">
        <v>576</v>
      </c>
      <c r="M175" s="64" t="s">
        <v>747</v>
      </c>
      <c r="N175" s="64" t="s">
        <v>1325</v>
      </c>
      <c r="O175" s="64">
        <v>2430099</v>
      </c>
      <c r="P175" s="64" t="s">
        <v>571</v>
      </c>
      <c r="Q175" s="64" t="s">
        <v>571</v>
      </c>
      <c r="R175" s="75" t="s">
        <v>571</v>
      </c>
      <c r="S175" s="76">
        <v>0</v>
      </c>
    </row>
    <row r="176" spans="1:19" ht="15" customHeight="1" x14ac:dyDescent="0.35">
      <c r="A176" s="60">
        <v>174</v>
      </c>
      <c r="B176" s="60" t="s">
        <v>690</v>
      </c>
      <c r="C176" s="61" t="s">
        <v>328</v>
      </c>
      <c r="D176" s="64" t="s">
        <v>571</v>
      </c>
      <c r="E176" s="62" t="s">
        <v>571</v>
      </c>
      <c r="F176" s="62" t="s">
        <v>571</v>
      </c>
      <c r="G176" s="62">
        <v>0</v>
      </c>
      <c r="H176" s="63" t="s">
        <v>665</v>
      </c>
      <c r="I176" s="63" t="s">
        <v>770</v>
      </c>
      <c r="J176" s="74" t="s">
        <v>1326</v>
      </c>
      <c r="K176" s="73">
        <v>10116376.41</v>
      </c>
      <c r="L176" s="62" t="s">
        <v>666</v>
      </c>
      <c r="M176" s="64" t="s">
        <v>769</v>
      </c>
      <c r="N176" s="64" t="s">
        <v>1327</v>
      </c>
      <c r="O176" s="64">
        <v>3840074</v>
      </c>
      <c r="P176" s="64" t="s">
        <v>571</v>
      </c>
      <c r="Q176" s="64" t="s">
        <v>571</v>
      </c>
      <c r="R176" s="75" t="s">
        <v>571</v>
      </c>
      <c r="S176" s="76">
        <v>0</v>
      </c>
    </row>
    <row r="177" spans="1:19" ht="15" customHeight="1" x14ac:dyDescent="0.35">
      <c r="A177" s="60">
        <v>175</v>
      </c>
      <c r="B177" s="60" t="s">
        <v>330</v>
      </c>
      <c r="C177" s="61" t="s">
        <v>329</v>
      </c>
      <c r="D177" s="62" t="s">
        <v>628</v>
      </c>
      <c r="E177" s="62" t="s">
        <v>767</v>
      </c>
      <c r="F177" s="62" t="s">
        <v>1328</v>
      </c>
      <c r="G177" s="62">
        <v>70681150</v>
      </c>
      <c r="H177" s="63" t="s">
        <v>629</v>
      </c>
      <c r="I177" s="63" t="s">
        <v>768</v>
      </c>
      <c r="J177" s="74" t="s">
        <v>1329</v>
      </c>
      <c r="K177" s="73">
        <v>9895961</v>
      </c>
      <c r="L177" s="64" t="s">
        <v>571</v>
      </c>
      <c r="M177" s="64" t="s">
        <v>571</v>
      </c>
      <c r="N177" s="64" t="s">
        <v>571</v>
      </c>
      <c r="O177" s="64">
        <v>0</v>
      </c>
      <c r="P177" s="64" t="s">
        <v>571</v>
      </c>
      <c r="Q177" s="64" t="s">
        <v>571</v>
      </c>
      <c r="R177" s="75" t="s">
        <v>571</v>
      </c>
      <c r="S177" s="76">
        <v>0</v>
      </c>
    </row>
    <row r="178" spans="1:19" ht="15" customHeight="1" x14ac:dyDescent="0.35">
      <c r="A178" s="60">
        <v>176</v>
      </c>
      <c r="B178" s="60" t="s">
        <v>332</v>
      </c>
      <c r="C178" s="61" t="s">
        <v>331</v>
      </c>
      <c r="D178" s="62" t="s">
        <v>611</v>
      </c>
      <c r="E178" s="62" t="s">
        <v>780</v>
      </c>
      <c r="F178" s="62" t="s">
        <v>1330</v>
      </c>
      <c r="G178" s="62">
        <v>50426766</v>
      </c>
      <c r="H178" s="63" t="s">
        <v>612</v>
      </c>
      <c r="I178" s="63" t="s">
        <v>781</v>
      </c>
      <c r="J178" s="74" t="s">
        <v>1331</v>
      </c>
      <c r="K178" s="73">
        <v>9476649</v>
      </c>
      <c r="L178" s="64" t="s">
        <v>571</v>
      </c>
      <c r="M178" s="64" t="s">
        <v>571</v>
      </c>
      <c r="N178" s="64" t="s">
        <v>571</v>
      </c>
      <c r="O178" s="64">
        <v>0</v>
      </c>
      <c r="P178" s="64" t="s">
        <v>571</v>
      </c>
      <c r="Q178" s="64" t="s">
        <v>571</v>
      </c>
      <c r="R178" s="75" t="s">
        <v>571</v>
      </c>
      <c r="S178" s="76">
        <v>0</v>
      </c>
    </row>
    <row r="179" spans="1:19" ht="15" customHeight="1" x14ac:dyDescent="0.35">
      <c r="A179" s="60">
        <v>177</v>
      </c>
      <c r="B179" s="60" t="s">
        <v>691</v>
      </c>
      <c r="C179" s="61" t="s">
        <v>333</v>
      </c>
      <c r="D179" s="64" t="s">
        <v>571</v>
      </c>
      <c r="E179" s="62" t="s">
        <v>571</v>
      </c>
      <c r="F179" s="62" t="s">
        <v>571</v>
      </c>
      <c r="G179" s="62">
        <v>0</v>
      </c>
      <c r="H179" s="63" t="s">
        <v>665</v>
      </c>
      <c r="I179" s="63" t="s">
        <v>770</v>
      </c>
      <c r="J179" s="74" t="s">
        <v>1332</v>
      </c>
      <c r="K179" s="73">
        <v>11385781.689999999</v>
      </c>
      <c r="L179" s="62" t="s">
        <v>666</v>
      </c>
      <c r="M179" s="64" t="s">
        <v>769</v>
      </c>
      <c r="N179" s="64" t="s">
        <v>1333</v>
      </c>
      <c r="O179" s="64">
        <v>4321927.3899999997</v>
      </c>
      <c r="P179" s="64" t="s">
        <v>571</v>
      </c>
      <c r="Q179" s="64" t="s">
        <v>571</v>
      </c>
      <c r="R179" s="75" t="s">
        <v>571</v>
      </c>
      <c r="S179" s="76">
        <v>0</v>
      </c>
    </row>
    <row r="180" spans="1:19" ht="15" customHeight="1" x14ac:dyDescent="0.35">
      <c r="A180" s="60">
        <v>178</v>
      </c>
      <c r="B180" s="60" t="s">
        <v>335</v>
      </c>
      <c r="C180" s="61" t="s">
        <v>334</v>
      </c>
      <c r="D180" s="62" t="s">
        <v>620</v>
      </c>
      <c r="E180" s="62" t="s">
        <v>785</v>
      </c>
      <c r="F180" s="62" t="s">
        <v>1334</v>
      </c>
      <c r="G180" s="62">
        <v>57633542</v>
      </c>
      <c r="H180" s="63" t="s">
        <v>621</v>
      </c>
      <c r="I180" s="63" t="s">
        <v>786</v>
      </c>
      <c r="J180" s="74" t="s">
        <v>1335</v>
      </c>
      <c r="K180" s="73">
        <v>10703529</v>
      </c>
      <c r="L180" s="64" t="s">
        <v>571</v>
      </c>
      <c r="M180" s="64" t="s">
        <v>571</v>
      </c>
      <c r="N180" s="64" t="s">
        <v>571</v>
      </c>
      <c r="O180" s="64">
        <v>0</v>
      </c>
      <c r="P180" s="64" t="s">
        <v>571</v>
      </c>
      <c r="Q180" s="64" t="s">
        <v>571</v>
      </c>
      <c r="R180" s="75" t="s">
        <v>571</v>
      </c>
      <c r="S180" s="76">
        <v>0</v>
      </c>
    </row>
    <row r="181" spans="1:19" ht="15" customHeight="1" x14ac:dyDescent="0.35">
      <c r="A181" s="60">
        <v>179</v>
      </c>
      <c r="B181" s="60" t="s">
        <v>837</v>
      </c>
      <c r="C181" s="61" t="s">
        <v>840</v>
      </c>
      <c r="D181" s="62" t="s">
        <v>571</v>
      </c>
      <c r="E181" s="62" t="s">
        <v>571</v>
      </c>
      <c r="F181" s="62" t="s">
        <v>571</v>
      </c>
      <c r="G181" s="62">
        <v>0</v>
      </c>
      <c r="H181" s="56" t="s">
        <v>648</v>
      </c>
      <c r="I181" s="63" t="s">
        <v>793</v>
      </c>
      <c r="J181" s="74" t="s">
        <v>1336</v>
      </c>
      <c r="K181" s="73">
        <v>0</v>
      </c>
      <c r="L181" s="56" t="s">
        <v>649</v>
      </c>
      <c r="M181" s="64" t="s">
        <v>792</v>
      </c>
      <c r="N181" s="64" t="s">
        <v>1337</v>
      </c>
      <c r="O181" s="64">
        <v>0</v>
      </c>
      <c r="P181" s="64" t="s">
        <v>571</v>
      </c>
      <c r="Q181" s="64" t="s">
        <v>571</v>
      </c>
      <c r="R181" s="75" t="s">
        <v>571</v>
      </c>
      <c r="S181" s="76">
        <v>0</v>
      </c>
    </row>
    <row r="182" spans="1:19" ht="14" customHeight="1" x14ac:dyDescent="0.35">
      <c r="A182" s="60">
        <v>180</v>
      </c>
      <c r="B182" s="60" t="s">
        <v>692</v>
      </c>
      <c r="C182" s="61" t="s">
        <v>336</v>
      </c>
      <c r="D182" s="64" t="s">
        <v>571</v>
      </c>
      <c r="E182" s="62" t="s">
        <v>571</v>
      </c>
      <c r="F182" s="62" t="s">
        <v>571</v>
      </c>
      <c r="G182" s="62">
        <v>0</v>
      </c>
      <c r="H182" s="63" t="s">
        <v>594</v>
      </c>
      <c r="I182" s="63" t="s">
        <v>730</v>
      </c>
      <c r="J182" s="74" t="s">
        <v>1338</v>
      </c>
      <c r="K182" s="73">
        <v>18039158</v>
      </c>
      <c r="L182" s="62" t="s">
        <v>595</v>
      </c>
      <c r="M182" s="64" t="s">
        <v>731</v>
      </c>
      <c r="N182" s="64" t="s">
        <v>1339</v>
      </c>
      <c r="O182" s="64">
        <v>5934131</v>
      </c>
      <c r="P182" s="64" t="s">
        <v>571</v>
      </c>
      <c r="Q182" s="64" t="s">
        <v>571</v>
      </c>
      <c r="R182" s="75" t="s">
        <v>571</v>
      </c>
      <c r="S182" s="76">
        <v>0</v>
      </c>
    </row>
    <row r="183" spans="1:19" ht="15" customHeight="1" x14ac:dyDescent="0.35">
      <c r="A183" s="60">
        <v>181</v>
      </c>
      <c r="B183" s="60" t="s">
        <v>338</v>
      </c>
      <c r="C183" s="61" t="s">
        <v>337</v>
      </c>
      <c r="D183" s="64" t="s">
        <v>571</v>
      </c>
      <c r="E183" s="62" t="s">
        <v>571</v>
      </c>
      <c r="F183" s="62" t="s">
        <v>571</v>
      </c>
      <c r="G183" s="62">
        <v>0</v>
      </c>
      <c r="H183" s="63" t="s">
        <v>672</v>
      </c>
      <c r="I183" s="63" t="s">
        <v>794</v>
      </c>
      <c r="J183" s="74" t="s">
        <v>1340</v>
      </c>
      <c r="K183" s="73">
        <v>8476190</v>
      </c>
      <c r="L183" s="62" t="s">
        <v>673</v>
      </c>
      <c r="M183" s="64" t="s">
        <v>814</v>
      </c>
      <c r="N183" s="64" t="s">
        <v>1341</v>
      </c>
      <c r="O183" s="64">
        <v>5195224</v>
      </c>
      <c r="P183" s="64" t="s">
        <v>571</v>
      </c>
      <c r="Q183" s="64" t="s">
        <v>571</v>
      </c>
      <c r="R183" s="75" t="s">
        <v>571</v>
      </c>
      <c r="S183" s="76">
        <v>0</v>
      </c>
    </row>
    <row r="184" spans="1:19" ht="15" customHeight="1" x14ac:dyDescent="0.35">
      <c r="A184" s="60">
        <v>182</v>
      </c>
      <c r="B184" s="60" t="s">
        <v>340</v>
      </c>
      <c r="C184" s="61" t="s">
        <v>339</v>
      </c>
      <c r="D184" s="62" t="s">
        <v>693</v>
      </c>
      <c r="E184" s="62" t="s">
        <v>815</v>
      </c>
      <c r="F184" s="62" t="s">
        <v>1342</v>
      </c>
      <c r="G184" s="62">
        <v>31318291.120000001</v>
      </c>
      <c r="H184" s="63" t="s">
        <v>694</v>
      </c>
      <c r="I184" s="63" t="s">
        <v>816</v>
      </c>
      <c r="J184" s="74" t="s">
        <v>1343</v>
      </c>
      <c r="K184" s="73">
        <v>5005679.83</v>
      </c>
      <c r="L184" s="64" t="s">
        <v>571</v>
      </c>
      <c r="M184" s="64" t="s">
        <v>571</v>
      </c>
      <c r="N184" s="64" t="s">
        <v>571</v>
      </c>
      <c r="O184" s="64">
        <v>0</v>
      </c>
      <c r="P184" s="64" t="s">
        <v>571</v>
      </c>
      <c r="Q184" s="64" t="s">
        <v>571</v>
      </c>
      <c r="R184" s="75" t="s">
        <v>571</v>
      </c>
      <c r="S184" s="76">
        <v>0</v>
      </c>
    </row>
    <row r="185" spans="1:19" ht="15" customHeight="1" x14ac:dyDescent="0.35">
      <c r="A185" s="60">
        <v>183</v>
      </c>
      <c r="B185" s="60" t="s">
        <v>342</v>
      </c>
      <c r="C185" s="61" t="s">
        <v>341</v>
      </c>
      <c r="D185" s="62" t="s">
        <v>602</v>
      </c>
      <c r="E185" s="62" t="s">
        <v>777</v>
      </c>
      <c r="F185" s="62" t="s">
        <v>1344</v>
      </c>
      <c r="G185" s="62">
        <v>46472972</v>
      </c>
      <c r="H185" s="63" t="s">
        <v>603</v>
      </c>
      <c r="I185" s="63" t="s">
        <v>779</v>
      </c>
      <c r="J185" s="74" t="s">
        <v>1345</v>
      </c>
      <c r="K185" s="73">
        <v>8066266</v>
      </c>
      <c r="L185" s="62" t="s">
        <v>604</v>
      </c>
      <c r="M185" s="64" t="s">
        <v>778</v>
      </c>
      <c r="N185" s="64" t="s">
        <v>1346</v>
      </c>
      <c r="O185" s="64">
        <v>2350397</v>
      </c>
      <c r="P185" s="64" t="s">
        <v>571</v>
      </c>
      <c r="Q185" s="64" t="s">
        <v>571</v>
      </c>
      <c r="R185" s="75" t="s">
        <v>571</v>
      </c>
      <c r="S185" s="76">
        <v>0</v>
      </c>
    </row>
    <row r="186" spans="1:19" ht="15" customHeight="1" x14ac:dyDescent="0.35">
      <c r="A186" s="60">
        <v>184</v>
      </c>
      <c r="B186" s="60" t="s">
        <v>695</v>
      </c>
      <c r="C186" s="61" t="s">
        <v>343</v>
      </c>
      <c r="D186" s="64" t="s">
        <v>571</v>
      </c>
      <c r="E186" s="62" t="s">
        <v>571</v>
      </c>
      <c r="F186" s="62" t="s">
        <v>571</v>
      </c>
      <c r="G186" s="62">
        <v>0</v>
      </c>
      <c r="H186" s="63" t="s">
        <v>672</v>
      </c>
      <c r="I186" s="63" t="s">
        <v>794</v>
      </c>
      <c r="J186" s="74" t="s">
        <v>1347</v>
      </c>
      <c r="K186" s="73">
        <v>14641042</v>
      </c>
      <c r="L186" s="64" t="s">
        <v>571</v>
      </c>
      <c r="M186" s="64" t="s">
        <v>571</v>
      </c>
      <c r="N186" s="64" t="s">
        <v>571</v>
      </c>
      <c r="O186" s="64">
        <v>0</v>
      </c>
      <c r="P186" s="64" t="s">
        <v>571</v>
      </c>
      <c r="Q186" s="64" t="s">
        <v>571</v>
      </c>
      <c r="R186" s="75" t="s">
        <v>571</v>
      </c>
      <c r="S186" s="76">
        <v>0</v>
      </c>
    </row>
    <row r="187" spans="1:19" ht="15" customHeight="1" x14ac:dyDescent="0.35">
      <c r="A187" s="60">
        <v>185</v>
      </c>
      <c r="B187" s="60" t="s">
        <v>345</v>
      </c>
      <c r="C187" s="61" t="s">
        <v>344</v>
      </c>
      <c r="D187" s="62" t="s">
        <v>620</v>
      </c>
      <c r="E187" s="62" t="s">
        <v>785</v>
      </c>
      <c r="F187" s="62" t="s">
        <v>1348</v>
      </c>
      <c r="G187" s="62">
        <v>52415120</v>
      </c>
      <c r="H187" s="63" t="s">
        <v>621</v>
      </c>
      <c r="I187" s="63" t="s">
        <v>786</v>
      </c>
      <c r="J187" s="74" t="s">
        <v>1349</v>
      </c>
      <c r="K187" s="73">
        <v>9734379</v>
      </c>
      <c r="L187" s="64" t="s">
        <v>571</v>
      </c>
      <c r="M187" s="64" t="s">
        <v>571</v>
      </c>
      <c r="N187" s="64" t="s">
        <v>571</v>
      </c>
      <c r="O187" s="64">
        <v>0</v>
      </c>
      <c r="P187" s="64" t="s">
        <v>571</v>
      </c>
      <c r="Q187" s="64" t="s">
        <v>571</v>
      </c>
      <c r="R187" s="75" t="s">
        <v>571</v>
      </c>
      <c r="S187" s="76">
        <v>0</v>
      </c>
    </row>
    <row r="188" spans="1:19" ht="15" customHeight="1" x14ac:dyDescent="0.35">
      <c r="A188" s="60">
        <v>186</v>
      </c>
      <c r="B188" s="60" t="s">
        <v>696</v>
      </c>
      <c r="C188" s="61" t="s">
        <v>346</v>
      </c>
      <c r="D188" s="64" t="s">
        <v>571</v>
      </c>
      <c r="E188" s="62" t="s">
        <v>571</v>
      </c>
      <c r="F188" s="62" t="s">
        <v>571</v>
      </c>
      <c r="G188" s="62">
        <v>0</v>
      </c>
      <c r="H188" s="63" t="s">
        <v>578</v>
      </c>
      <c r="I188" s="63" t="s">
        <v>797</v>
      </c>
      <c r="J188" s="74" t="s">
        <v>1350</v>
      </c>
      <c r="K188" s="73">
        <v>15446995</v>
      </c>
      <c r="L188" s="62" t="s">
        <v>579</v>
      </c>
      <c r="M188" s="64" t="s">
        <v>796</v>
      </c>
      <c r="N188" s="64" t="s">
        <v>1351</v>
      </c>
      <c r="O188" s="64">
        <v>5480410</v>
      </c>
      <c r="P188" s="64" t="s">
        <v>571</v>
      </c>
      <c r="Q188" s="64" t="s">
        <v>571</v>
      </c>
      <c r="R188" s="75" t="s">
        <v>571</v>
      </c>
      <c r="S188" s="76">
        <v>0</v>
      </c>
    </row>
    <row r="189" spans="1:19" ht="15" customHeight="1" x14ac:dyDescent="0.35">
      <c r="A189" s="60">
        <v>187</v>
      </c>
      <c r="B189" s="60" t="s">
        <v>348</v>
      </c>
      <c r="C189" s="61" t="s">
        <v>347</v>
      </c>
      <c r="D189" s="62" t="s">
        <v>693</v>
      </c>
      <c r="E189" s="62" t="s">
        <v>815</v>
      </c>
      <c r="F189" s="62" t="s">
        <v>1352</v>
      </c>
      <c r="G189" s="62">
        <v>57197025.469999999</v>
      </c>
      <c r="H189" s="63" t="s">
        <v>694</v>
      </c>
      <c r="I189" s="63" t="s">
        <v>816</v>
      </c>
      <c r="J189" s="74" t="s">
        <v>1353</v>
      </c>
      <c r="K189" s="73">
        <v>9141941.8699999992</v>
      </c>
      <c r="L189" s="64" t="s">
        <v>571</v>
      </c>
      <c r="M189" s="64" t="s">
        <v>571</v>
      </c>
      <c r="N189" s="64" t="s">
        <v>571</v>
      </c>
      <c r="O189" s="64">
        <v>0</v>
      </c>
      <c r="P189" s="64" t="s">
        <v>571</v>
      </c>
      <c r="Q189" s="64" t="s">
        <v>571</v>
      </c>
      <c r="R189" s="75" t="s">
        <v>571</v>
      </c>
      <c r="S189" s="76">
        <v>0</v>
      </c>
    </row>
    <row r="190" spans="1:19" ht="15" customHeight="1" x14ac:dyDescent="0.35">
      <c r="A190" s="60">
        <v>188</v>
      </c>
      <c r="B190" s="60" t="s">
        <v>350</v>
      </c>
      <c r="C190" s="61" t="s">
        <v>349</v>
      </c>
      <c r="D190" s="62" t="s">
        <v>602</v>
      </c>
      <c r="E190" s="62" t="s">
        <v>777</v>
      </c>
      <c r="F190" s="62" t="s">
        <v>1354</v>
      </c>
      <c r="G190" s="62">
        <v>23542857</v>
      </c>
      <c r="H190" s="63" t="s">
        <v>603</v>
      </c>
      <c r="I190" s="63" t="s">
        <v>779</v>
      </c>
      <c r="J190" s="74" t="s">
        <v>1355</v>
      </c>
      <c r="K190" s="73">
        <v>4086310</v>
      </c>
      <c r="L190" s="62" t="s">
        <v>604</v>
      </c>
      <c r="M190" s="64" t="s">
        <v>778</v>
      </c>
      <c r="N190" s="64" t="s">
        <v>1356</v>
      </c>
      <c r="O190" s="64">
        <v>1190693</v>
      </c>
      <c r="P190" s="64" t="s">
        <v>571</v>
      </c>
      <c r="Q190" s="64" t="s">
        <v>571</v>
      </c>
      <c r="R190" s="75" t="s">
        <v>571</v>
      </c>
      <c r="S190" s="76">
        <v>0</v>
      </c>
    </row>
    <row r="191" spans="1:19" ht="15" customHeight="1" x14ac:dyDescent="0.35">
      <c r="A191" s="60">
        <v>189</v>
      </c>
      <c r="B191" s="60" t="s">
        <v>352</v>
      </c>
      <c r="C191" s="61" t="s">
        <v>351</v>
      </c>
      <c r="D191" s="64" t="s">
        <v>571</v>
      </c>
      <c r="E191" s="62" t="s">
        <v>571</v>
      </c>
      <c r="F191" s="62" t="s">
        <v>571</v>
      </c>
      <c r="G191" s="62">
        <v>0</v>
      </c>
      <c r="H191" s="65" t="s">
        <v>609</v>
      </c>
      <c r="I191" s="63" t="s">
        <v>833</v>
      </c>
      <c r="J191" s="74" t="s">
        <v>1357</v>
      </c>
      <c r="K191" s="73">
        <v>12011203</v>
      </c>
      <c r="L191" s="64" t="s">
        <v>571</v>
      </c>
      <c r="M191" s="64" t="s">
        <v>571</v>
      </c>
      <c r="N191" s="64" t="s">
        <v>571</v>
      </c>
      <c r="O191" s="64">
        <v>0</v>
      </c>
      <c r="P191" s="64" t="s">
        <v>610</v>
      </c>
      <c r="Q191" s="64" t="s">
        <v>834</v>
      </c>
      <c r="R191" s="75" t="s">
        <v>1358</v>
      </c>
      <c r="S191" s="76">
        <v>5244450</v>
      </c>
    </row>
    <row r="192" spans="1:19" ht="15" customHeight="1" x14ac:dyDescent="0.35">
      <c r="A192" s="60">
        <v>190</v>
      </c>
      <c r="B192" s="60" t="s">
        <v>354</v>
      </c>
      <c r="C192" s="61" t="s">
        <v>353</v>
      </c>
      <c r="D192" s="62" t="s">
        <v>643</v>
      </c>
      <c r="E192" s="62" t="s">
        <v>798</v>
      </c>
      <c r="F192" s="62" t="s">
        <v>1359</v>
      </c>
      <c r="G192" s="62">
        <v>70102623</v>
      </c>
      <c r="H192" s="63" t="s">
        <v>616</v>
      </c>
      <c r="I192" s="63" t="s">
        <v>813</v>
      </c>
      <c r="J192" s="74" t="s">
        <v>1360</v>
      </c>
      <c r="K192" s="73">
        <v>9926279</v>
      </c>
      <c r="L192" s="64" t="s">
        <v>571</v>
      </c>
      <c r="M192" s="64" t="s">
        <v>571</v>
      </c>
      <c r="N192" s="64" t="s">
        <v>571</v>
      </c>
      <c r="O192" s="64">
        <v>0</v>
      </c>
      <c r="P192" s="64" t="s">
        <v>571</v>
      </c>
      <c r="Q192" s="64" t="s">
        <v>571</v>
      </c>
      <c r="R192" s="75" t="s">
        <v>571</v>
      </c>
      <c r="S192" s="76">
        <v>0</v>
      </c>
    </row>
    <row r="193" spans="1:19" ht="15" customHeight="1" x14ac:dyDescent="0.35">
      <c r="A193" s="60">
        <v>191</v>
      </c>
      <c r="B193" s="60" t="s">
        <v>356</v>
      </c>
      <c r="C193" s="61" t="s">
        <v>355</v>
      </c>
      <c r="D193" s="62" t="s">
        <v>630</v>
      </c>
      <c r="E193" s="62" t="s">
        <v>774</v>
      </c>
      <c r="F193" s="62" t="s">
        <v>1361</v>
      </c>
      <c r="G193" s="62">
        <v>33968402</v>
      </c>
      <c r="H193" s="63" t="s">
        <v>606</v>
      </c>
      <c r="I193" s="63" t="s">
        <v>776</v>
      </c>
      <c r="J193" s="74" t="s">
        <v>1362</v>
      </c>
      <c r="K193" s="73">
        <v>5129269.5199999996</v>
      </c>
      <c r="L193" s="62" t="s">
        <v>607</v>
      </c>
      <c r="M193" s="64" t="s">
        <v>775</v>
      </c>
      <c r="N193" s="64" t="s">
        <v>1363</v>
      </c>
      <c r="O193" s="64">
        <v>1718894</v>
      </c>
      <c r="P193" s="64" t="s">
        <v>571</v>
      </c>
      <c r="Q193" s="64" t="s">
        <v>571</v>
      </c>
      <c r="R193" s="75" t="s">
        <v>571</v>
      </c>
      <c r="S193" s="76">
        <v>0</v>
      </c>
    </row>
    <row r="194" spans="1:19" ht="15" customHeight="1" x14ac:dyDescent="0.35">
      <c r="A194" s="60">
        <v>192</v>
      </c>
      <c r="B194" s="60" t="s">
        <v>697</v>
      </c>
      <c r="C194" s="61" t="s">
        <v>357</v>
      </c>
      <c r="D194" s="64" t="s">
        <v>571</v>
      </c>
      <c r="E194" s="62" t="s">
        <v>571</v>
      </c>
      <c r="F194" s="62" t="s">
        <v>571</v>
      </c>
      <c r="G194" s="62">
        <v>0</v>
      </c>
      <c r="H194" s="63" t="s">
        <v>634</v>
      </c>
      <c r="I194" s="63" t="s">
        <v>739</v>
      </c>
      <c r="J194" s="74" t="s">
        <v>1364</v>
      </c>
      <c r="K194" s="73">
        <v>13748096</v>
      </c>
      <c r="L194" s="62" t="s">
        <v>635</v>
      </c>
      <c r="M194" s="64" t="s">
        <v>738</v>
      </c>
      <c r="N194" s="64" t="s">
        <v>1365</v>
      </c>
      <c r="O194" s="64">
        <v>4260048.3</v>
      </c>
      <c r="P194" s="64" t="s">
        <v>636</v>
      </c>
      <c r="Q194" s="64" t="s">
        <v>737</v>
      </c>
      <c r="R194" s="75" t="s">
        <v>1366</v>
      </c>
      <c r="S194" s="76">
        <v>0</v>
      </c>
    </row>
    <row r="195" spans="1:19" ht="15" customHeight="1" x14ac:dyDescent="0.35">
      <c r="A195" s="60">
        <v>193</v>
      </c>
      <c r="B195" s="60" t="s">
        <v>698</v>
      </c>
      <c r="C195" s="61" t="s">
        <v>358</v>
      </c>
      <c r="D195" s="64" t="s">
        <v>571</v>
      </c>
      <c r="E195" s="62" t="s">
        <v>571</v>
      </c>
      <c r="F195" s="62" t="s">
        <v>571</v>
      </c>
      <c r="G195" s="62">
        <v>0</v>
      </c>
      <c r="H195" s="63" t="s">
        <v>651</v>
      </c>
      <c r="I195" s="63" t="s">
        <v>750</v>
      </c>
      <c r="J195" s="74" t="s">
        <v>1367</v>
      </c>
      <c r="K195" s="73">
        <v>16535009</v>
      </c>
      <c r="L195" s="62" t="s">
        <v>663</v>
      </c>
      <c r="M195" s="64" t="s">
        <v>751</v>
      </c>
      <c r="N195" s="64" t="s">
        <v>1368</v>
      </c>
      <c r="O195" s="64">
        <v>6582969</v>
      </c>
      <c r="P195" s="64" t="s">
        <v>571</v>
      </c>
      <c r="Q195" s="64" t="s">
        <v>571</v>
      </c>
      <c r="R195" s="75" t="s">
        <v>571</v>
      </c>
      <c r="S195" s="76">
        <v>0</v>
      </c>
    </row>
    <row r="196" spans="1:19" ht="15" customHeight="1" x14ac:dyDescent="0.35">
      <c r="A196" s="60">
        <v>194</v>
      </c>
      <c r="B196" s="60" t="s">
        <v>699</v>
      </c>
      <c r="C196" s="61" t="s">
        <v>359</v>
      </c>
      <c r="D196" s="64" t="s">
        <v>571</v>
      </c>
      <c r="E196" s="62" t="s">
        <v>571</v>
      </c>
      <c r="F196" s="62" t="s">
        <v>571</v>
      </c>
      <c r="G196" s="62">
        <v>0</v>
      </c>
      <c r="H196" s="63" t="s">
        <v>592</v>
      </c>
      <c r="I196" s="63" t="s">
        <v>765</v>
      </c>
      <c r="J196" s="74" t="s">
        <v>1369</v>
      </c>
      <c r="K196" s="73">
        <v>12208685</v>
      </c>
      <c r="L196" s="56" t="s">
        <v>841</v>
      </c>
      <c r="M196" s="64" t="s">
        <v>842</v>
      </c>
      <c r="N196" s="64" t="s">
        <v>1370</v>
      </c>
      <c r="O196" s="64">
        <v>3987193</v>
      </c>
      <c r="P196" s="64" t="s">
        <v>571</v>
      </c>
      <c r="Q196" s="64" t="s">
        <v>571</v>
      </c>
      <c r="R196" s="75" t="s">
        <v>571</v>
      </c>
      <c r="S196" s="76">
        <v>0</v>
      </c>
    </row>
    <row r="197" spans="1:19" ht="15" customHeight="1" x14ac:dyDescent="0.35">
      <c r="A197" s="60">
        <v>195</v>
      </c>
      <c r="B197" s="60" t="s">
        <v>361</v>
      </c>
      <c r="C197" s="61" t="s">
        <v>360</v>
      </c>
      <c r="D197" s="62" t="s">
        <v>630</v>
      </c>
      <c r="E197" s="62" t="s">
        <v>774</v>
      </c>
      <c r="F197" s="62" t="s">
        <v>1371</v>
      </c>
      <c r="G197" s="62">
        <v>54772116</v>
      </c>
      <c r="H197" s="63" t="s">
        <v>606</v>
      </c>
      <c r="I197" s="63" t="s">
        <v>776</v>
      </c>
      <c r="J197" s="74" t="s">
        <v>1372</v>
      </c>
      <c r="K197" s="73">
        <v>8270655</v>
      </c>
      <c r="L197" s="62" t="s">
        <v>607</v>
      </c>
      <c r="M197" s="64" t="s">
        <v>775</v>
      </c>
      <c r="N197" s="64" t="s">
        <v>1373</v>
      </c>
      <c r="O197" s="64">
        <v>2771619</v>
      </c>
      <c r="P197" s="64" t="s">
        <v>571</v>
      </c>
      <c r="Q197" s="64" t="s">
        <v>571</v>
      </c>
      <c r="R197" s="75" t="s">
        <v>571</v>
      </c>
      <c r="S197" s="76">
        <v>0</v>
      </c>
    </row>
    <row r="198" spans="1:19" ht="15" customHeight="1" x14ac:dyDescent="0.35">
      <c r="A198" s="60">
        <v>196</v>
      </c>
      <c r="B198" s="60" t="s">
        <v>700</v>
      </c>
      <c r="C198" s="61" t="s">
        <v>362</v>
      </c>
      <c r="D198" s="64" t="s">
        <v>571</v>
      </c>
      <c r="E198" s="62" t="s">
        <v>571</v>
      </c>
      <c r="F198" s="62" t="s">
        <v>571</v>
      </c>
      <c r="G198" s="62">
        <v>0</v>
      </c>
      <c r="H198" s="63" t="s">
        <v>616</v>
      </c>
      <c r="I198" s="63" t="s">
        <v>813</v>
      </c>
      <c r="J198" s="74" t="s">
        <v>1374</v>
      </c>
      <c r="K198" s="73">
        <v>12271943.48</v>
      </c>
      <c r="L198" s="62" t="s">
        <v>617</v>
      </c>
      <c r="M198" s="64" t="s">
        <v>734</v>
      </c>
      <c r="N198" s="64" t="s">
        <v>1375</v>
      </c>
      <c r="O198" s="64">
        <v>3835691.6</v>
      </c>
      <c r="P198" s="64" t="s">
        <v>571</v>
      </c>
      <c r="Q198" s="64" t="s">
        <v>571</v>
      </c>
      <c r="R198" s="75" t="s">
        <v>571</v>
      </c>
      <c r="S198" s="76">
        <v>0</v>
      </c>
    </row>
    <row r="199" spans="1:19" ht="15" customHeight="1" x14ac:dyDescent="0.35">
      <c r="A199" s="60">
        <v>197</v>
      </c>
      <c r="B199" s="60" t="s">
        <v>364</v>
      </c>
      <c r="C199" s="61" t="s">
        <v>363</v>
      </c>
      <c r="D199" s="62" t="s">
        <v>585</v>
      </c>
      <c r="E199" s="62" t="s">
        <v>831</v>
      </c>
      <c r="F199" s="62" t="s">
        <v>1376</v>
      </c>
      <c r="G199" s="62">
        <v>30426910</v>
      </c>
      <c r="H199" s="63" t="s">
        <v>571</v>
      </c>
      <c r="I199" s="63" t="s">
        <v>571</v>
      </c>
      <c r="J199" s="74" t="s">
        <v>571</v>
      </c>
      <c r="K199" s="73">
        <v>0</v>
      </c>
      <c r="L199" s="64" t="s">
        <v>571</v>
      </c>
      <c r="M199" s="64" t="s">
        <v>571</v>
      </c>
      <c r="N199" s="64" t="s">
        <v>571</v>
      </c>
      <c r="O199" s="64">
        <v>0</v>
      </c>
      <c r="P199" s="64" t="s">
        <v>571</v>
      </c>
      <c r="Q199" s="64" t="s">
        <v>571</v>
      </c>
      <c r="R199" s="75" t="s">
        <v>571</v>
      </c>
      <c r="S199" s="76">
        <v>0</v>
      </c>
    </row>
    <row r="200" spans="1:19" ht="15" customHeight="1" x14ac:dyDescent="0.35">
      <c r="A200" s="60">
        <v>198</v>
      </c>
      <c r="B200" s="60" t="s">
        <v>701</v>
      </c>
      <c r="C200" s="61" t="s">
        <v>365</v>
      </c>
      <c r="D200" s="64" t="s">
        <v>571</v>
      </c>
      <c r="E200" s="62" t="s">
        <v>571</v>
      </c>
      <c r="F200" s="62" t="s">
        <v>571</v>
      </c>
      <c r="G200" s="62">
        <v>0</v>
      </c>
      <c r="H200" s="63" t="s">
        <v>677</v>
      </c>
      <c r="I200" s="63" t="s">
        <v>743</v>
      </c>
      <c r="J200" s="74" t="s">
        <v>1377</v>
      </c>
      <c r="K200" s="73">
        <v>10379992</v>
      </c>
      <c r="L200" s="62" t="s">
        <v>678</v>
      </c>
      <c r="M200" s="64" t="s">
        <v>742</v>
      </c>
      <c r="N200" s="64" t="s">
        <v>1378</v>
      </c>
      <c r="O200" s="64">
        <v>3140611</v>
      </c>
      <c r="P200" s="64" t="s">
        <v>658</v>
      </c>
      <c r="Q200" s="64" t="s">
        <v>812</v>
      </c>
      <c r="R200" s="75" t="s">
        <v>1379</v>
      </c>
      <c r="S200" s="76">
        <v>0</v>
      </c>
    </row>
    <row r="201" spans="1:19" ht="15" customHeight="1" x14ac:dyDescent="0.35">
      <c r="A201" s="60">
        <v>199</v>
      </c>
      <c r="B201" s="60" t="s">
        <v>367</v>
      </c>
      <c r="C201" s="61" t="s">
        <v>366</v>
      </c>
      <c r="D201" s="62" t="s">
        <v>625</v>
      </c>
      <c r="E201" s="62" t="s">
        <v>825</v>
      </c>
      <c r="F201" s="62" t="s">
        <v>1380</v>
      </c>
      <c r="G201" s="62">
        <v>34449805</v>
      </c>
      <c r="H201" s="63" t="s">
        <v>626</v>
      </c>
      <c r="I201" s="63" t="s">
        <v>817</v>
      </c>
      <c r="J201" s="74" t="s">
        <v>1381</v>
      </c>
      <c r="K201" s="73">
        <v>5917373.3099999996</v>
      </c>
      <c r="L201" s="62" t="s">
        <v>627</v>
      </c>
      <c r="M201" s="64" t="s">
        <v>766</v>
      </c>
      <c r="N201" s="64" t="s">
        <v>1382</v>
      </c>
      <c r="O201" s="64">
        <v>2259515.6800000002</v>
      </c>
      <c r="P201" s="64" t="s">
        <v>571</v>
      </c>
      <c r="Q201" s="64" t="s">
        <v>571</v>
      </c>
      <c r="R201" s="75" t="s">
        <v>571</v>
      </c>
      <c r="S201" s="76">
        <v>0</v>
      </c>
    </row>
    <row r="202" spans="1:19" ht="15" customHeight="1" x14ac:dyDescent="0.35">
      <c r="A202" s="60">
        <v>200</v>
      </c>
      <c r="B202" s="60" t="s">
        <v>369</v>
      </c>
      <c r="C202" s="61" t="s">
        <v>368</v>
      </c>
      <c r="D202" s="62" t="s">
        <v>668</v>
      </c>
      <c r="E202" s="62" t="s">
        <v>809</v>
      </c>
      <c r="F202" s="62" t="s">
        <v>1383</v>
      </c>
      <c r="G202" s="62">
        <v>92393736</v>
      </c>
      <c r="H202" s="63" t="s">
        <v>669</v>
      </c>
      <c r="I202" s="63" t="s">
        <v>810</v>
      </c>
      <c r="J202" s="74" t="s">
        <v>1384</v>
      </c>
      <c r="K202" s="73">
        <v>16539619</v>
      </c>
      <c r="L202" s="64" t="s">
        <v>571</v>
      </c>
      <c r="M202" s="64" t="s">
        <v>571</v>
      </c>
      <c r="N202" s="64" t="s">
        <v>571</v>
      </c>
      <c r="O202" s="64">
        <v>0</v>
      </c>
      <c r="P202" s="64" t="s">
        <v>571</v>
      </c>
      <c r="Q202" s="64" t="s">
        <v>571</v>
      </c>
      <c r="R202" s="75" t="s">
        <v>571</v>
      </c>
      <c r="S202" s="76">
        <v>0</v>
      </c>
    </row>
    <row r="203" spans="1:19" ht="15" customHeight="1" x14ac:dyDescent="0.35">
      <c r="A203" s="60">
        <v>201</v>
      </c>
      <c r="B203" s="60" t="s">
        <v>371</v>
      </c>
      <c r="C203" s="61" t="s">
        <v>370</v>
      </c>
      <c r="D203" s="62" t="s">
        <v>630</v>
      </c>
      <c r="E203" s="62" t="s">
        <v>774</v>
      </c>
      <c r="F203" s="62" t="s">
        <v>1385</v>
      </c>
      <c r="G203" s="62">
        <v>33079759</v>
      </c>
      <c r="H203" s="63" t="s">
        <v>606</v>
      </c>
      <c r="I203" s="63" t="s">
        <v>776</v>
      </c>
      <c r="J203" s="74" t="s">
        <v>1386</v>
      </c>
      <c r="K203" s="73">
        <v>4995083</v>
      </c>
      <c r="L203" s="62" t="s">
        <v>607</v>
      </c>
      <c r="M203" s="64" t="s">
        <v>775</v>
      </c>
      <c r="N203" s="64" t="s">
        <v>1387</v>
      </c>
      <c r="O203" s="64">
        <v>1673926</v>
      </c>
      <c r="P203" s="64" t="s">
        <v>571</v>
      </c>
      <c r="Q203" s="64" t="s">
        <v>571</v>
      </c>
      <c r="R203" s="75" t="s">
        <v>571</v>
      </c>
      <c r="S203" s="76">
        <v>0</v>
      </c>
    </row>
    <row r="204" spans="1:19" ht="15" customHeight="1" x14ac:dyDescent="0.35">
      <c r="A204" s="60">
        <v>202</v>
      </c>
      <c r="B204" s="60" t="s">
        <v>373</v>
      </c>
      <c r="C204" s="61" t="s">
        <v>372</v>
      </c>
      <c r="D204" s="62" t="s">
        <v>585</v>
      </c>
      <c r="E204" s="62" t="s">
        <v>831</v>
      </c>
      <c r="F204" s="62" t="s">
        <v>1388</v>
      </c>
      <c r="G204" s="62">
        <v>29468556</v>
      </c>
      <c r="H204" s="63" t="s">
        <v>571</v>
      </c>
      <c r="I204" s="63" t="s">
        <v>571</v>
      </c>
      <c r="J204" s="74" t="s">
        <v>571</v>
      </c>
      <c r="K204" s="73">
        <v>0</v>
      </c>
      <c r="L204" s="64" t="s">
        <v>571</v>
      </c>
      <c r="M204" s="64" t="s">
        <v>571</v>
      </c>
      <c r="N204" s="64" t="s">
        <v>571</v>
      </c>
      <c r="O204" s="64">
        <v>0</v>
      </c>
      <c r="P204" s="64" t="s">
        <v>571</v>
      </c>
      <c r="Q204" s="64" t="s">
        <v>571</v>
      </c>
      <c r="R204" s="75" t="s">
        <v>571</v>
      </c>
      <c r="S204" s="76">
        <v>0</v>
      </c>
    </row>
    <row r="205" spans="1:19" ht="15" customHeight="1" x14ac:dyDescent="0.35">
      <c r="A205" s="60">
        <v>203</v>
      </c>
      <c r="B205" s="60" t="s">
        <v>375</v>
      </c>
      <c r="C205" s="61" t="s">
        <v>374</v>
      </c>
      <c r="D205" s="62" t="s">
        <v>652</v>
      </c>
      <c r="E205" s="62" t="s">
        <v>789</v>
      </c>
      <c r="F205" s="62" t="s">
        <v>1389</v>
      </c>
      <c r="G205" s="62">
        <v>27243685</v>
      </c>
      <c r="H205" s="63" t="s">
        <v>653</v>
      </c>
      <c r="I205" s="63" t="s">
        <v>791</v>
      </c>
      <c r="J205" s="74" t="s">
        <v>1390</v>
      </c>
      <c r="K205" s="73">
        <v>5310388</v>
      </c>
      <c r="L205" s="62" t="s">
        <v>654</v>
      </c>
      <c r="M205" s="64" t="s">
        <v>790</v>
      </c>
      <c r="N205" s="64" t="s">
        <v>1391</v>
      </c>
      <c r="O205" s="64">
        <v>1452429</v>
      </c>
      <c r="P205" s="64" t="s">
        <v>571</v>
      </c>
      <c r="Q205" s="64" t="s">
        <v>571</v>
      </c>
      <c r="R205" s="75" t="s">
        <v>571</v>
      </c>
      <c r="S205" s="76">
        <v>0</v>
      </c>
    </row>
    <row r="206" spans="1:19" ht="15" customHeight="1" x14ac:dyDescent="0.35">
      <c r="A206" s="60">
        <v>204</v>
      </c>
      <c r="B206" s="60" t="s">
        <v>377</v>
      </c>
      <c r="C206" s="61" t="s">
        <v>376</v>
      </c>
      <c r="D206" s="64" t="s">
        <v>571</v>
      </c>
      <c r="E206" s="62" t="s">
        <v>571</v>
      </c>
      <c r="F206" s="62" t="s">
        <v>571</v>
      </c>
      <c r="G206" s="62">
        <v>0</v>
      </c>
      <c r="H206" s="65" t="s">
        <v>609</v>
      </c>
      <c r="I206" s="63" t="s">
        <v>833</v>
      </c>
      <c r="J206" s="74" t="s">
        <v>1392</v>
      </c>
      <c r="K206" s="73">
        <v>11611684</v>
      </c>
      <c r="L206" s="64" t="s">
        <v>571</v>
      </c>
      <c r="M206" s="64" t="s">
        <v>571</v>
      </c>
      <c r="N206" s="64" t="s">
        <v>571</v>
      </c>
      <c r="O206" s="64">
        <v>0</v>
      </c>
      <c r="P206" s="64" t="s">
        <v>610</v>
      </c>
      <c r="Q206" s="64" t="s">
        <v>834</v>
      </c>
      <c r="R206" s="75" t="s">
        <v>1393</v>
      </c>
      <c r="S206" s="76">
        <v>5070008</v>
      </c>
    </row>
    <row r="207" spans="1:19" ht="15" customHeight="1" x14ac:dyDescent="0.35">
      <c r="A207" s="60">
        <v>205</v>
      </c>
      <c r="B207" s="60" t="s">
        <v>379</v>
      </c>
      <c r="C207" s="61" t="s">
        <v>378</v>
      </c>
      <c r="D207" s="62" t="s">
        <v>588</v>
      </c>
      <c r="E207" s="62" t="s">
        <v>759</v>
      </c>
      <c r="F207" s="62" t="s">
        <v>1394</v>
      </c>
      <c r="G207" s="62">
        <v>42180136</v>
      </c>
      <c r="H207" s="65" t="s">
        <v>622</v>
      </c>
      <c r="I207" s="63" t="s">
        <v>761</v>
      </c>
      <c r="J207" s="74" t="s">
        <v>1395</v>
      </c>
      <c r="K207" s="73">
        <v>6341819</v>
      </c>
      <c r="L207" s="64" t="s">
        <v>589</v>
      </c>
      <c r="M207" s="64" t="s">
        <v>760</v>
      </c>
      <c r="N207" s="64" t="s">
        <v>1396</v>
      </c>
      <c r="O207" s="64">
        <v>2359145</v>
      </c>
      <c r="P207" s="64" t="s">
        <v>571</v>
      </c>
      <c r="Q207" s="64" t="s">
        <v>571</v>
      </c>
      <c r="R207" s="75" t="s">
        <v>571</v>
      </c>
      <c r="S207" s="76">
        <v>0</v>
      </c>
    </row>
    <row r="208" spans="1:19" ht="15" customHeight="1" x14ac:dyDescent="0.35">
      <c r="A208" s="60">
        <v>206</v>
      </c>
      <c r="B208" s="60" t="s">
        <v>381</v>
      </c>
      <c r="C208" s="61" t="s">
        <v>380</v>
      </c>
      <c r="D208" s="62" t="s">
        <v>630</v>
      </c>
      <c r="E208" s="62" t="s">
        <v>774</v>
      </c>
      <c r="F208" s="62" t="s">
        <v>1397</v>
      </c>
      <c r="G208" s="62">
        <v>28895603</v>
      </c>
      <c r="H208" s="63" t="s">
        <v>606</v>
      </c>
      <c r="I208" s="63" t="s">
        <v>776</v>
      </c>
      <c r="J208" s="74" t="s">
        <v>1398</v>
      </c>
      <c r="K208" s="73">
        <v>4363271</v>
      </c>
      <c r="L208" s="62" t="s">
        <v>607</v>
      </c>
      <c r="M208" s="64" t="s">
        <v>775</v>
      </c>
      <c r="N208" s="64" t="s">
        <v>1399</v>
      </c>
      <c r="O208" s="64">
        <v>1462197</v>
      </c>
      <c r="P208" s="64" t="s">
        <v>571</v>
      </c>
      <c r="Q208" s="64" t="s">
        <v>571</v>
      </c>
      <c r="R208" s="75" t="s">
        <v>571</v>
      </c>
      <c r="S208" s="76">
        <v>0</v>
      </c>
    </row>
    <row r="209" spans="1:19" ht="15" customHeight="1" x14ac:dyDescent="0.35">
      <c r="A209" s="60">
        <v>207</v>
      </c>
      <c r="B209" s="60" t="s">
        <v>383</v>
      </c>
      <c r="C209" s="61" t="s">
        <v>382</v>
      </c>
      <c r="D209" s="62" t="s">
        <v>667</v>
      </c>
      <c r="E209" s="62" t="s">
        <v>757</v>
      </c>
      <c r="F209" s="62" t="s">
        <v>1400</v>
      </c>
      <c r="G209" s="62">
        <v>56882666</v>
      </c>
      <c r="H209" s="63" t="s">
        <v>570</v>
      </c>
      <c r="I209" s="63" t="s">
        <v>811</v>
      </c>
      <c r="J209" s="74" t="s">
        <v>1401</v>
      </c>
      <c r="K209" s="73">
        <v>7621489</v>
      </c>
      <c r="L209" s="62" t="s">
        <v>624</v>
      </c>
      <c r="M209" s="64" t="s">
        <v>758</v>
      </c>
      <c r="N209" s="64" t="s">
        <v>1402</v>
      </c>
      <c r="O209" s="64">
        <v>3642043</v>
      </c>
      <c r="P209" s="64" t="s">
        <v>571</v>
      </c>
      <c r="Q209" s="64" t="s">
        <v>571</v>
      </c>
      <c r="R209" s="75" t="s">
        <v>571</v>
      </c>
      <c r="S209" s="76">
        <v>0</v>
      </c>
    </row>
    <row r="210" spans="1:19" ht="15" customHeight="1" x14ac:dyDescent="0.35">
      <c r="A210" s="60">
        <v>208</v>
      </c>
      <c r="B210" s="60" t="s">
        <v>385</v>
      </c>
      <c r="C210" s="61" t="s">
        <v>384</v>
      </c>
      <c r="D210" s="64" t="s">
        <v>571</v>
      </c>
      <c r="E210" s="62" t="s">
        <v>571</v>
      </c>
      <c r="F210" s="62" t="s">
        <v>571</v>
      </c>
      <c r="G210" s="62">
        <v>0</v>
      </c>
      <c r="H210" s="63" t="s">
        <v>586</v>
      </c>
      <c r="I210" s="63" t="s">
        <v>803</v>
      </c>
      <c r="J210" s="74" t="s">
        <v>1403</v>
      </c>
      <c r="K210" s="73">
        <v>14059798</v>
      </c>
      <c r="L210" s="62" t="s">
        <v>832</v>
      </c>
      <c r="M210" s="64" t="s">
        <v>802</v>
      </c>
      <c r="N210" s="64" t="s">
        <v>1404</v>
      </c>
      <c r="O210" s="64">
        <v>5295497.66</v>
      </c>
      <c r="P210" s="64" t="s">
        <v>587</v>
      </c>
      <c r="Q210" s="64" t="s">
        <v>799</v>
      </c>
      <c r="R210" s="75" t="s">
        <v>1405</v>
      </c>
      <c r="S210" s="76">
        <v>0</v>
      </c>
    </row>
    <row r="211" spans="1:19" ht="15" customHeight="1" x14ac:dyDescent="0.35">
      <c r="A211" s="60">
        <v>209</v>
      </c>
      <c r="B211" s="60" t="s">
        <v>387</v>
      </c>
      <c r="C211" s="61" t="s">
        <v>386</v>
      </c>
      <c r="D211" s="62" t="s">
        <v>693</v>
      </c>
      <c r="E211" s="62" t="s">
        <v>815</v>
      </c>
      <c r="F211" s="62" t="s">
        <v>1406</v>
      </c>
      <c r="G211" s="62">
        <v>57671736.780000001</v>
      </c>
      <c r="H211" s="63" t="s">
        <v>694</v>
      </c>
      <c r="I211" s="63" t="s">
        <v>816</v>
      </c>
      <c r="J211" s="74" t="s">
        <v>1407</v>
      </c>
      <c r="K211" s="73">
        <v>9217816.1600000001</v>
      </c>
      <c r="L211" s="64" t="s">
        <v>571</v>
      </c>
      <c r="M211" s="64" t="s">
        <v>571</v>
      </c>
      <c r="N211" s="64" t="s">
        <v>571</v>
      </c>
      <c r="O211" s="64">
        <v>0</v>
      </c>
      <c r="P211" s="64" t="s">
        <v>571</v>
      </c>
      <c r="Q211" s="64" t="s">
        <v>571</v>
      </c>
      <c r="R211" s="75" t="s">
        <v>571</v>
      </c>
      <c r="S211" s="76">
        <v>0</v>
      </c>
    </row>
    <row r="212" spans="1:19" ht="15" customHeight="1" x14ac:dyDescent="0.35">
      <c r="A212" s="60">
        <v>210</v>
      </c>
      <c r="B212" s="60" t="s">
        <v>389</v>
      </c>
      <c r="C212" s="61" t="s">
        <v>388</v>
      </c>
      <c r="D212" s="62" t="s">
        <v>668</v>
      </c>
      <c r="E212" s="62" t="s">
        <v>809</v>
      </c>
      <c r="F212" s="62" t="s">
        <v>1408</v>
      </c>
      <c r="G212" s="62">
        <v>51539637</v>
      </c>
      <c r="H212" s="63" t="s">
        <v>669</v>
      </c>
      <c r="I212" s="63" t="s">
        <v>810</v>
      </c>
      <c r="J212" s="74" t="s">
        <v>1409</v>
      </c>
      <c r="K212" s="73">
        <v>9226167</v>
      </c>
      <c r="L212" s="64" t="s">
        <v>571</v>
      </c>
      <c r="M212" s="64" t="s">
        <v>571</v>
      </c>
      <c r="N212" s="64" t="s">
        <v>571</v>
      </c>
      <c r="O212" s="64">
        <v>0</v>
      </c>
      <c r="P212" s="64" t="s">
        <v>571</v>
      </c>
      <c r="Q212" s="64" t="s">
        <v>571</v>
      </c>
      <c r="R212" s="75" t="s">
        <v>571</v>
      </c>
      <c r="S212" s="76">
        <v>0</v>
      </c>
    </row>
    <row r="213" spans="1:19" ht="15" customHeight="1" x14ac:dyDescent="0.35">
      <c r="A213" s="60">
        <v>211</v>
      </c>
      <c r="B213" s="60" t="s">
        <v>391</v>
      </c>
      <c r="C213" s="61" t="s">
        <v>390</v>
      </c>
      <c r="D213" s="62" t="s">
        <v>577</v>
      </c>
      <c r="E213" s="62" t="s">
        <v>795</v>
      </c>
      <c r="F213" s="62" t="s">
        <v>1410</v>
      </c>
      <c r="G213" s="62">
        <v>67518920.120000005</v>
      </c>
      <c r="H213" s="63" t="s">
        <v>578</v>
      </c>
      <c r="I213" s="63" t="s">
        <v>797</v>
      </c>
      <c r="J213" s="74" t="s">
        <v>1411</v>
      </c>
      <c r="K213" s="73">
        <v>10087259.359999999</v>
      </c>
      <c r="L213" s="62" t="s">
        <v>579</v>
      </c>
      <c r="M213" s="64" t="s">
        <v>796</v>
      </c>
      <c r="N213" s="64" t="s">
        <v>1412</v>
      </c>
      <c r="O213" s="64">
        <v>3578839</v>
      </c>
      <c r="P213" s="64" t="s">
        <v>571</v>
      </c>
      <c r="Q213" s="64" t="s">
        <v>571</v>
      </c>
      <c r="R213" s="75" t="s">
        <v>571</v>
      </c>
      <c r="S213" s="76">
        <v>0</v>
      </c>
    </row>
    <row r="214" spans="1:19" ht="15" customHeight="1" x14ac:dyDescent="0.35">
      <c r="A214" s="60">
        <v>212</v>
      </c>
      <c r="B214" s="60" t="s">
        <v>393</v>
      </c>
      <c r="C214" s="61" t="s">
        <v>392</v>
      </c>
      <c r="D214" s="62" t="s">
        <v>591</v>
      </c>
      <c r="E214" s="62" t="s">
        <v>764</v>
      </c>
      <c r="F214" s="62" t="s">
        <v>1413</v>
      </c>
      <c r="G214" s="62">
        <v>41180550</v>
      </c>
      <c r="H214" s="63" t="s">
        <v>592</v>
      </c>
      <c r="I214" s="63" t="s">
        <v>765</v>
      </c>
      <c r="J214" s="74" t="s">
        <v>1414</v>
      </c>
      <c r="K214" s="73">
        <v>6769941</v>
      </c>
      <c r="L214" s="56" t="s">
        <v>841</v>
      </c>
      <c r="M214" s="64" t="s">
        <v>842</v>
      </c>
      <c r="N214" s="64" t="s">
        <v>1415</v>
      </c>
      <c r="O214" s="64">
        <v>2210972</v>
      </c>
      <c r="P214" s="64" t="s">
        <v>571</v>
      </c>
      <c r="Q214" s="64" t="s">
        <v>571</v>
      </c>
      <c r="R214" s="75" t="s">
        <v>571</v>
      </c>
      <c r="S214" s="76">
        <v>0</v>
      </c>
    </row>
    <row r="215" spans="1:19" ht="15" customHeight="1" x14ac:dyDescent="0.35">
      <c r="A215" s="60">
        <v>213</v>
      </c>
      <c r="B215" s="60" t="s">
        <v>702</v>
      </c>
      <c r="C215" s="61" t="s">
        <v>394</v>
      </c>
      <c r="D215" s="64" t="s">
        <v>571</v>
      </c>
      <c r="E215" s="62" t="s">
        <v>571</v>
      </c>
      <c r="F215" s="62" t="s">
        <v>571</v>
      </c>
      <c r="G215" s="62">
        <v>0</v>
      </c>
      <c r="H215" s="63" t="s">
        <v>603</v>
      </c>
      <c r="I215" s="63" t="s">
        <v>779</v>
      </c>
      <c r="J215" s="74" t="s">
        <v>1416</v>
      </c>
      <c r="K215" s="73">
        <v>3650631</v>
      </c>
      <c r="L215" s="62" t="s">
        <v>604</v>
      </c>
      <c r="M215" s="64" t="s">
        <v>778</v>
      </c>
      <c r="N215" s="64" t="s">
        <v>1417</v>
      </c>
      <c r="O215" s="64">
        <v>1063743</v>
      </c>
      <c r="P215" s="64" t="s">
        <v>571</v>
      </c>
      <c r="Q215" s="64" t="s">
        <v>571</v>
      </c>
      <c r="R215" s="75" t="s">
        <v>571</v>
      </c>
      <c r="S215" s="76">
        <v>0</v>
      </c>
    </row>
    <row r="216" spans="1:19" ht="15" customHeight="1" x14ac:dyDescent="0.35">
      <c r="A216" s="60">
        <v>214</v>
      </c>
      <c r="B216" s="60" t="s">
        <v>396</v>
      </c>
      <c r="C216" s="61" t="s">
        <v>395</v>
      </c>
      <c r="D216" s="62" t="s">
        <v>652</v>
      </c>
      <c r="E216" s="62" t="s">
        <v>789</v>
      </c>
      <c r="F216" s="62" t="s">
        <v>1418</v>
      </c>
      <c r="G216" s="62">
        <v>30080970.579999998</v>
      </c>
      <c r="H216" s="63" t="s">
        <v>653</v>
      </c>
      <c r="I216" s="63" t="s">
        <v>791</v>
      </c>
      <c r="J216" s="74" t="s">
        <v>1419</v>
      </c>
      <c r="K216" s="73">
        <v>5863436</v>
      </c>
      <c r="L216" s="62" t="s">
        <v>654</v>
      </c>
      <c r="M216" s="64" t="s">
        <v>790</v>
      </c>
      <c r="N216" s="64" t="s">
        <v>1420</v>
      </c>
      <c r="O216" s="64">
        <v>1603692</v>
      </c>
      <c r="P216" s="64" t="s">
        <v>571</v>
      </c>
      <c r="Q216" s="64" t="s">
        <v>571</v>
      </c>
      <c r="R216" s="75" t="s">
        <v>571</v>
      </c>
      <c r="S216" s="76">
        <v>0</v>
      </c>
    </row>
    <row r="217" spans="1:19" ht="15" customHeight="1" x14ac:dyDescent="0.35">
      <c r="A217" s="60">
        <v>215</v>
      </c>
      <c r="B217" s="60" t="s">
        <v>398</v>
      </c>
      <c r="C217" s="61" t="s">
        <v>397</v>
      </c>
      <c r="D217" s="64" t="s">
        <v>571</v>
      </c>
      <c r="E217" s="62" t="s">
        <v>571</v>
      </c>
      <c r="F217" s="62" t="s">
        <v>571</v>
      </c>
      <c r="G217" s="62">
        <v>0</v>
      </c>
      <c r="H217" s="65" t="s">
        <v>609</v>
      </c>
      <c r="I217" s="63" t="s">
        <v>833</v>
      </c>
      <c r="J217" s="74" t="s">
        <v>1421</v>
      </c>
      <c r="K217" s="73">
        <v>14569544</v>
      </c>
      <c r="L217" s="64" t="s">
        <v>571</v>
      </c>
      <c r="M217" s="64" t="s">
        <v>571</v>
      </c>
      <c r="N217" s="64" t="s">
        <v>571</v>
      </c>
      <c r="O217" s="64">
        <v>0</v>
      </c>
      <c r="P217" s="64" t="s">
        <v>610</v>
      </c>
      <c r="Q217" s="64" t="s">
        <v>834</v>
      </c>
      <c r="R217" s="75" t="s">
        <v>1422</v>
      </c>
      <c r="S217" s="76">
        <v>6361498</v>
      </c>
    </row>
    <row r="218" spans="1:19" ht="15" customHeight="1" x14ac:dyDescent="0.35">
      <c r="A218" s="60">
        <v>216</v>
      </c>
      <c r="B218" s="60" t="s">
        <v>400</v>
      </c>
      <c r="C218" s="61" t="s">
        <v>399</v>
      </c>
      <c r="D218" s="64" t="s">
        <v>571</v>
      </c>
      <c r="E218" s="62" t="s">
        <v>571</v>
      </c>
      <c r="F218" s="62" t="s">
        <v>571</v>
      </c>
      <c r="G218" s="62">
        <v>0</v>
      </c>
      <c r="H218" s="63" t="s">
        <v>599</v>
      </c>
      <c r="I218" s="63" t="s">
        <v>820</v>
      </c>
      <c r="J218" s="74" t="s">
        <v>1423</v>
      </c>
      <c r="K218" s="73">
        <v>12074362</v>
      </c>
      <c r="L218" s="62" t="s">
        <v>600</v>
      </c>
      <c r="M218" s="64" t="s">
        <v>819</v>
      </c>
      <c r="N218" s="64" t="s">
        <v>1424</v>
      </c>
      <c r="O218" s="64">
        <v>4590985</v>
      </c>
      <c r="P218" s="64" t="s">
        <v>601</v>
      </c>
      <c r="Q218" s="64" t="s">
        <v>818</v>
      </c>
      <c r="R218" s="75" t="s">
        <v>1425</v>
      </c>
      <c r="S218" s="76">
        <v>0</v>
      </c>
    </row>
    <row r="219" spans="1:19" ht="15" customHeight="1" x14ac:dyDescent="0.35">
      <c r="A219" s="60">
        <v>217</v>
      </c>
      <c r="B219" s="60" t="s">
        <v>402</v>
      </c>
      <c r="C219" s="61" t="s">
        <v>401</v>
      </c>
      <c r="D219" s="62" t="s">
        <v>652</v>
      </c>
      <c r="E219" s="62" t="s">
        <v>789</v>
      </c>
      <c r="F219" s="62" t="s">
        <v>1426</v>
      </c>
      <c r="G219" s="62">
        <v>52667192</v>
      </c>
      <c r="H219" s="63" t="s">
        <v>653</v>
      </c>
      <c r="I219" s="63" t="s">
        <v>791</v>
      </c>
      <c r="J219" s="74" t="s">
        <v>1427</v>
      </c>
      <c r="K219" s="73">
        <v>10265983</v>
      </c>
      <c r="L219" s="62" t="s">
        <v>654</v>
      </c>
      <c r="M219" s="64" t="s">
        <v>790</v>
      </c>
      <c r="N219" s="64" t="s">
        <v>1428</v>
      </c>
      <c r="O219" s="64">
        <v>2807820</v>
      </c>
      <c r="P219" s="64" t="s">
        <v>571</v>
      </c>
      <c r="Q219" s="64" t="s">
        <v>571</v>
      </c>
      <c r="R219" s="75" t="s">
        <v>571</v>
      </c>
      <c r="S219" s="76">
        <v>0</v>
      </c>
    </row>
    <row r="220" spans="1:19" ht="15" customHeight="1" x14ac:dyDescent="0.35">
      <c r="A220" s="60">
        <v>218</v>
      </c>
      <c r="B220" s="60" t="s">
        <v>404</v>
      </c>
      <c r="C220" s="61" t="s">
        <v>403</v>
      </c>
      <c r="D220" s="62" t="s">
        <v>687</v>
      </c>
      <c r="E220" s="62" t="s">
        <v>801</v>
      </c>
      <c r="F220" s="62" t="s">
        <v>1429</v>
      </c>
      <c r="G220" s="62">
        <v>53419007.600000001</v>
      </c>
      <c r="H220" s="63" t="s">
        <v>594</v>
      </c>
      <c r="I220" s="63" t="s">
        <v>730</v>
      </c>
      <c r="J220" s="74" t="s">
        <v>1430</v>
      </c>
      <c r="K220" s="73">
        <v>9439485.0399999991</v>
      </c>
      <c r="L220" s="62" t="s">
        <v>663</v>
      </c>
      <c r="M220" s="64" t="s">
        <v>751</v>
      </c>
      <c r="N220" s="64" t="s">
        <v>1431</v>
      </c>
      <c r="O220" s="64">
        <v>3656293</v>
      </c>
      <c r="P220" s="64" t="s">
        <v>571</v>
      </c>
      <c r="Q220" s="64" t="s">
        <v>571</v>
      </c>
      <c r="R220" s="75" t="s">
        <v>571</v>
      </c>
      <c r="S220" s="76">
        <v>0</v>
      </c>
    </row>
    <row r="221" spans="1:19" ht="15" customHeight="1" x14ac:dyDescent="0.35">
      <c r="A221" s="60">
        <v>219</v>
      </c>
      <c r="B221" s="60" t="s">
        <v>406</v>
      </c>
      <c r="C221" s="61" t="s">
        <v>405</v>
      </c>
      <c r="D221" s="64" t="s">
        <v>571</v>
      </c>
      <c r="E221" s="62" t="s">
        <v>571</v>
      </c>
      <c r="F221" s="62" t="s">
        <v>571</v>
      </c>
      <c r="G221" s="62">
        <v>0</v>
      </c>
      <c r="H221" s="63" t="s">
        <v>683</v>
      </c>
      <c r="I221" s="63" t="s">
        <v>784</v>
      </c>
      <c r="J221" s="74" t="s">
        <v>1432</v>
      </c>
      <c r="K221" s="73">
        <v>17997190</v>
      </c>
      <c r="L221" s="62" t="s">
        <v>830</v>
      </c>
      <c r="M221" s="64" t="s">
        <v>783</v>
      </c>
      <c r="N221" s="64" t="s">
        <v>1433</v>
      </c>
      <c r="O221" s="64">
        <v>6826314</v>
      </c>
      <c r="P221" s="64" t="s">
        <v>675</v>
      </c>
      <c r="Q221" s="64" t="s">
        <v>782</v>
      </c>
      <c r="R221" s="75" t="s">
        <v>1434</v>
      </c>
      <c r="S221" s="76">
        <v>1613184</v>
      </c>
    </row>
    <row r="222" spans="1:19" ht="15" customHeight="1" x14ac:dyDescent="0.35">
      <c r="A222" s="60">
        <v>220</v>
      </c>
      <c r="B222" s="60" t="s">
        <v>408</v>
      </c>
      <c r="C222" s="61" t="s">
        <v>407</v>
      </c>
      <c r="D222" s="62" t="s">
        <v>652</v>
      </c>
      <c r="E222" s="62" t="s">
        <v>789</v>
      </c>
      <c r="F222" s="62" t="s">
        <v>1435</v>
      </c>
      <c r="G222" s="62">
        <v>43616041.829999998</v>
      </c>
      <c r="H222" s="63" t="s">
        <v>653</v>
      </c>
      <c r="I222" s="63" t="s">
        <v>791</v>
      </c>
      <c r="J222" s="74" t="s">
        <v>1436</v>
      </c>
      <c r="K222" s="73">
        <v>8501717</v>
      </c>
      <c r="L222" s="62" t="s">
        <v>654</v>
      </c>
      <c r="M222" s="64" t="s">
        <v>790</v>
      </c>
      <c r="N222" s="64" t="s">
        <v>1437</v>
      </c>
      <c r="O222" s="64">
        <v>2325280.41</v>
      </c>
      <c r="P222" s="64" t="s">
        <v>571</v>
      </c>
      <c r="Q222" s="64" t="s">
        <v>571</v>
      </c>
      <c r="R222" s="75" t="s">
        <v>571</v>
      </c>
      <c r="S222" s="76">
        <v>0</v>
      </c>
    </row>
    <row r="223" spans="1:19" ht="15" customHeight="1" x14ac:dyDescent="0.35">
      <c r="A223" s="60">
        <v>221</v>
      </c>
      <c r="B223" s="60" t="s">
        <v>410</v>
      </c>
      <c r="C223" s="61" t="s">
        <v>409</v>
      </c>
      <c r="D223" s="62" t="s">
        <v>580</v>
      </c>
      <c r="E223" s="62" t="s">
        <v>771</v>
      </c>
      <c r="F223" s="62" t="s">
        <v>1438</v>
      </c>
      <c r="G223" s="62">
        <v>69195160</v>
      </c>
      <c r="H223" s="63" t="s">
        <v>581</v>
      </c>
      <c r="I223" s="63" t="s">
        <v>773</v>
      </c>
      <c r="J223" s="74" t="s">
        <v>1439</v>
      </c>
      <c r="K223" s="73">
        <v>10402881</v>
      </c>
      <c r="L223" s="62" t="s">
        <v>582</v>
      </c>
      <c r="M223" s="64" t="s">
        <v>772</v>
      </c>
      <c r="N223" s="64" t="s">
        <v>1440</v>
      </c>
      <c r="O223" s="64">
        <v>4060273</v>
      </c>
      <c r="P223" s="64" t="s">
        <v>571</v>
      </c>
      <c r="Q223" s="64" t="s">
        <v>571</v>
      </c>
      <c r="R223" s="75" t="s">
        <v>571</v>
      </c>
      <c r="S223" s="76">
        <v>0</v>
      </c>
    </row>
    <row r="224" spans="1:19" ht="15" customHeight="1" x14ac:dyDescent="0.35">
      <c r="A224" s="60">
        <v>222</v>
      </c>
      <c r="B224" s="60" t="s">
        <v>412</v>
      </c>
      <c r="C224" s="61" t="s">
        <v>411</v>
      </c>
      <c r="D224" s="64" t="s">
        <v>571</v>
      </c>
      <c r="E224" s="62" t="s">
        <v>571</v>
      </c>
      <c r="F224" s="62" t="s">
        <v>571</v>
      </c>
      <c r="G224" s="62">
        <v>0</v>
      </c>
      <c r="H224" s="63" t="s">
        <v>586</v>
      </c>
      <c r="I224" s="63" t="s">
        <v>803</v>
      </c>
      <c r="J224" s="74" t="s">
        <v>1441</v>
      </c>
      <c r="K224" s="73">
        <v>27773910</v>
      </c>
      <c r="L224" s="62" t="s">
        <v>832</v>
      </c>
      <c r="M224" s="64" t="s">
        <v>802</v>
      </c>
      <c r="N224" s="64" t="s">
        <v>1442</v>
      </c>
      <c r="O224" s="64">
        <v>10460795.529999999</v>
      </c>
      <c r="P224" s="64" t="s">
        <v>587</v>
      </c>
      <c r="Q224" s="64" t="s">
        <v>799</v>
      </c>
      <c r="R224" s="75" t="s">
        <v>1443</v>
      </c>
      <c r="S224" s="76">
        <v>0</v>
      </c>
    </row>
    <row r="225" spans="1:19" ht="15" customHeight="1" x14ac:dyDescent="0.35">
      <c r="A225" s="60">
        <v>223</v>
      </c>
      <c r="B225" s="60" t="s">
        <v>703</v>
      </c>
      <c r="C225" s="61" t="s">
        <v>413</v>
      </c>
      <c r="D225" s="64" t="s">
        <v>571</v>
      </c>
      <c r="E225" s="62" t="s">
        <v>571</v>
      </c>
      <c r="F225" s="62" t="s">
        <v>571</v>
      </c>
      <c r="G225" s="62">
        <v>0</v>
      </c>
      <c r="H225" s="63" t="s">
        <v>626</v>
      </c>
      <c r="I225" s="63" t="s">
        <v>817</v>
      </c>
      <c r="J225" s="74" t="s">
        <v>1444</v>
      </c>
      <c r="K225" s="73">
        <v>25572725</v>
      </c>
      <c r="L225" s="62" t="s">
        <v>704</v>
      </c>
      <c r="M225" s="64" t="s">
        <v>800</v>
      </c>
      <c r="N225" s="64" t="s">
        <v>1445</v>
      </c>
      <c r="O225" s="64">
        <v>11611248</v>
      </c>
      <c r="P225" s="64" t="s">
        <v>571</v>
      </c>
      <c r="Q225" s="64" t="s">
        <v>571</v>
      </c>
      <c r="R225" s="75" t="s">
        <v>571</v>
      </c>
      <c r="S225" s="76">
        <v>0</v>
      </c>
    </row>
    <row r="226" spans="1:19" ht="15" customHeight="1" x14ac:dyDescent="0.35">
      <c r="A226" s="60">
        <v>224</v>
      </c>
      <c r="B226" s="60" t="s">
        <v>705</v>
      </c>
      <c r="C226" s="61" t="s">
        <v>414</v>
      </c>
      <c r="D226" s="64" t="s">
        <v>571</v>
      </c>
      <c r="E226" s="62" t="s">
        <v>571</v>
      </c>
      <c r="F226" s="62" t="s">
        <v>571</v>
      </c>
      <c r="G226" s="62">
        <v>0</v>
      </c>
      <c r="H226" s="63" t="s">
        <v>616</v>
      </c>
      <c r="I226" s="63" t="s">
        <v>813</v>
      </c>
      <c r="J226" s="74" t="s">
        <v>1446</v>
      </c>
      <c r="K226" s="73">
        <v>9282327</v>
      </c>
      <c r="L226" s="62" t="s">
        <v>617</v>
      </c>
      <c r="M226" s="64" t="s">
        <v>734</v>
      </c>
      <c r="N226" s="64" t="s">
        <v>1447</v>
      </c>
      <c r="O226" s="64">
        <v>2901264</v>
      </c>
      <c r="P226" s="64" t="s">
        <v>571</v>
      </c>
      <c r="Q226" s="64" t="s">
        <v>571</v>
      </c>
      <c r="R226" s="75" t="s">
        <v>571</v>
      </c>
      <c r="S226" s="76">
        <v>0</v>
      </c>
    </row>
    <row r="227" spans="1:19" ht="15" customHeight="1" x14ac:dyDescent="0.35">
      <c r="A227" s="60">
        <v>225</v>
      </c>
      <c r="B227" s="60" t="s">
        <v>416</v>
      </c>
      <c r="C227" s="61" t="s">
        <v>415</v>
      </c>
      <c r="D227" s="64" t="s">
        <v>571</v>
      </c>
      <c r="E227" s="62" t="s">
        <v>571</v>
      </c>
      <c r="F227" s="62" t="s">
        <v>571</v>
      </c>
      <c r="G227" s="62">
        <v>0</v>
      </c>
      <c r="H227" s="63" t="s">
        <v>599</v>
      </c>
      <c r="I227" s="63" t="s">
        <v>820</v>
      </c>
      <c r="J227" s="74" t="s">
        <v>1448</v>
      </c>
      <c r="K227" s="73">
        <v>12608353</v>
      </c>
      <c r="L227" s="62" t="s">
        <v>600</v>
      </c>
      <c r="M227" s="64" t="s">
        <v>819</v>
      </c>
      <c r="N227" s="64" t="s">
        <v>1449</v>
      </c>
      <c r="O227" s="64">
        <v>4794022</v>
      </c>
      <c r="P227" s="64" t="s">
        <v>601</v>
      </c>
      <c r="Q227" s="64" t="s">
        <v>818</v>
      </c>
      <c r="R227" s="75" t="s">
        <v>1450</v>
      </c>
      <c r="S227" s="76">
        <v>0</v>
      </c>
    </row>
    <row r="228" spans="1:19" ht="15" customHeight="1" x14ac:dyDescent="0.35">
      <c r="A228" s="60">
        <v>226</v>
      </c>
      <c r="B228" s="60" t="s">
        <v>706</v>
      </c>
      <c r="C228" s="61" t="s">
        <v>417</v>
      </c>
      <c r="D228" s="64" t="s">
        <v>687</v>
      </c>
      <c r="E228" s="62" t="s">
        <v>801</v>
      </c>
      <c r="F228" s="62" t="s">
        <v>1451</v>
      </c>
      <c r="G228" s="62">
        <v>72775172.400000006</v>
      </c>
      <c r="H228" s="63" t="s">
        <v>594</v>
      </c>
      <c r="I228" s="63" t="s">
        <v>730</v>
      </c>
      <c r="J228" s="74" t="s">
        <v>1452</v>
      </c>
      <c r="K228" s="73">
        <v>12859844.880000001</v>
      </c>
      <c r="L228" s="64" t="s">
        <v>663</v>
      </c>
      <c r="M228" s="64" t="s">
        <v>751</v>
      </c>
      <c r="N228" s="64" t="s">
        <v>1453</v>
      </c>
      <c r="O228" s="64">
        <v>4981137</v>
      </c>
      <c r="P228" s="64" t="s">
        <v>571</v>
      </c>
      <c r="Q228" s="64" t="s">
        <v>571</v>
      </c>
      <c r="R228" s="75" t="s">
        <v>571</v>
      </c>
      <c r="S228" s="76">
        <v>0</v>
      </c>
    </row>
    <row r="229" spans="1:19" ht="15" customHeight="1" x14ac:dyDescent="0.35">
      <c r="A229" s="60">
        <v>227</v>
      </c>
      <c r="B229" s="60" t="s">
        <v>419</v>
      </c>
      <c r="C229" s="61" t="s">
        <v>418</v>
      </c>
      <c r="D229" s="62" t="s">
        <v>633</v>
      </c>
      <c r="E229" s="62" t="s">
        <v>736</v>
      </c>
      <c r="F229" s="62" t="s">
        <v>1454</v>
      </c>
      <c r="G229" s="62">
        <v>86467770</v>
      </c>
      <c r="H229" s="63" t="s">
        <v>634</v>
      </c>
      <c r="I229" s="63" t="s">
        <v>739</v>
      </c>
      <c r="J229" s="74" t="s">
        <v>1455</v>
      </c>
      <c r="K229" s="73">
        <v>14800635</v>
      </c>
      <c r="L229" s="62" t="s">
        <v>635</v>
      </c>
      <c r="M229" s="64" t="s">
        <v>738</v>
      </c>
      <c r="N229" s="64" t="s">
        <v>1456</v>
      </c>
      <c r="O229" s="64">
        <v>4586193</v>
      </c>
      <c r="P229" s="64" t="s">
        <v>636</v>
      </c>
      <c r="Q229" s="64" t="s">
        <v>737</v>
      </c>
      <c r="R229" s="75" t="s">
        <v>1457</v>
      </c>
      <c r="S229" s="76">
        <v>0</v>
      </c>
    </row>
    <row r="230" spans="1:19" ht="15" customHeight="1" x14ac:dyDescent="0.35">
      <c r="A230" s="60">
        <v>228</v>
      </c>
      <c r="B230" s="60" t="s">
        <v>421</v>
      </c>
      <c r="C230" s="61" t="s">
        <v>420</v>
      </c>
      <c r="D230" s="62" t="s">
        <v>574</v>
      </c>
      <c r="E230" s="62" t="s">
        <v>746</v>
      </c>
      <c r="F230" s="62" t="s">
        <v>1458</v>
      </c>
      <c r="G230" s="62">
        <v>46517064</v>
      </c>
      <c r="H230" s="63" t="s">
        <v>575</v>
      </c>
      <c r="I230" s="63" t="s">
        <v>748</v>
      </c>
      <c r="J230" s="74" t="s">
        <v>1459</v>
      </c>
      <c r="K230" s="73">
        <v>7811808</v>
      </c>
      <c r="L230" s="62" t="s">
        <v>576</v>
      </c>
      <c r="M230" s="64" t="s">
        <v>747</v>
      </c>
      <c r="N230" s="64" t="s">
        <v>1460</v>
      </c>
      <c r="O230" s="64">
        <v>2679664</v>
      </c>
      <c r="P230" s="64" t="s">
        <v>571</v>
      </c>
      <c r="Q230" s="64" t="s">
        <v>571</v>
      </c>
      <c r="R230" s="75" t="s">
        <v>571</v>
      </c>
      <c r="S230" s="76">
        <v>0</v>
      </c>
    </row>
    <row r="231" spans="1:19" ht="15" customHeight="1" x14ac:dyDescent="0.35">
      <c r="A231" s="60">
        <v>229</v>
      </c>
      <c r="B231" s="60" t="s">
        <v>707</v>
      </c>
      <c r="C231" s="61" t="s">
        <v>422</v>
      </c>
      <c r="D231" s="64" t="s">
        <v>571</v>
      </c>
      <c r="E231" s="62" t="s">
        <v>571</v>
      </c>
      <c r="F231" s="62" t="s">
        <v>571</v>
      </c>
      <c r="G231" s="62">
        <v>0</v>
      </c>
      <c r="H231" s="63" t="s">
        <v>594</v>
      </c>
      <c r="I231" s="63" t="s">
        <v>730</v>
      </c>
      <c r="J231" s="74" t="s">
        <v>1461</v>
      </c>
      <c r="K231" s="73">
        <v>22039478</v>
      </c>
      <c r="L231" s="62" t="s">
        <v>595</v>
      </c>
      <c r="M231" s="64" t="s">
        <v>731</v>
      </c>
      <c r="N231" s="64" t="s">
        <v>1462</v>
      </c>
      <c r="O231" s="64">
        <v>7250070</v>
      </c>
      <c r="P231" s="64" t="s">
        <v>571</v>
      </c>
      <c r="Q231" s="64" t="s">
        <v>571</v>
      </c>
      <c r="R231" s="75" t="s">
        <v>571</v>
      </c>
      <c r="S231" s="76">
        <v>0</v>
      </c>
    </row>
    <row r="232" spans="1:19" ht="15" customHeight="1" x14ac:dyDescent="0.35">
      <c r="A232" s="60">
        <v>230</v>
      </c>
      <c r="B232" s="60" t="s">
        <v>424</v>
      </c>
      <c r="C232" s="61" t="s">
        <v>423</v>
      </c>
      <c r="D232" s="62" t="s">
        <v>662</v>
      </c>
      <c r="E232" s="62" t="s">
        <v>749</v>
      </c>
      <c r="F232" s="62" t="s">
        <v>1463</v>
      </c>
      <c r="G232" s="62">
        <v>55431431.020000003</v>
      </c>
      <c r="H232" s="63" t="s">
        <v>651</v>
      </c>
      <c r="I232" s="63" t="s">
        <v>750</v>
      </c>
      <c r="J232" s="74" t="s">
        <v>1464</v>
      </c>
      <c r="K232" s="73">
        <v>8535021.7200000007</v>
      </c>
      <c r="L232" s="62" t="s">
        <v>663</v>
      </c>
      <c r="M232" s="64" t="s">
        <v>751</v>
      </c>
      <c r="N232" s="64" t="s">
        <v>1465</v>
      </c>
      <c r="O232" s="64">
        <v>3397989</v>
      </c>
      <c r="P232" s="64" t="s">
        <v>571</v>
      </c>
      <c r="Q232" s="64" t="s">
        <v>571</v>
      </c>
      <c r="R232" s="75" t="s">
        <v>571</v>
      </c>
      <c r="S232" s="76">
        <v>0</v>
      </c>
    </row>
    <row r="233" spans="1:19" ht="15" customHeight="1" x14ac:dyDescent="0.35">
      <c r="A233" s="60">
        <v>231</v>
      </c>
      <c r="B233" s="60" t="s">
        <v>426</v>
      </c>
      <c r="C233" s="61" t="s">
        <v>425</v>
      </c>
      <c r="D233" s="62" t="s">
        <v>611</v>
      </c>
      <c r="E233" s="62" t="s">
        <v>780</v>
      </c>
      <c r="F233" s="62" t="s">
        <v>1466</v>
      </c>
      <c r="G233" s="62">
        <v>38110329</v>
      </c>
      <c r="H233" s="63" t="s">
        <v>612</v>
      </c>
      <c r="I233" s="63" t="s">
        <v>781</v>
      </c>
      <c r="J233" s="74" t="s">
        <v>1467</v>
      </c>
      <c r="K233" s="73">
        <v>7162034</v>
      </c>
      <c r="L233" s="64" t="s">
        <v>571</v>
      </c>
      <c r="M233" s="64" t="s">
        <v>571</v>
      </c>
      <c r="N233" s="64" t="s">
        <v>571</v>
      </c>
      <c r="O233" s="64">
        <v>0</v>
      </c>
      <c r="P233" s="64" t="s">
        <v>571</v>
      </c>
      <c r="Q233" s="64" t="s">
        <v>571</v>
      </c>
      <c r="R233" s="75" t="s">
        <v>571</v>
      </c>
      <c r="S233" s="76">
        <v>0</v>
      </c>
    </row>
    <row r="234" spans="1:19" ht="15" customHeight="1" x14ac:dyDescent="0.35">
      <c r="A234" s="60">
        <v>232</v>
      </c>
      <c r="B234" s="60" t="s">
        <v>428</v>
      </c>
      <c r="C234" s="61" t="s">
        <v>427</v>
      </c>
      <c r="D234" s="62" t="s">
        <v>611</v>
      </c>
      <c r="E234" s="62" t="s">
        <v>780</v>
      </c>
      <c r="F234" s="62" t="s">
        <v>1468</v>
      </c>
      <c r="G234" s="62">
        <v>64093355.890000001</v>
      </c>
      <c r="H234" s="63" t="s">
        <v>612</v>
      </c>
      <c r="I234" s="63" t="s">
        <v>781</v>
      </c>
      <c r="J234" s="74" t="s">
        <v>1469</v>
      </c>
      <c r="K234" s="73">
        <v>12044996.939999999</v>
      </c>
      <c r="L234" s="64" t="s">
        <v>571</v>
      </c>
      <c r="M234" s="64" t="s">
        <v>571</v>
      </c>
      <c r="N234" s="64" t="s">
        <v>571</v>
      </c>
      <c r="O234" s="64">
        <v>0</v>
      </c>
      <c r="P234" s="64" t="s">
        <v>571</v>
      </c>
      <c r="Q234" s="64" t="s">
        <v>571</v>
      </c>
      <c r="R234" s="75" t="s">
        <v>571</v>
      </c>
      <c r="S234" s="76">
        <v>0</v>
      </c>
    </row>
    <row r="235" spans="1:19" ht="15" customHeight="1" x14ac:dyDescent="0.35">
      <c r="A235" s="60">
        <v>233</v>
      </c>
      <c r="B235" s="60" t="s">
        <v>430</v>
      </c>
      <c r="C235" s="61" t="s">
        <v>429</v>
      </c>
      <c r="D235" s="62" t="s">
        <v>572</v>
      </c>
      <c r="E235" s="62" t="s">
        <v>744</v>
      </c>
      <c r="F235" s="62" t="s">
        <v>1470</v>
      </c>
      <c r="G235" s="62">
        <v>65851066</v>
      </c>
      <c r="H235" s="63" t="s">
        <v>573</v>
      </c>
      <c r="I235" s="63" t="s">
        <v>745</v>
      </c>
      <c r="J235" s="74" t="s">
        <v>1471</v>
      </c>
      <c r="K235" s="73">
        <v>12140684</v>
      </c>
      <c r="L235" s="64" t="s">
        <v>571</v>
      </c>
      <c r="M235" s="64" t="s">
        <v>571</v>
      </c>
      <c r="N235" s="64" t="s">
        <v>571</v>
      </c>
      <c r="O235" s="64">
        <v>0</v>
      </c>
      <c r="P235" s="64" t="s">
        <v>571</v>
      </c>
      <c r="Q235" s="64" t="s">
        <v>571</v>
      </c>
      <c r="R235" s="75" t="s">
        <v>571</v>
      </c>
      <c r="S235" s="76">
        <v>0</v>
      </c>
    </row>
    <row r="236" spans="1:19" ht="15" customHeight="1" x14ac:dyDescent="0.35">
      <c r="A236" s="60">
        <v>234</v>
      </c>
      <c r="B236" s="60" t="s">
        <v>432</v>
      </c>
      <c r="C236" s="61" t="s">
        <v>431</v>
      </c>
      <c r="D236" s="62" t="s">
        <v>620</v>
      </c>
      <c r="E236" s="62" t="s">
        <v>785</v>
      </c>
      <c r="F236" s="62" t="s">
        <v>1472</v>
      </c>
      <c r="G236" s="62">
        <v>70777339</v>
      </c>
      <c r="H236" s="63" t="s">
        <v>621</v>
      </c>
      <c r="I236" s="63" t="s">
        <v>786</v>
      </c>
      <c r="J236" s="74" t="s">
        <v>1473</v>
      </c>
      <c r="K236" s="73">
        <v>13144556</v>
      </c>
      <c r="L236" s="64" t="s">
        <v>571</v>
      </c>
      <c r="M236" s="64" t="s">
        <v>571</v>
      </c>
      <c r="N236" s="64" t="s">
        <v>571</v>
      </c>
      <c r="O236" s="64">
        <v>0</v>
      </c>
      <c r="P236" s="64" t="s">
        <v>571</v>
      </c>
      <c r="Q236" s="64" t="s">
        <v>571</v>
      </c>
      <c r="R236" s="75" t="s">
        <v>571</v>
      </c>
      <c r="S236" s="76">
        <v>0</v>
      </c>
    </row>
    <row r="237" spans="1:19" ht="15" customHeight="1" x14ac:dyDescent="0.35">
      <c r="A237" s="60">
        <v>235</v>
      </c>
      <c r="B237" s="60" t="s">
        <v>434</v>
      </c>
      <c r="C237" s="61" t="s">
        <v>433</v>
      </c>
      <c r="D237" s="62" t="s">
        <v>643</v>
      </c>
      <c r="E237" s="62" t="s">
        <v>798</v>
      </c>
      <c r="F237" s="62" t="s">
        <v>1474</v>
      </c>
      <c r="G237" s="62">
        <v>88360113</v>
      </c>
      <c r="H237" s="63" t="s">
        <v>616</v>
      </c>
      <c r="I237" s="63" t="s">
        <v>813</v>
      </c>
      <c r="J237" s="74" t="s">
        <v>1475</v>
      </c>
      <c r="K237" s="73">
        <v>12511474</v>
      </c>
      <c r="L237" s="64" t="s">
        <v>571</v>
      </c>
      <c r="M237" s="64" t="s">
        <v>571</v>
      </c>
      <c r="N237" s="64" t="s">
        <v>571</v>
      </c>
      <c r="O237" s="64">
        <v>0</v>
      </c>
      <c r="P237" s="64" t="s">
        <v>571</v>
      </c>
      <c r="Q237" s="64" t="s">
        <v>571</v>
      </c>
      <c r="R237" s="75" t="s">
        <v>571</v>
      </c>
      <c r="S237" s="76">
        <v>0</v>
      </c>
    </row>
    <row r="238" spans="1:19" ht="15" customHeight="1" x14ac:dyDescent="0.35">
      <c r="A238" s="60">
        <v>236</v>
      </c>
      <c r="B238" s="60" t="s">
        <v>436</v>
      </c>
      <c r="C238" s="61" t="s">
        <v>435</v>
      </c>
      <c r="D238" s="62" t="s">
        <v>630</v>
      </c>
      <c r="E238" s="62" t="s">
        <v>774</v>
      </c>
      <c r="F238" s="62" t="s">
        <v>1476</v>
      </c>
      <c r="G238" s="62">
        <v>50514724</v>
      </c>
      <c r="H238" s="63" t="s">
        <v>606</v>
      </c>
      <c r="I238" s="63" t="s">
        <v>776</v>
      </c>
      <c r="J238" s="74" t="s">
        <v>1477</v>
      </c>
      <c r="K238" s="73">
        <v>7627784</v>
      </c>
      <c r="L238" s="62" t="s">
        <v>607</v>
      </c>
      <c r="M238" s="64" t="s">
        <v>775</v>
      </c>
      <c r="N238" s="64" t="s">
        <v>1478</v>
      </c>
      <c r="O238" s="64">
        <v>2556183</v>
      </c>
      <c r="P238" s="64" t="s">
        <v>571</v>
      </c>
      <c r="Q238" s="64" t="s">
        <v>571</v>
      </c>
      <c r="R238" s="75" t="s">
        <v>571</v>
      </c>
      <c r="S238" s="76">
        <v>0</v>
      </c>
    </row>
    <row r="239" spans="1:19" ht="15" customHeight="1" x14ac:dyDescent="0.35">
      <c r="A239" s="60">
        <v>237</v>
      </c>
      <c r="B239" s="60" t="s">
        <v>438</v>
      </c>
      <c r="C239" s="61" t="s">
        <v>437</v>
      </c>
      <c r="D239" s="62" t="s">
        <v>687</v>
      </c>
      <c r="E239" s="62" t="s">
        <v>801</v>
      </c>
      <c r="F239" s="62" t="s">
        <v>1479</v>
      </c>
      <c r="G239" s="62">
        <v>78268337.680000007</v>
      </c>
      <c r="H239" s="63" t="s">
        <v>594</v>
      </c>
      <c r="I239" s="63" t="s">
        <v>730</v>
      </c>
      <c r="J239" s="74" t="s">
        <v>1480</v>
      </c>
      <c r="K239" s="73">
        <v>13830522.789999999</v>
      </c>
      <c r="L239" s="62" t="s">
        <v>663</v>
      </c>
      <c r="M239" s="64" t="s">
        <v>751</v>
      </c>
      <c r="N239" s="64" t="s">
        <v>1481</v>
      </c>
      <c r="O239" s="64">
        <v>5357119</v>
      </c>
      <c r="P239" s="64" t="s">
        <v>571</v>
      </c>
      <c r="Q239" s="64" t="s">
        <v>571</v>
      </c>
      <c r="R239" s="75" t="s">
        <v>571</v>
      </c>
      <c r="S239" s="76">
        <v>0</v>
      </c>
    </row>
    <row r="240" spans="1:19" ht="15" customHeight="1" x14ac:dyDescent="0.35">
      <c r="A240" s="60">
        <v>238</v>
      </c>
      <c r="B240" s="60" t="s">
        <v>440</v>
      </c>
      <c r="C240" s="61" t="s">
        <v>439</v>
      </c>
      <c r="D240" s="62" t="s">
        <v>637</v>
      </c>
      <c r="E240" s="62" t="s">
        <v>804</v>
      </c>
      <c r="F240" s="62" t="s">
        <v>1482</v>
      </c>
      <c r="G240" s="62">
        <v>49707329</v>
      </c>
      <c r="H240" s="63" t="s">
        <v>638</v>
      </c>
      <c r="I240" s="63" t="s">
        <v>806</v>
      </c>
      <c r="J240" s="74" t="s">
        <v>1483</v>
      </c>
      <c r="K240" s="73">
        <v>8633529.5299999993</v>
      </c>
      <c r="L240" s="62" t="s">
        <v>639</v>
      </c>
      <c r="M240" s="64" t="s">
        <v>805</v>
      </c>
      <c r="N240" s="64" t="s">
        <v>1484</v>
      </c>
      <c r="O240" s="64">
        <v>2962609.72</v>
      </c>
      <c r="P240" s="64" t="s">
        <v>571</v>
      </c>
      <c r="Q240" s="64" t="s">
        <v>571</v>
      </c>
      <c r="R240" s="75" t="s">
        <v>571</v>
      </c>
      <c r="S240" s="76">
        <v>0</v>
      </c>
    </row>
    <row r="241" spans="1:19" ht="15" customHeight="1" x14ac:dyDescent="0.35">
      <c r="A241" s="60">
        <v>239</v>
      </c>
      <c r="B241" s="60" t="s">
        <v>442</v>
      </c>
      <c r="C241" s="61" t="s">
        <v>441</v>
      </c>
      <c r="D241" s="64" t="s">
        <v>571</v>
      </c>
      <c r="E241" s="62" t="s">
        <v>571</v>
      </c>
      <c r="F241" s="62" t="s">
        <v>571</v>
      </c>
      <c r="G241" s="62">
        <v>0</v>
      </c>
      <c r="H241" s="63" t="s">
        <v>672</v>
      </c>
      <c r="I241" s="63" t="s">
        <v>794</v>
      </c>
      <c r="J241" s="74" t="s">
        <v>1485</v>
      </c>
      <c r="K241" s="73">
        <v>5337287</v>
      </c>
      <c r="L241" s="62" t="s">
        <v>673</v>
      </c>
      <c r="M241" s="64" t="s">
        <v>814</v>
      </c>
      <c r="N241" s="64" t="s">
        <v>1486</v>
      </c>
      <c r="O241" s="64">
        <v>3271303</v>
      </c>
      <c r="P241" s="64" t="s">
        <v>571</v>
      </c>
      <c r="Q241" s="64" t="s">
        <v>571</v>
      </c>
      <c r="R241" s="75" t="s">
        <v>571</v>
      </c>
      <c r="S241" s="76">
        <v>0</v>
      </c>
    </row>
    <row r="242" spans="1:19" ht="15" customHeight="1" x14ac:dyDescent="0.35">
      <c r="A242" s="60">
        <v>240</v>
      </c>
      <c r="B242" s="60" t="s">
        <v>708</v>
      </c>
      <c r="C242" s="61" t="s">
        <v>443</v>
      </c>
      <c r="D242" s="64" t="s">
        <v>571</v>
      </c>
      <c r="E242" s="62" t="s">
        <v>571</v>
      </c>
      <c r="F242" s="62" t="s">
        <v>571</v>
      </c>
      <c r="G242" s="62">
        <v>0</v>
      </c>
      <c r="H242" s="63" t="s">
        <v>592</v>
      </c>
      <c r="I242" s="63" t="s">
        <v>765</v>
      </c>
      <c r="J242" s="74" t="s">
        <v>1487</v>
      </c>
      <c r="K242" s="73">
        <v>13843863</v>
      </c>
      <c r="L242" s="56" t="s">
        <v>841</v>
      </c>
      <c r="M242" s="64" t="s">
        <v>842</v>
      </c>
      <c r="N242" s="64" t="s">
        <v>1488</v>
      </c>
      <c r="O242" s="64">
        <v>4521220</v>
      </c>
      <c r="P242" s="64" t="s">
        <v>571</v>
      </c>
      <c r="Q242" s="64" t="s">
        <v>571</v>
      </c>
      <c r="R242" s="75" t="s">
        <v>571</v>
      </c>
      <c r="S242" s="76">
        <v>0</v>
      </c>
    </row>
    <row r="243" spans="1:19" ht="15" customHeight="1" x14ac:dyDescent="0.35">
      <c r="A243" s="60">
        <v>241</v>
      </c>
      <c r="B243" s="60" t="s">
        <v>709</v>
      </c>
      <c r="C243" s="61" t="s">
        <v>444</v>
      </c>
      <c r="D243" s="64" t="s">
        <v>571</v>
      </c>
      <c r="E243" s="62" t="s">
        <v>571</v>
      </c>
      <c r="F243" s="62" t="s">
        <v>571</v>
      </c>
      <c r="G243" s="62">
        <v>0</v>
      </c>
      <c r="H243" s="65" t="s">
        <v>622</v>
      </c>
      <c r="I243" s="63" t="s">
        <v>761</v>
      </c>
      <c r="J243" s="74" t="s">
        <v>1489</v>
      </c>
      <c r="K243" s="73">
        <v>11655795</v>
      </c>
      <c r="L243" s="64" t="s">
        <v>589</v>
      </c>
      <c r="M243" s="64" t="s">
        <v>760</v>
      </c>
      <c r="N243" s="64" t="s">
        <v>1490</v>
      </c>
      <c r="O243" s="64">
        <v>4335935</v>
      </c>
      <c r="P243" s="64" t="s">
        <v>571</v>
      </c>
      <c r="Q243" s="64" t="s">
        <v>571</v>
      </c>
      <c r="R243" s="75" t="s">
        <v>571</v>
      </c>
      <c r="S243" s="76">
        <v>0</v>
      </c>
    </row>
    <row r="244" spans="1:19" ht="15" customHeight="1" x14ac:dyDescent="0.35">
      <c r="A244" s="60">
        <v>242</v>
      </c>
      <c r="B244" s="60" t="s">
        <v>446</v>
      </c>
      <c r="C244" s="61" t="s">
        <v>445</v>
      </c>
      <c r="D244" s="62" t="s">
        <v>585</v>
      </c>
      <c r="E244" s="62" t="s">
        <v>831</v>
      </c>
      <c r="F244" s="62" t="s">
        <v>1491</v>
      </c>
      <c r="G244" s="62">
        <v>35293727.880000003</v>
      </c>
      <c r="H244" s="65" t="s">
        <v>571</v>
      </c>
      <c r="I244" s="63" t="s">
        <v>571</v>
      </c>
      <c r="J244" s="74" t="s">
        <v>571</v>
      </c>
      <c r="K244" s="73">
        <v>0</v>
      </c>
      <c r="L244" s="64" t="s">
        <v>571</v>
      </c>
      <c r="M244" s="64" t="s">
        <v>571</v>
      </c>
      <c r="N244" s="64" t="s">
        <v>571</v>
      </c>
      <c r="O244" s="64">
        <v>0</v>
      </c>
      <c r="P244" s="64" t="s">
        <v>571</v>
      </c>
      <c r="Q244" s="64" t="s">
        <v>571</v>
      </c>
      <c r="R244" s="75" t="s">
        <v>571</v>
      </c>
      <c r="S244" s="76">
        <v>0</v>
      </c>
    </row>
    <row r="245" spans="1:19" ht="15" customHeight="1" x14ac:dyDescent="0.35">
      <c r="A245" s="60">
        <v>243</v>
      </c>
      <c r="B245" s="60" t="s">
        <v>448</v>
      </c>
      <c r="C245" s="61" t="s">
        <v>447</v>
      </c>
      <c r="D245" s="62" t="s">
        <v>668</v>
      </c>
      <c r="E245" s="62" t="s">
        <v>809</v>
      </c>
      <c r="F245" s="62" t="s">
        <v>1492</v>
      </c>
      <c r="G245" s="62">
        <v>60586874.100000001</v>
      </c>
      <c r="H245" s="63" t="s">
        <v>669</v>
      </c>
      <c r="I245" s="63" t="s">
        <v>810</v>
      </c>
      <c r="J245" s="74" t="s">
        <v>1493</v>
      </c>
      <c r="K245" s="73">
        <v>10845798.449999999</v>
      </c>
      <c r="L245" s="64" t="s">
        <v>571</v>
      </c>
      <c r="M245" s="64" t="s">
        <v>571</v>
      </c>
      <c r="N245" s="64" t="s">
        <v>571</v>
      </c>
      <c r="O245" s="64">
        <v>0</v>
      </c>
      <c r="P245" s="64" t="s">
        <v>571</v>
      </c>
      <c r="Q245" s="64" t="s">
        <v>571</v>
      </c>
      <c r="R245" s="75" t="s">
        <v>571</v>
      </c>
      <c r="S245" s="76">
        <v>0</v>
      </c>
    </row>
    <row r="246" spans="1:19" ht="15" customHeight="1" x14ac:dyDescent="0.35">
      <c r="A246" s="60">
        <v>244</v>
      </c>
      <c r="B246" s="60" t="s">
        <v>450</v>
      </c>
      <c r="C246" s="61" t="s">
        <v>449</v>
      </c>
      <c r="D246" s="62" t="s">
        <v>628</v>
      </c>
      <c r="E246" s="62" t="s">
        <v>767</v>
      </c>
      <c r="F246" s="62" t="s">
        <v>1494</v>
      </c>
      <c r="G246" s="62">
        <v>88841514.769999996</v>
      </c>
      <c r="H246" s="63" t="s">
        <v>629</v>
      </c>
      <c r="I246" s="63" t="s">
        <v>768</v>
      </c>
      <c r="J246" s="74" t="s">
        <v>1495</v>
      </c>
      <c r="K246" s="73">
        <v>12438565.92</v>
      </c>
      <c r="L246" s="64" t="s">
        <v>571</v>
      </c>
      <c r="M246" s="64" t="s">
        <v>571</v>
      </c>
      <c r="N246" s="64" t="s">
        <v>571</v>
      </c>
      <c r="O246" s="64">
        <v>0</v>
      </c>
      <c r="P246" s="64" t="s">
        <v>571</v>
      </c>
      <c r="Q246" s="64" t="s">
        <v>571</v>
      </c>
      <c r="R246" s="75" t="s">
        <v>571</v>
      </c>
      <c r="S246" s="76">
        <v>0</v>
      </c>
    </row>
    <row r="247" spans="1:19" ht="15" customHeight="1" x14ac:dyDescent="0.35">
      <c r="A247" s="60">
        <v>245</v>
      </c>
      <c r="B247" s="60" t="s">
        <v>452</v>
      </c>
      <c r="C247" s="61" t="s">
        <v>451</v>
      </c>
      <c r="D247" s="64" t="s">
        <v>571</v>
      </c>
      <c r="E247" s="62" t="s">
        <v>571</v>
      </c>
      <c r="F247" s="62" t="s">
        <v>571</v>
      </c>
      <c r="G247" s="62">
        <v>0</v>
      </c>
      <c r="H247" s="63" t="s">
        <v>683</v>
      </c>
      <c r="I247" s="63" t="s">
        <v>784</v>
      </c>
      <c r="J247" s="74" t="s">
        <v>1496</v>
      </c>
      <c r="K247" s="73">
        <v>11080100</v>
      </c>
      <c r="L247" s="62" t="s">
        <v>830</v>
      </c>
      <c r="M247" s="64" t="s">
        <v>783</v>
      </c>
      <c r="N247" s="64" t="s">
        <v>1497</v>
      </c>
      <c r="O247" s="64">
        <v>4202669</v>
      </c>
      <c r="P247" s="64" t="s">
        <v>675</v>
      </c>
      <c r="Q247" s="64" t="s">
        <v>782</v>
      </c>
      <c r="R247" s="75" t="s">
        <v>1498</v>
      </c>
      <c r="S247" s="76">
        <v>993168</v>
      </c>
    </row>
    <row r="248" spans="1:19" ht="15" customHeight="1" x14ac:dyDescent="0.35">
      <c r="A248" s="60">
        <v>246</v>
      </c>
      <c r="B248" s="60" t="s">
        <v>454</v>
      </c>
      <c r="C248" s="61" t="s">
        <v>453</v>
      </c>
      <c r="D248" s="62" t="s">
        <v>637</v>
      </c>
      <c r="E248" s="62" t="s">
        <v>804</v>
      </c>
      <c r="F248" s="62" t="s">
        <v>1499</v>
      </c>
      <c r="G248" s="62">
        <v>62543454</v>
      </c>
      <c r="H248" s="63" t="s">
        <v>638</v>
      </c>
      <c r="I248" s="63" t="s">
        <v>806</v>
      </c>
      <c r="J248" s="74" t="s">
        <v>1500</v>
      </c>
      <c r="K248" s="73">
        <v>10863001</v>
      </c>
      <c r="L248" s="62" t="s">
        <v>639</v>
      </c>
      <c r="M248" s="64" t="s">
        <v>805</v>
      </c>
      <c r="N248" s="64" t="s">
        <v>1501</v>
      </c>
      <c r="O248" s="64">
        <v>3727656</v>
      </c>
      <c r="P248" s="64" t="s">
        <v>571</v>
      </c>
      <c r="Q248" s="64" t="s">
        <v>571</v>
      </c>
      <c r="R248" s="75" t="s">
        <v>571</v>
      </c>
      <c r="S248" s="76">
        <v>0</v>
      </c>
    </row>
    <row r="249" spans="1:19" ht="15" customHeight="1" x14ac:dyDescent="0.35">
      <c r="A249" s="60">
        <v>247</v>
      </c>
      <c r="B249" s="60" t="s">
        <v>456</v>
      </c>
      <c r="C249" s="61" t="s">
        <v>455</v>
      </c>
      <c r="D249" s="62" t="s">
        <v>637</v>
      </c>
      <c r="E249" s="62" t="s">
        <v>804</v>
      </c>
      <c r="F249" s="62" t="s">
        <v>1502</v>
      </c>
      <c r="G249" s="62">
        <v>43057939</v>
      </c>
      <c r="H249" s="63" t="s">
        <v>638</v>
      </c>
      <c r="I249" s="63" t="s">
        <v>806</v>
      </c>
      <c r="J249" s="74" t="s">
        <v>1503</v>
      </c>
      <c r="K249" s="73">
        <v>7478615</v>
      </c>
      <c r="L249" s="62" t="s">
        <v>639</v>
      </c>
      <c r="M249" s="64" t="s">
        <v>805</v>
      </c>
      <c r="N249" s="64" t="s">
        <v>1504</v>
      </c>
      <c r="O249" s="64">
        <v>2566299</v>
      </c>
      <c r="P249" s="64" t="s">
        <v>571</v>
      </c>
      <c r="Q249" s="64" t="s">
        <v>571</v>
      </c>
      <c r="R249" s="75" t="s">
        <v>571</v>
      </c>
      <c r="S249" s="76">
        <v>0</v>
      </c>
    </row>
    <row r="250" spans="1:19" ht="15" customHeight="1" x14ac:dyDescent="0.35">
      <c r="A250" s="60">
        <v>248</v>
      </c>
      <c r="B250" s="60" t="s">
        <v>458</v>
      </c>
      <c r="C250" s="61" t="s">
        <v>457</v>
      </c>
      <c r="D250" s="62" t="s">
        <v>628</v>
      </c>
      <c r="E250" s="62" t="s">
        <v>767</v>
      </c>
      <c r="F250" s="62" t="s">
        <v>1505</v>
      </c>
      <c r="G250" s="62">
        <v>39287465.939999998</v>
      </c>
      <c r="H250" s="63" t="s">
        <v>629</v>
      </c>
      <c r="I250" s="63" t="s">
        <v>768</v>
      </c>
      <c r="J250" s="74" t="s">
        <v>1506</v>
      </c>
      <c r="K250" s="73">
        <v>5500578.5999999996</v>
      </c>
      <c r="L250" s="64" t="s">
        <v>571</v>
      </c>
      <c r="M250" s="64" t="s">
        <v>571</v>
      </c>
      <c r="N250" s="64" t="s">
        <v>571</v>
      </c>
      <c r="O250" s="64">
        <v>0</v>
      </c>
      <c r="P250" s="64" t="s">
        <v>571</v>
      </c>
      <c r="Q250" s="64" t="s">
        <v>571</v>
      </c>
      <c r="R250" s="75" t="s">
        <v>571</v>
      </c>
      <c r="S250" s="76">
        <v>0</v>
      </c>
    </row>
    <row r="251" spans="1:19" ht="15" customHeight="1" x14ac:dyDescent="0.35">
      <c r="A251" s="60">
        <v>249</v>
      </c>
      <c r="B251" s="60" t="s">
        <v>460</v>
      </c>
      <c r="C251" s="61" t="s">
        <v>459</v>
      </c>
      <c r="D251" s="64" t="s">
        <v>571</v>
      </c>
      <c r="E251" s="62" t="s">
        <v>571</v>
      </c>
      <c r="F251" s="62" t="s">
        <v>571</v>
      </c>
      <c r="G251" s="62">
        <v>0</v>
      </c>
      <c r="H251" s="65" t="s">
        <v>609</v>
      </c>
      <c r="I251" s="63" t="s">
        <v>833</v>
      </c>
      <c r="J251" s="74" t="s">
        <v>1507</v>
      </c>
      <c r="K251" s="73">
        <v>20047042</v>
      </c>
      <c r="L251" s="64" t="s">
        <v>571</v>
      </c>
      <c r="M251" s="64" t="s">
        <v>571</v>
      </c>
      <c r="N251" s="64" t="s">
        <v>571</v>
      </c>
      <c r="O251" s="64">
        <v>0</v>
      </c>
      <c r="P251" s="64" t="s">
        <v>610</v>
      </c>
      <c r="Q251" s="64" t="s">
        <v>834</v>
      </c>
      <c r="R251" s="75" t="s">
        <v>1508</v>
      </c>
      <c r="S251" s="76">
        <v>8753137</v>
      </c>
    </row>
    <row r="252" spans="1:19" ht="15" customHeight="1" x14ac:dyDescent="0.35">
      <c r="A252" s="60">
        <v>250</v>
      </c>
      <c r="B252" s="60" t="s">
        <v>710</v>
      </c>
      <c r="C252" s="61" t="s">
        <v>461</v>
      </c>
      <c r="D252" s="64" t="s">
        <v>571</v>
      </c>
      <c r="E252" s="62" t="s">
        <v>571</v>
      </c>
      <c r="F252" s="62" t="s">
        <v>571</v>
      </c>
      <c r="G252" s="62">
        <v>0</v>
      </c>
      <c r="H252" s="63" t="s">
        <v>677</v>
      </c>
      <c r="I252" s="63" t="s">
        <v>743</v>
      </c>
      <c r="J252" s="74" t="s">
        <v>1509</v>
      </c>
      <c r="K252" s="73">
        <v>14870633</v>
      </c>
      <c r="L252" s="62" t="s">
        <v>678</v>
      </c>
      <c r="M252" s="64" t="s">
        <v>742</v>
      </c>
      <c r="N252" s="64" t="s">
        <v>1510</v>
      </c>
      <c r="O252" s="64">
        <v>4499317</v>
      </c>
      <c r="P252" s="64" t="s">
        <v>658</v>
      </c>
      <c r="Q252" s="64" t="s">
        <v>812</v>
      </c>
      <c r="R252" s="75" t="s">
        <v>1511</v>
      </c>
      <c r="S252" s="76">
        <v>0</v>
      </c>
    </row>
    <row r="253" spans="1:19" ht="15" customHeight="1" x14ac:dyDescent="0.35">
      <c r="A253" s="60">
        <v>251</v>
      </c>
      <c r="B253" s="60" t="s">
        <v>711</v>
      </c>
      <c r="C253" s="61" t="s">
        <v>462</v>
      </c>
      <c r="D253" s="64" t="s">
        <v>571</v>
      </c>
      <c r="E253" s="62" t="s">
        <v>571</v>
      </c>
      <c r="F253" s="62" t="s">
        <v>571</v>
      </c>
      <c r="G253" s="62">
        <v>0</v>
      </c>
      <c r="H253" s="63" t="s">
        <v>638</v>
      </c>
      <c r="I253" s="63" t="s">
        <v>806</v>
      </c>
      <c r="J253" s="74" t="s">
        <v>1512</v>
      </c>
      <c r="K253" s="73">
        <v>14977871</v>
      </c>
      <c r="L253" s="62" t="s">
        <v>639</v>
      </c>
      <c r="M253" s="64" t="s">
        <v>805</v>
      </c>
      <c r="N253" s="64" t="s">
        <v>1513</v>
      </c>
      <c r="O253" s="64">
        <v>5139681</v>
      </c>
      <c r="P253" s="64" t="s">
        <v>571</v>
      </c>
      <c r="Q253" s="64" t="s">
        <v>571</v>
      </c>
      <c r="R253" s="75" t="s">
        <v>571</v>
      </c>
      <c r="S253" s="76">
        <v>0</v>
      </c>
    </row>
    <row r="254" spans="1:19" ht="15" customHeight="1" x14ac:dyDescent="0.35">
      <c r="A254" s="60">
        <v>252</v>
      </c>
      <c r="B254" s="60" t="s">
        <v>464</v>
      </c>
      <c r="C254" s="61" t="s">
        <v>463</v>
      </c>
      <c r="D254" s="62" t="s">
        <v>693</v>
      </c>
      <c r="E254" s="62" t="s">
        <v>815</v>
      </c>
      <c r="F254" s="62" t="s">
        <v>1514</v>
      </c>
      <c r="G254" s="62">
        <v>84276161</v>
      </c>
      <c r="H254" s="63" t="s">
        <v>694</v>
      </c>
      <c r="I254" s="63" t="s">
        <v>816</v>
      </c>
      <c r="J254" s="74" t="s">
        <v>1515</v>
      </c>
      <c r="K254" s="73">
        <v>13470067</v>
      </c>
      <c r="L254" s="64" t="s">
        <v>571</v>
      </c>
      <c r="M254" s="64" t="s">
        <v>571</v>
      </c>
      <c r="N254" s="64" t="s">
        <v>571</v>
      </c>
      <c r="O254" s="64">
        <v>0</v>
      </c>
      <c r="P254" s="64" t="s">
        <v>571</v>
      </c>
      <c r="Q254" s="64" t="s">
        <v>571</v>
      </c>
      <c r="R254" s="75" t="s">
        <v>571</v>
      </c>
      <c r="S254" s="76">
        <v>0</v>
      </c>
    </row>
    <row r="255" spans="1:19" ht="15" customHeight="1" x14ac:dyDescent="0.35">
      <c r="A255" s="60">
        <v>253</v>
      </c>
      <c r="B255" s="60" t="s">
        <v>466</v>
      </c>
      <c r="C255" s="61" t="s">
        <v>465</v>
      </c>
      <c r="D255" s="62" t="s">
        <v>641</v>
      </c>
      <c r="E255" s="62" t="s">
        <v>762</v>
      </c>
      <c r="F255" s="62" t="s">
        <v>1516</v>
      </c>
      <c r="G255" s="62">
        <v>60600389</v>
      </c>
      <c r="H255" s="63" t="s">
        <v>642</v>
      </c>
      <c r="I255" s="63" t="s">
        <v>763</v>
      </c>
      <c r="J255" s="74" t="s">
        <v>1517</v>
      </c>
      <c r="K255" s="73">
        <v>11587924</v>
      </c>
      <c r="L255" s="64" t="s">
        <v>571</v>
      </c>
      <c r="M255" s="64" t="s">
        <v>571</v>
      </c>
      <c r="N255" s="64" t="s">
        <v>571</v>
      </c>
      <c r="O255" s="64">
        <v>0</v>
      </c>
      <c r="P255" s="64" t="s">
        <v>571</v>
      </c>
      <c r="Q255" s="64" t="s">
        <v>571</v>
      </c>
      <c r="R255" s="75" t="s">
        <v>571</v>
      </c>
      <c r="S255" s="76">
        <v>0</v>
      </c>
    </row>
    <row r="256" spans="1:19" ht="15" customHeight="1" x14ac:dyDescent="0.35">
      <c r="A256" s="60">
        <v>254</v>
      </c>
      <c r="B256" s="60" t="s">
        <v>468</v>
      </c>
      <c r="C256" s="61" t="s">
        <v>467</v>
      </c>
      <c r="D256" s="64" t="s">
        <v>571</v>
      </c>
      <c r="E256" s="62" t="s">
        <v>571</v>
      </c>
      <c r="F256" s="62" t="s">
        <v>571</v>
      </c>
      <c r="G256" s="62">
        <v>0</v>
      </c>
      <c r="H256" s="63" t="s">
        <v>672</v>
      </c>
      <c r="I256" s="63" t="s">
        <v>794</v>
      </c>
      <c r="J256" s="74" t="s">
        <v>1518</v>
      </c>
      <c r="K256" s="73">
        <v>9773032</v>
      </c>
      <c r="L256" s="62" t="s">
        <v>673</v>
      </c>
      <c r="M256" s="64" t="s">
        <v>814</v>
      </c>
      <c r="N256" s="64" t="s">
        <v>1519</v>
      </c>
      <c r="O256" s="64">
        <v>5990084</v>
      </c>
      <c r="P256" s="64" t="s">
        <v>571</v>
      </c>
      <c r="Q256" s="64" t="s">
        <v>571</v>
      </c>
      <c r="R256" s="75" t="s">
        <v>571</v>
      </c>
      <c r="S256" s="76">
        <v>0</v>
      </c>
    </row>
    <row r="257" spans="1:19" ht="15" customHeight="1" x14ac:dyDescent="0.35">
      <c r="A257" s="60">
        <v>255</v>
      </c>
      <c r="B257" s="60" t="s">
        <v>470</v>
      </c>
      <c r="C257" s="61" t="s">
        <v>469</v>
      </c>
      <c r="D257" s="62" t="s">
        <v>668</v>
      </c>
      <c r="E257" s="62" t="s">
        <v>809</v>
      </c>
      <c r="F257" s="62" t="s">
        <v>1520</v>
      </c>
      <c r="G257" s="62">
        <v>58230296</v>
      </c>
      <c r="H257" s="63" t="s">
        <v>669</v>
      </c>
      <c r="I257" s="63" t="s">
        <v>810</v>
      </c>
      <c r="J257" s="74" t="s">
        <v>1521</v>
      </c>
      <c r="K257" s="73">
        <v>10423941</v>
      </c>
      <c r="L257" s="64" t="s">
        <v>571</v>
      </c>
      <c r="M257" s="64" t="s">
        <v>571</v>
      </c>
      <c r="N257" s="64" t="s">
        <v>571</v>
      </c>
      <c r="O257" s="64">
        <v>0</v>
      </c>
      <c r="P257" s="64" t="s">
        <v>571</v>
      </c>
      <c r="Q257" s="64" t="s">
        <v>571</v>
      </c>
      <c r="R257" s="75" t="s">
        <v>571</v>
      </c>
      <c r="S257" s="76">
        <v>0</v>
      </c>
    </row>
    <row r="258" spans="1:19" ht="15" customHeight="1" x14ac:dyDescent="0.35">
      <c r="A258" s="60">
        <v>256</v>
      </c>
      <c r="B258" s="60" t="s">
        <v>472</v>
      </c>
      <c r="C258" s="61" t="s">
        <v>471</v>
      </c>
      <c r="D258" s="62" t="s">
        <v>585</v>
      </c>
      <c r="E258" s="62" t="s">
        <v>831</v>
      </c>
      <c r="F258" s="62" t="s">
        <v>1522</v>
      </c>
      <c r="G258" s="62">
        <v>24408639.32</v>
      </c>
      <c r="H258" s="63" t="s">
        <v>571</v>
      </c>
      <c r="I258" s="63" t="s">
        <v>571</v>
      </c>
      <c r="J258" s="74" t="s">
        <v>571</v>
      </c>
      <c r="K258" s="73">
        <v>0</v>
      </c>
      <c r="L258" s="64" t="s">
        <v>571</v>
      </c>
      <c r="M258" s="64" t="s">
        <v>571</v>
      </c>
      <c r="N258" s="64" t="s">
        <v>571</v>
      </c>
      <c r="O258" s="64">
        <v>0</v>
      </c>
      <c r="P258" s="64" t="s">
        <v>571</v>
      </c>
      <c r="Q258" s="64" t="s">
        <v>571</v>
      </c>
      <c r="R258" s="75" t="s">
        <v>571</v>
      </c>
      <c r="S258" s="76">
        <v>0</v>
      </c>
    </row>
    <row r="259" spans="1:19" ht="15" customHeight="1" x14ac:dyDescent="0.35">
      <c r="A259" s="60">
        <v>257</v>
      </c>
      <c r="B259" s="60" t="s">
        <v>474</v>
      </c>
      <c r="C259" s="61" t="s">
        <v>473</v>
      </c>
      <c r="D259" s="62" t="s">
        <v>580</v>
      </c>
      <c r="E259" s="62" t="s">
        <v>771</v>
      </c>
      <c r="F259" s="62" t="s">
        <v>1523</v>
      </c>
      <c r="G259" s="62">
        <v>64958676</v>
      </c>
      <c r="H259" s="63" t="s">
        <v>581</v>
      </c>
      <c r="I259" s="63" t="s">
        <v>773</v>
      </c>
      <c r="J259" s="74" t="s">
        <v>1524</v>
      </c>
      <c r="K259" s="73">
        <v>9765963</v>
      </c>
      <c r="L259" s="62" t="s">
        <v>582</v>
      </c>
      <c r="M259" s="64" t="s">
        <v>772</v>
      </c>
      <c r="N259" s="64" t="s">
        <v>1525</v>
      </c>
      <c r="O259" s="64">
        <v>3811682</v>
      </c>
      <c r="P259" s="64" t="s">
        <v>571</v>
      </c>
      <c r="Q259" s="64" t="s">
        <v>571</v>
      </c>
      <c r="R259" s="75" t="s">
        <v>571</v>
      </c>
      <c r="S259" s="76">
        <v>0</v>
      </c>
    </row>
    <row r="260" spans="1:19" ht="15" customHeight="1" x14ac:dyDescent="0.35">
      <c r="A260" s="60">
        <v>258</v>
      </c>
      <c r="B260" s="60" t="s">
        <v>712</v>
      </c>
      <c r="C260" s="61" t="s">
        <v>475</v>
      </c>
      <c r="D260" s="64" t="s">
        <v>571</v>
      </c>
      <c r="E260" s="62" t="s">
        <v>571</v>
      </c>
      <c r="F260" s="62" t="s">
        <v>571</v>
      </c>
      <c r="G260" s="62">
        <v>0</v>
      </c>
      <c r="H260" s="63" t="s">
        <v>713</v>
      </c>
      <c r="I260" s="63" t="s">
        <v>824</v>
      </c>
      <c r="J260" s="74" t="s">
        <v>1526</v>
      </c>
      <c r="K260" s="73">
        <v>16410330</v>
      </c>
      <c r="L260" s="62" t="s">
        <v>614</v>
      </c>
      <c r="M260" s="64" t="s">
        <v>752</v>
      </c>
      <c r="N260" s="64" t="s">
        <v>1527</v>
      </c>
      <c r="O260" s="64">
        <v>5794113</v>
      </c>
      <c r="P260" s="64" t="s">
        <v>571</v>
      </c>
      <c r="Q260" s="64" t="s">
        <v>571</v>
      </c>
      <c r="R260" s="75" t="s">
        <v>571</v>
      </c>
      <c r="S260" s="76">
        <v>0</v>
      </c>
    </row>
    <row r="261" spans="1:19" ht="15" customHeight="1" x14ac:dyDescent="0.35">
      <c r="A261" s="60">
        <v>259</v>
      </c>
      <c r="B261" s="60" t="s">
        <v>477</v>
      </c>
      <c r="C261" s="61" t="s">
        <v>476</v>
      </c>
      <c r="D261" s="64" t="s">
        <v>571</v>
      </c>
      <c r="E261" s="62" t="s">
        <v>571</v>
      </c>
      <c r="F261" s="62" t="s">
        <v>571</v>
      </c>
      <c r="G261" s="62">
        <v>0</v>
      </c>
      <c r="H261" s="65" t="s">
        <v>609</v>
      </c>
      <c r="I261" s="63" t="s">
        <v>833</v>
      </c>
      <c r="J261" s="74" t="s">
        <v>1528</v>
      </c>
      <c r="K261" s="73">
        <v>13187036</v>
      </c>
      <c r="L261" s="64" t="s">
        <v>571</v>
      </c>
      <c r="M261" s="64" t="s">
        <v>571</v>
      </c>
      <c r="N261" s="64" t="s">
        <v>571</v>
      </c>
      <c r="O261" s="64">
        <v>0</v>
      </c>
      <c r="P261" s="64" t="s">
        <v>714</v>
      </c>
      <c r="Q261" s="64" t="s">
        <v>834</v>
      </c>
      <c r="R261" s="75" t="s">
        <v>1529</v>
      </c>
      <c r="S261" s="76">
        <v>5757854</v>
      </c>
    </row>
    <row r="262" spans="1:19" ht="15" customHeight="1" x14ac:dyDescent="0.35">
      <c r="A262" s="60">
        <v>260</v>
      </c>
      <c r="B262" s="60" t="s">
        <v>479</v>
      </c>
      <c r="C262" s="61" t="s">
        <v>478</v>
      </c>
      <c r="D262" s="62" t="s">
        <v>637</v>
      </c>
      <c r="E262" s="62" t="s">
        <v>804</v>
      </c>
      <c r="F262" s="62" t="s">
        <v>1530</v>
      </c>
      <c r="G262" s="62">
        <v>28986514</v>
      </c>
      <c r="H262" s="63" t="s">
        <v>638</v>
      </c>
      <c r="I262" s="63" t="s">
        <v>806</v>
      </c>
      <c r="J262" s="74" t="s">
        <v>1531</v>
      </c>
      <c r="K262" s="73">
        <v>5034588</v>
      </c>
      <c r="L262" s="62" t="s">
        <v>639</v>
      </c>
      <c r="M262" s="64" t="s">
        <v>805</v>
      </c>
      <c r="N262" s="64" t="s">
        <v>1532</v>
      </c>
      <c r="O262" s="64">
        <v>1727627</v>
      </c>
      <c r="P262" s="64" t="s">
        <v>571</v>
      </c>
      <c r="Q262" s="64" t="s">
        <v>571</v>
      </c>
      <c r="R262" s="75" t="s">
        <v>571</v>
      </c>
      <c r="S262" s="76">
        <v>0</v>
      </c>
    </row>
    <row r="263" spans="1:19" ht="15" customHeight="1" x14ac:dyDescent="0.35">
      <c r="A263" s="60">
        <v>261</v>
      </c>
      <c r="B263" s="60" t="s">
        <v>481</v>
      </c>
      <c r="C263" s="61" t="s">
        <v>480</v>
      </c>
      <c r="D263" s="62" t="s">
        <v>668</v>
      </c>
      <c r="E263" s="62" t="s">
        <v>809</v>
      </c>
      <c r="F263" s="62" t="s">
        <v>1533</v>
      </c>
      <c r="G263" s="62">
        <v>58412034</v>
      </c>
      <c r="H263" s="63" t="s">
        <v>669</v>
      </c>
      <c r="I263" s="63" t="s">
        <v>810</v>
      </c>
      <c r="J263" s="74" t="s">
        <v>1534</v>
      </c>
      <c r="K263" s="73">
        <v>10456475</v>
      </c>
      <c r="L263" s="64" t="s">
        <v>571</v>
      </c>
      <c r="M263" s="64" t="s">
        <v>571</v>
      </c>
      <c r="N263" s="64" t="s">
        <v>571</v>
      </c>
      <c r="O263" s="64">
        <v>0</v>
      </c>
      <c r="P263" s="64" t="s">
        <v>571</v>
      </c>
      <c r="Q263" s="64" t="s">
        <v>571</v>
      </c>
      <c r="R263" s="75" t="s">
        <v>571</v>
      </c>
      <c r="S263" s="76">
        <v>0</v>
      </c>
    </row>
    <row r="264" spans="1:19" ht="15" customHeight="1" x14ac:dyDescent="0.35">
      <c r="A264" s="60">
        <v>262</v>
      </c>
      <c r="B264" s="60" t="s">
        <v>483</v>
      </c>
      <c r="C264" s="61" t="s">
        <v>482</v>
      </c>
      <c r="D264" s="62" t="s">
        <v>662</v>
      </c>
      <c r="E264" s="62" t="s">
        <v>749</v>
      </c>
      <c r="F264" s="62" t="s">
        <v>1535</v>
      </c>
      <c r="G264" s="62">
        <v>71561314</v>
      </c>
      <c r="H264" s="63" t="s">
        <v>651</v>
      </c>
      <c r="I264" s="63" t="s">
        <v>750</v>
      </c>
      <c r="J264" s="74" t="s">
        <v>1536</v>
      </c>
      <c r="K264" s="73">
        <v>11018611</v>
      </c>
      <c r="L264" s="62" t="s">
        <v>663</v>
      </c>
      <c r="M264" s="64" t="s">
        <v>751</v>
      </c>
      <c r="N264" s="64" t="s">
        <v>1537</v>
      </c>
      <c r="O264" s="64">
        <v>4386763</v>
      </c>
      <c r="P264" s="64" t="s">
        <v>571</v>
      </c>
      <c r="Q264" s="64" t="s">
        <v>571</v>
      </c>
      <c r="R264" s="75" t="s">
        <v>571</v>
      </c>
      <c r="S264" s="76">
        <v>0</v>
      </c>
    </row>
    <row r="265" spans="1:19" ht="15" customHeight="1" x14ac:dyDescent="0.35">
      <c r="A265" s="60">
        <v>263</v>
      </c>
      <c r="B265" s="60" t="s">
        <v>715</v>
      </c>
      <c r="C265" s="61" t="s">
        <v>484</v>
      </c>
      <c r="D265" s="64" t="s">
        <v>571</v>
      </c>
      <c r="E265" s="62" t="s">
        <v>571</v>
      </c>
      <c r="F265" s="62" t="s">
        <v>571</v>
      </c>
      <c r="G265" s="62">
        <v>0</v>
      </c>
      <c r="H265" s="63" t="s">
        <v>626</v>
      </c>
      <c r="I265" s="63" t="s">
        <v>817</v>
      </c>
      <c r="J265" s="74" t="s">
        <v>1538</v>
      </c>
      <c r="K265" s="73">
        <v>11681906</v>
      </c>
      <c r="L265" s="62" t="s">
        <v>704</v>
      </c>
      <c r="M265" s="64" t="s">
        <v>800</v>
      </c>
      <c r="N265" s="64" t="s">
        <v>1539</v>
      </c>
      <c r="O265" s="64">
        <v>5304147</v>
      </c>
      <c r="P265" s="64" t="s">
        <v>571</v>
      </c>
      <c r="Q265" s="64" t="s">
        <v>571</v>
      </c>
      <c r="R265" s="75" t="s">
        <v>571</v>
      </c>
      <c r="S265" s="76">
        <v>0</v>
      </c>
    </row>
    <row r="266" spans="1:19" ht="15" customHeight="1" x14ac:dyDescent="0.35">
      <c r="A266" s="60">
        <v>264</v>
      </c>
      <c r="B266" s="60" t="s">
        <v>486</v>
      </c>
      <c r="C266" s="61" t="s">
        <v>485</v>
      </c>
      <c r="D266" s="62" t="s">
        <v>588</v>
      </c>
      <c r="E266" s="62" t="s">
        <v>759</v>
      </c>
      <c r="F266" s="62" t="s">
        <v>1540</v>
      </c>
      <c r="G266" s="62">
        <v>63931155</v>
      </c>
      <c r="H266" s="65" t="s">
        <v>622</v>
      </c>
      <c r="I266" s="63" t="s">
        <v>761</v>
      </c>
      <c r="J266" s="74" t="s">
        <v>1541</v>
      </c>
      <c r="K266" s="73">
        <v>9612103</v>
      </c>
      <c r="L266" s="64" t="s">
        <v>589</v>
      </c>
      <c r="M266" s="64" t="s">
        <v>760</v>
      </c>
      <c r="N266" s="64" t="s">
        <v>1542</v>
      </c>
      <c r="O266" s="64">
        <v>3575685</v>
      </c>
      <c r="P266" s="64" t="s">
        <v>571</v>
      </c>
      <c r="Q266" s="64" t="s">
        <v>571</v>
      </c>
      <c r="R266" s="75" t="s">
        <v>571</v>
      </c>
      <c r="S266" s="76">
        <v>0</v>
      </c>
    </row>
    <row r="267" spans="1:19" ht="15" customHeight="1" x14ac:dyDescent="0.35">
      <c r="A267" s="60">
        <v>265</v>
      </c>
      <c r="B267" s="60" t="s">
        <v>488</v>
      </c>
      <c r="C267" s="61" t="s">
        <v>487</v>
      </c>
      <c r="D267" s="62" t="s">
        <v>591</v>
      </c>
      <c r="E267" s="62" t="s">
        <v>764</v>
      </c>
      <c r="F267" s="62" t="s">
        <v>1543</v>
      </c>
      <c r="G267" s="62">
        <v>64127489.399999999</v>
      </c>
      <c r="H267" s="63" t="s">
        <v>592</v>
      </c>
      <c r="I267" s="63" t="s">
        <v>765</v>
      </c>
      <c r="J267" s="74" t="s">
        <v>1544</v>
      </c>
      <c r="K267" s="73">
        <v>10542338.300000001</v>
      </c>
      <c r="L267" s="56" t="s">
        <v>841</v>
      </c>
      <c r="M267" s="64" t="s">
        <v>842</v>
      </c>
      <c r="N267" s="64" t="s">
        <v>1545</v>
      </c>
      <c r="O267" s="64">
        <v>3442986.3</v>
      </c>
      <c r="P267" s="64" t="s">
        <v>571</v>
      </c>
      <c r="Q267" s="64" t="s">
        <v>571</v>
      </c>
      <c r="R267" s="75" t="s">
        <v>571</v>
      </c>
      <c r="S267" s="76">
        <v>0</v>
      </c>
    </row>
    <row r="268" spans="1:19" ht="15" customHeight="1" x14ac:dyDescent="0.35">
      <c r="A268" s="60">
        <v>266</v>
      </c>
      <c r="B268" s="60" t="s">
        <v>490</v>
      </c>
      <c r="C268" s="61" t="s">
        <v>489</v>
      </c>
      <c r="D268" s="62" t="s">
        <v>641</v>
      </c>
      <c r="E268" s="62" t="s">
        <v>762</v>
      </c>
      <c r="F268" s="62" t="s">
        <v>1546</v>
      </c>
      <c r="G268" s="62">
        <v>47544744</v>
      </c>
      <c r="H268" s="63" t="s">
        <v>642</v>
      </c>
      <c r="I268" s="63" t="s">
        <v>763</v>
      </c>
      <c r="J268" s="74" t="s">
        <v>1547</v>
      </c>
      <c r="K268" s="73">
        <v>9091441</v>
      </c>
      <c r="L268" s="64" t="s">
        <v>571</v>
      </c>
      <c r="M268" s="64" t="s">
        <v>571</v>
      </c>
      <c r="N268" s="64" t="s">
        <v>571</v>
      </c>
      <c r="O268" s="64">
        <v>0</v>
      </c>
      <c r="P268" s="64" t="s">
        <v>571</v>
      </c>
      <c r="Q268" s="64" t="s">
        <v>571</v>
      </c>
      <c r="R268" s="75" t="s">
        <v>571</v>
      </c>
      <c r="S268" s="76">
        <v>0</v>
      </c>
    </row>
    <row r="269" spans="1:19" ht="15" customHeight="1" x14ac:dyDescent="0.35">
      <c r="A269" s="60">
        <v>267</v>
      </c>
      <c r="B269" s="60" t="s">
        <v>492</v>
      </c>
      <c r="C269" s="61" t="s">
        <v>491</v>
      </c>
      <c r="D269" s="62" t="s">
        <v>580</v>
      </c>
      <c r="E269" s="62" t="s">
        <v>771</v>
      </c>
      <c r="F269" s="62" t="s">
        <v>1548</v>
      </c>
      <c r="G269" s="62">
        <v>60193768</v>
      </c>
      <c r="H269" s="63" t="s">
        <v>581</v>
      </c>
      <c r="I269" s="63" t="s">
        <v>773</v>
      </c>
      <c r="J269" s="74" t="s">
        <v>1549</v>
      </c>
      <c r="K269" s="73">
        <v>9049601</v>
      </c>
      <c r="L269" s="62" t="s">
        <v>582</v>
      </c>
      <c r="M269" s="64" t="s">
        <v>772</v>
      </c>
      <c r="N269" s="64" t="s">
        <v>1550</v>
      </c>
      <c r="O269" s="64">
        <v>3532084</v>
      </c>
      <c r="P269" s="64" t="s">
        <v>571</v>
      </c>
      <c r="Q269" s="64" t="s">
        <v>571</v>
      </c>
      <c r="R269" s="75" t="s">
        <v>571</v>
      </c>
      <c r="S269" s="76">
        <v>0</v>
      </c>
    </row>
    <row r="270" spans="1:19" ht="15" customHeight="1" x14ac:dyDescent="0.35">
      <c r="A270" s="60">
        <v>268</v>
      </c>
      <c r="B270" s="60" t="s">
        <v>494</v>
      </c>
      <c r="C270" s="61" t="s">
        <v>493</v>
      </c>
      <c r="D270" s="62" t="s">
        <v>628</v>
      </c>
      <c r="E270" s="62" t="s">
        <v>767</v>
      </c>
      <c r="F270" s="62" t="s">
        <v>1551</v>
      </c>
      <c r="G270" s="62">
        <v>55454458.920000002</v>
      </c>
      <c r="H270" s="63" t="s">
        <v>629</v>
      </c>
      <c r="I270" s="63" t="s">
        <v>768</v>
      </c>
      <c r="J270" s="74" t="s">
        <v>1552</v>
      </c>
      <c r="K270" s="73">
        <v>7764094.7999999998</v>
      </c>
      <c r="L270" s="64" t="s">
        <v>571</v>
      </c>
      <c r="M270" s="64" t="s">
        <v>571</v>
      </c>
      <c r="N270" s="64" t="s">
        <v>571</v>
      </c>
      <c r="O270" s="64">
        <v>0</v>
      </c>
      <c r="P270" s="64" t="s">
        <v>571</v>
      </c>
      <c r="Q270" s="64" t="s">
        <v>571</v>
      </c>
      <c r="R270" s="75" t="s">
        <v>571</v>
      </c>
      <c r="S270" s="76">
        <v>0</v>
      </c>
    </row>
    <row r="271" spans="1:19" ht="15" customHeight="1" x14ac:dyDescent="0.35">
      <c r="A271" s="60">
        <v>269</v>
      </c>
      <c r="B271" s="60" t="s">
        <v>716</v>
      </c>
      <c r="C271" s="61" t="s">
        <v>495</v>
      </c>
      <c r="D271" s="64" t="s">
        <v>571</v>
      </c>
      <c r="E271" s="62" t="s">
        <v>571</v>
      </c>
      <c r="F271" s="62" t="s">
        <v>571</v>
      </c>
      <c r="G271" s="62">
        <v>0</v>
      </c>
      <c r="H271" s="65" t="s">
        <v>622</v>
      </c>
      <c r="I271" s="63" t="s">
        <v>761</v>
      </c>
      <c r="J271" s="74" t="s">
        <v>1553</v>
      </c>
      <c r="K271" s="73">
        <v>10308301</v>
      </c>
      <c r="L271" s="64" t="s">
        <v>589</v>
      </c>
      <c r="M271" s="64" t="s">
        <v>760</v>
      </c>
      <c r="N271" s="64" t="s">
        <v>1554</v>
      </c>
      <c r="O271" s="64">
        <v>3834669</v>
      </c>
      <c r="P271" s="64" t="s">
        <v>571</v>
      </c>
      <c r="Q271" s="64" t="s">
        <v>571</v>
      </c>
      <c r="R271" s="75" t="s">
        <v>571</v>
      </c>
      <c r="S271" s="76">
        <v>0</v>
      </c>
    </row>
    <row r="272" spans="1:19" ht="15" customHeight="1" x14ac:dyDescent="0.35">
      <c r="A272" s="60">
        <v>270</v>
      </c>
      <c r="B272" s="60" t="s">
        <v>497</v>
      </c>
      <c r="C272" s="61" t="s">
        <v>496</v>
      </c>
      <c r="D272" s="62" t="s">
        <v>580</v>
      </c>
      <c r="E272" s="62" t="s">
        <v>771</v>
      </c>
      <c r="F272" s="62" t="s">
        <v>1555</v>
      </c>
      <c r="G272" s="62">
        <v>69415604</v>
      </c>
      <c r="H272" s="63" t="s">
        <v>581</v>
      </c>
      <c r="I272" s="63" t="s">
        <v>773</v>
      </c>
      <c r="J272" s="74" t="s">
        <v>1556</v>
      </c>
      <c r="K272" s="73">
        <v>10436023</v>
      </c>
      <c r="L272" s="62" t="s">
        <v>582</v>
      </c>
      <c r="M272" s="64" t="s">
        <v>772</v>
      </c>
      <c r="N272" s="64" t="s">
        <v>1557</v>
      </c>
      <c r="O272" s="64">
        <v>4073208</v>
      </c>
      <c r="P272" s="64" t="s">
        <v>571</v>
      </c>
      <c r="Q272" s="64" t="s">
        <v>571</v>
      </c>
      <c r="R272" s="75" t="s">
        <v>571</v>
      </c>
      <c r="S272" s="76">
        <v>0</v>
      </c>
    </row>
    <row r="273" spans="1:19" ht="15" customHeight="1" x14ac:dyDescent="0.35">
      <c r="A273" s="60">
        <v>271</v>
      </c>
      <c r="B273" s="60" t="s">
        <v>717</v>
      </c>
      <c r="C273" s="61" t="s">
        <v>498</v>
      </c>
      <c r="D273" s="64" t="s">
        <v>571</v>
      </c>
      <c r="E273" s="62" t="s">
        <v>571</v>
      </c>
      <c r="F273" s="62" t="s">
        <v>571</v>
      </c>
      <c r="G273" s="62">
        <v>0</v>
      </c>
      <c r="H273" s="63" t="s">
        <v>651</v>
      </c>
      <c r="I273" s="63" t="s">
        <v>750</v>
      </c>
      <c r="J273" s="74" t="s">
        <v>1558</v>
      </c>
      <c r="K273" s="73">
        <v>10256364.4</v>
      </c>
      <c r="L273" s="62" t="s">
        <v>663</v>
      </c>
      <c r="M273" s="64" t="s">
        <v>751</v>
      </c>
      <c r="N273" s="64" t="s">
        <v>1559</v>
      </c>
      <c r="O273" s="64">
        <v>4083295</v>
      </c>
      <c r="P273" s="64" t="s">
        <v>571</v>
      </c>
      <c r="Q273" s="64" t="s">
        <v>571</v>
      </c>
      <c r="R273" s="75" t="s">
        <v>571</v>
      </c>
      <c r="S273" s="76">
        <v>0</v>
      </c>
    </row>
    <row r="274" spans="1:19" ht="15" customHeight="1" x14ac:dyDescent="0.35">
      <c r="A274" s="60">
        <v>272</v>
      </c>
      <c r="B274" s="60" t="s">
        <v>500</v>
      </c>
      <c r="C274" s="61" t="s">
        <v>499</v>
      </c>
      <c r="D274" s="62" t="s">
        <v>662</v>
      </c>
      <c r="E274" s="62" t="s">
        <v>749</v>
      </c>
      <c r="F274" s="62" t="s">
        <v>1560</v>
      </c>
      <c r="G274" s="62">
        <v>35026754.439999998</v>
      </c>
      <c r="H274" s="63" t="s">
        <v>651</v>
      </c>
      <c r="I274" s="63" t="s">
        <v>750</v>
      </c>
      <c r="J274" s="74" t="s">
        <v>1561</v>
      </c>
      <c r="K274" s="73">
        <v>5393223.75</v>
      </c>
      <c r="L274" s="62" t="s">
        <v>663</v>
      </c>
      <c r="M274" s="64" t="s">
        <v>751</v>
      </c>
      <c r="N274" s="64" t="s">
        <v>1562</v>
      </c>
      <c r="O274" s="64">
        <v>2147167</v>
      </c>
      <c r="P274" s="64" t="s">
        <v>571</v>
      </c>
      <c r="Q274" s="64" t="s">
        <v>571</v>
      </c>
      <c r="R274" s="75" t="s">
        <v>571</v>
      </c>
      <c r="S274" s="76">
        <v>0</v>
      </c>
    </row>
    <row r="275" spans="1:19" ht="15" customHeight="1" x14ac:dyDescent="0.35">
      <c r="A275" s="60">
        <v>273</v>
      </c>
      <c r="B275" s="60" t="s">
        <v>502</v>
      </c>
      <c r="C275" s="61" t="s">
        <v>501</v>
      </c>
      <c r="D275" s="62" t="s">
        <v>585</v>
      </c>
      <c r="E275" s="62" t="s">
        <v>831</v>
      </c>
      <c r="F275" s="62" t="s">
        <v>1563</v>
      </c>
      <c r="G275" s="62">
        <v>33959470.670000002</v>
      </c>
      <c r="H275" s="63" t="s">
        <v>571</v>
      </c>
      <c r="I275" s="63" t="s">
        <v>571</v>
      </c>
      <c r="J275" s="74" t="s">
        <v>571</v>
      </c>
      <c r="K275" s="73">
        <v>0</v>
      </c>
      <c r="L275" s="64" t="s">
        <v>571</v>
      </c>
      <c r="M275" s="64" t="s">
        <v>571</v>
      </c>
      <c r="N275" s="64" t="s">
        <v>571</v>
      </c>
      <c r="O275" s="64">
        <v>0</v>
      </c>
      <c r="P275" s="64" t="s">
        <v>571</v>
      </c>
      <c r="Q275" s="64" t="s">
        <v>571</v>
      </c>
      <c r="R275" s="75" t="s">
        <v>571</v>
      </c>
      <c r="S275" s="76">
        <v>0</v>
      </c>
    </row>
    <row r="276" spans="1:19" ht="15" customHeight="1" x14ac:dyDescent="0.35">
      <c r="A276" s="60">
        <v>274</v>
      </c>
      <c r="B276" s="60" t="s">
        <v>504</v>
      </c>
      <c r="C276" s="61" t="s">
        <v>503</v>
      </c>
      <c r="D276" s="64" t="s">
        <v>571</v>
      </c>
      <c r="E276" s="62" t="s">
        <v>571</v>
      </c>
      <c r="F276" s="62" t="s">
        <v>571</v>
      </c>
      <c r="G276" s="62">
        <v>0</v>
      </c>
      <c r="H276" s="65" t="s">
        <v>609</v>
      </c>
      <c r="I276" s="63" t="s">
        <v>833</v>
      </c>
      <c r="J276" s="74" t="s">
        <v>1564</v>
      </c>
      <c r="K276" s="73">
        <v>16119504</v>
      </c>
      <c r="L276" s="64" t="s">
        <v>571</v>
      </c>
      <c r="M276" s="64" t="s">
        <v>571</v>
      </c>
      <c r="N276" s="64" t="s">
        <v>571</v>
      </c>
      <c r="O276" s="64">
        <v>0</v>
      </c>
      <c r="P276" s="64" t="s">
        <v>610</v>
      </c>
      <c r="Q276" s="64" t="s">
        <v>834</v>
      </c>
      <c r="R276" s="75" t="s">
        <v>1565</v>
      </c>
      <c r="S276" s="76">
        <v>7038257</v>
      </c>
    </row>
    <row r="277" spans="1:19" ht="15" customHeight="1" x14ac:dyDescent="0.35">
      <c r="A277" s="60">
        <v>275</v>
      </c>
      <c r="B277" s="60" t="s">
        <v>506</v>
      </c>
      <c r="C277" s="61" t="s">
        <v>505</v>
      </c>
      <c r="D277" s="62" t="s">
        <v>580</v>
      </c>
      <c r="E277" s="62" t="s">
        <v>771</v>
      </c>
      <c r="F277" s="62" t="s">
        <v>1566</v>
      </c>
      <c r="G277" s="62">
        <v>62532394</v>
      </c>
      <c r="H277" s="63" t="s">
        <v>581</v>
      </c>
      <c r="I277" s="63" t="s">
        <v>773</v>
      </c>
      <c r="J277" s="74" t="s">
        <v>1567</v>
      </c>
      <c r="K277" s="73">
        <v>9401193</v>
      </c>
      <c r="L277" s="62" t="s">
        <v>582</v>
      </c>
      <c r="M277" s="64" t="s">
        <v>772</v>
      </c>
      <c r="N277" s="64" t="s">
        <v>1568</v>
      </c>
      <c r="O277" s="64">
        <v>3669311</v>
      </c>
      <c r="P277" s="64" t="s">
        <v>571</v>
      </c>
      <c r="Q277" s="64" t="s">
        <v>571</v>
      </c>
      <c r="R277" s="75" t="s">
        <v>571</v>
      </c>
      <c r="S277" s="76">
        <v>0</v>
      </c>
    </row>
    <row r="278" spans="1:19" ht="15" customHeight="1" x14ac:dyDescent="0.35">
      <c r="A278" s="60">
        <v>276</v>
      </c>
      <c r="B278" s="60" t="s">
        <v>508</v>
      </c>
      <c r="C278" s="61" t="s">
        <v>507</v>
      </c>
      <c r="D278" s="62" t="s">
        <v>588</v>
      </c>
      <c r="E278" s="62" t="s">
        <v>759</v>
      </c>
      <c r="F278" s="62" t="s">
        <v>1569</v>
      </c>
      <c r="G278" s="62">
        <v>50249925</v>
      </c>
      <c r="H278" s="65" t="s">
        <v>622</v>
      </c>
      <c r="I278" s="63" t="s">
        <v>761</v>
      </c>
      <c r="J278" s="74" t="s">
        <v>1570</v>
      </c>
      <c r="K278" s="73">
        <v>7555118</v>
      </c>
      <c r="L278" s="64" t="s">
        <v>589</v>
      </c>
      <c r="M278" s="64" t="s">
        <v>760</v>
      </c>
      <c r="N278" s="64" t="s">
        <v>1571</v>
      </c>
      <c r="O278" s="64">
        <v>2810490</v>
      </c>
      <c r="P278" s="64" t="s">
        <v>571</v>
      </c>
      <c r="Q278" s="64" t="s">
        <v>571</v>
      </c>
      <c r="R278" s="75" t="s">
        <v>571</v>
      </c>
      <c r="S278" s="76">
        <v>0</v>
      </c>
    </row>
    <row r="279" spans="1:19" ht="15" customHeight="1" x14ac:dyDescent="0.35">
      <c r="A279" s="60">
        <v>277</v>
      </c>
      <c r="B279" s="60" t="s">
        <v>510</v>
      </c>
      <c r="C279" s="61" t="s">
        <v>509</v>
      </c>
      <c r="D279" s="62" t="s">
        <v>643</v>
      </c>
      <c r="E279" s="62" t="s">
        <v>798</v>
      </c>
      <c r="F279" s="62" t="s">
        <v>1572</v>
      </c>
      <c r="G279" s="62">
        <v>80475315</v>
      </c>
      <c r="H279" s="63" t="s">
        <v>616</v>
      </c>
      <c r="I279" s="63" t="s">
        <v>813</v>
      </c>
      <c r="J279" s="74" t="s">
        <v>1573</v>
      </c>
      <c r="K279" s="73">
        <v>11395015</v>
      </c>
      <c r="L279" s="64" t="s">
        <v>571</v>
      </c>
      <c r="M279" s="64" t="s">
        <v>571</v>
      </c>
      <c r="N279" s="64" t="s">
        <v>571</v>
      </c>
      <c r="O279" s="64">
        <v>0</v>
      </c>
      <c r="P279" s="64" t="s">
        <v>571</v>
      </c>
      <c r="Q279" s="64" t="s">
        <v>571</v>
      </c>
      <c r="R279" s="75" t="s">
        <v>571</v>
      </c>
      <c r="S279" s="76">
        <v>0</v>
      </c>
    </row>
    <row r="280" spans="1:19" ht="15" customHeight="1" x14ac:dyDescent="0.35">
      <c r="A280" s="60">
        <v>278</v>
      </c>
      <c r="B280" s="60" t="s">
        <v>512</v>
      </c>
      <c r="C280" s="61" t="s">
        <v>511</v>
      </c>
      <c r="D280" s="64" t="s">
        <v>571</v>
      </c>
      <c r="E280" s="62" t="s">
        <v>571</v>
      </c>
      <c r="F280" s="62" t="s">
        <v>571</v>
      </c>
      <c r="G280" s="62">
        <v>0</v>
      </c>
      <c r="H280" s="63" t="s">
        <v>618</v>
      </c>
      <c r="I280" s="63" t="s">
        <v>823</v>
      </c>
      <c r="J280" s="74" t="s">
        <v>1574</v>
      </c>
      <c r="K280" s="73">
        <v>20250990</v>
      </c>
      <c r="L280" s="62" t="s">
        <v>619</v>
      </c>
      <c r="M280" s="64" t="s">
        <v>822</v>
      </c>
      <c r="N280" s="64" t="s">
        <v>1575</v>
      </c>
      <c r="O280" s="64">
        <v>6795783</v>
      </c>
      <c r="P280" s="64" t="s">
        <v>571</v>
      </c>
      <c r="Q280" s="64" t="s">
        <v>571</v>
      </c>
      <c r="R280" s="75" t="s">
        <v>571</v>
      </c>
      <c r="S280" s="76">
        <v>0</v>
      </c>
    </row>
    <row r="281" spans="1:19" ht="15" customHeight="1" x14ac:dyDescent="0.35">
      <c r="A281" s="60">
        <v>279</v>
      </c>
      <c r="B281" s="60" t="s">
        <v>514</v>
      </c>
      <c r="C281" s="61" t="s">
        <v>513</v>
      </c>
      <c r="D281" s="64" t="s">
        <v>571</v>
      </c>
      <c r="E281" s="62" t="s">
        <v>571</v>
      </c>
      <c r="F281" s="62" t="s">
        <v>571</v>
      </c>
      <c r="G281" s="62">
        <v>0</v>
      </c>
      <c r="H281" s="63" t="s">
        <v>599</v>
      </c>
      <c r="I281" s="63" t="s">
        <v>820</v>
      </c>
      <c r="J281" s="74" t="s">
        <v>1576</v>
      </c>
      <c r="K281" s="73">
        <v>11630420</v>
      </c>
      <c r="L281" s="62" t="s">
        <v>600</v>
      </c>
      <c r="M281" s="64" t="s">
        <v>819</v>
      </c>
      <c r="N281" s="64" t="s">
        <v>1577</v>
      </c>
      <c r="O281" s="64">
        <v>4422187</v>
      </c>
      <c r="P281" s="64" t="s">
        <v>601</v>
      </c>
      <c r="Q281" s="64" t="s">
        <v>818</v>
      </c>
      <c r="R281" s="75" t="s">
        <v>1578</v>
      </c>
      <c r="S281" s="76">
        <v>0</v>
      </c>
    </row>
    <row r="282" spans="1:19" ht="15" customHeight="1" x14ac:dyDescent="0.35">
      <c r="A282" s="60">
        <v>280</v>
      </c>
      <c r="B282" s="60" t="s">
        <v>516</v>
      </c>
      <c r="C282" s="61" t="s">
        <v>515</v>
      </c>
      <c r="D282" s="62" t="s">
        <v>585</v>
      </c>
      <c r="E282" s="62" t="s">
        <v>831</v>
      </c>
      <c r="F282" s="62" t="s">
        <v>1579</v>
      </c>
      <c r="G282" s="62">
        <v>25642777.469999999</v>
      </c>
      <c r="H282" s="63" t="s">
        <v>571</v>
      </c>
      <c r="I282" s="63" t="s">
        <v>571</v>
      </c>
      <c r="J282" s="74" t="s">
        <v>571</v>
      </c>
      <c r="K282" s="73">
        <v>0</v>
      </c>
      <c r="L282" s="64" t="s">
        <v>571</v>
      </c>
      <c r="M282" s="64" t="s">
        <v>571</v>
      </c>
      <c r="N282" s="64" t="s">
        <v>571</v>
      </c>
      <c r="O282" s="64">
        <v>0</v>
      </c>
      <c r="P282" s="64" t="s">
        <v>571</v>
      </c>
      <c r="Q282" s="64" t="s">
        <v>571</v>
      </c>
      <c r="R282" s="75" t="s">
        <v>571</v>
      </c>
      <c r="S282" s="76">
        <v>0</v>
      </c>
    </row>
    <row r="283" spans="1:19" ht="15" customHeight="1" x14ac:dyDescent="0.35">
      <c r="A283" s="60">
        <v>281</v>
      </c>
      <c r="B283" s="60" t="s">
        <v>518</v>
      </c>
      <c r="C283" s="61" t="s">
        <v>517</v>
      </c>
      <c r="D283" s="62" t="s">
        <v>585</v>
      </c>
      <c r="E283" s="62" t="s">
        <v>831</v>
      </c>
      <c r="F283" s="62" t="s">
        <v>1580</v>
      </c>
      <c r="G283" s="62">
        <v>44938037</v>
      </c>
      <c r="H283" s="63" t="s">
        <v>571</v>
      </c>
      <c r="I283" s="63" t="s">
        <v>571</v>
      </c>
      <c r="J283" s="74" t="s">
        <v>571</v>
      </c>
      <c r="K283" s="73">
        <v>0</v>
      </c>
      <c r="L283" s="64" t="s">
        <v>571</v>
      </c>
      <c r="M283" s="64" t="s">
        <v>571</v>
      </c>
      <c r="N283" s="64" t="s">
        <v>571</v>
      </c>
      <c r="O283" s="64">
        <v>0</v>
      </c>
      <c r="P283" s="64" t="s">
        <v>571</v>
      </c>
      <c r="Q283" s="64" t="s">
        <v>571</v>
      </c>
      <c r="R283" s="75" t="s">
        <v>571</v>
      </c>
      <c r="S283" s="76">
        <v>0</v>
      </c>
    </row>
    <row r="284" spans="1:19" ht="15" customHeight="1" x14ac:dyDescent="0.35">
      <c r="A284" s="60">
        <v>282</v>
      </c>
      <c r="B284" s="60" t="s">
        <v>718</v>
      </c>
      <c r="C284" s="61" t="s">
        <v>519</v>
      </c>
      <c r="D284" s="64" t="s">
        <v>571</v>
      </c>
      <c r="E284" s="62" t="s">
        <v>571</v>
      </c>
      <c r="F284" s="62" t="s">
        <v>571</v>
      </c>
      <c r="G284" s="62">
        <v>0</v>
      </c>
      <c r="H284" s="63" t="s">
        <v>645</v>
      </c>
      <c r="I284" s="63" t="s">
        <v>741</v>
      </c>
      <c r="J284" s="74" t="s">
        <v>1581</v>
      </c>
      <c r="K284" s="73">
        <v>14407564</v>
      </c>
      <c r="L284" s="62" t="s">
        <v>646</v>
      </c>
      <c r="M284" s="64" t="s">
        <v>740</v>
      </c>
      <c r="N284" s="64" t="s">
        <v>1582</v>
      </c>
      <c r="O284" s="64">
        <v>5428511</v>
      </c>
      <c r="P284" s="64" t="s">
        <v>571</v>
      </c>
      <c r="Q284" s="64" t="s">
        <v>571</v>
      </c>
      <c r="R284" s="75" t="s">
        <v>571</v>
      </c>
      <c r="S284" s="76">
        <v>0</v>
      </c>
    </row>
    <row r="285" spans="1:19" ht="15" customHeight="1" x14ac:dyDescent="0.35">
      <c r="A285" s="60">
        <v>283</v>
      </c>
      <c r="B285" s="60" t="s">
        <v>521</v>
      </c>
      <c r="C285" s="61" t="s">
        <v>520</v>
      </c>
      <c r="D285" s="62" t="s">
        <v>693</v>
      </c>
      <c r="E285" s="62" t="s">
        <v>815</v>
      </c>
      <c r="F285" s="62" t="s">
        <v>1583</v>
      </c>
      <c r="G285" s="62">
        <v>83155429.25</v>
      </c>
      <c r="H285" s="63" t="s">
        <v>694</v>
      </c>
      <c r="I285" s="63" t="s">
        <v>816</v>
      </c>
      <c r="J285" s="74" t="s">
        <v>1584</v>
      </c>
      <c r="K285" s="73">
        <v>13290937.68</v>
      </c>
      <c r="L285" s="64" t="s">
        <v>571</v>
      </c>
      <c r="M285" s="64" t="s">
        <v>571</v>
      </c>
      <c r="N285" s="64" t="s">
        <v>571</v>
      </c>
      <c r="O285" s="64">
        <v>0</v>
      </c>
      <c r="P285" s="64" t="s">
        <v>571</v>
      </c>
      <c r="Q285" s="64" t="s">
        <v>571</v>
      </c>
      <c r="R285" s="75" t="s">
        <v>571</v>
      </c>
      <c r="S285" s="76">
        <v>0</v>
      </c>
    </row>
    <row r="286" spans="1:19" ht="15" customHeight="1" x14ac:dyDescent="0.35">
      <c r="A286" s="60">
        <v>284</v>
      </c>
      <c r="B286" s="60" t="s">
        <v>523</v>
      </c>
      <c r="C286" s="61" t="s">
        <v>522</v>
      </c>
      <c r="D286" s="62" t="s">
        <v>628</v>
      </c>
      <c r="E286" s="62" t="s">
        <v>767</v>
      </c>
      <c r="F286" s="62" t="s">
        <v>1585</v>
      </c>
      <c r="G286" s="62">
        <v>47348405.939999998</v>
      </c>
      <c r="H286" s="63" t="s">
        <v>629</v>
      </c>
      <c r="I286" s="63" t="s">
        <v>768</v>
      </c>
      <c r="J286" s="74" t="s">
        <v>1586</v>
      </c>
      <c r="K286" s="73">
        <v>6629178.5999999996</v>
      </c>
      <c r="L286" s="64" t="s">
        <v>571</v>
      </c>
      <c r="M286" s="64" t="s">
        <v>571</v>
      </c>
      <c r="N286" s="64" t="s">
        <v>571</v>
      </c>
      <c r="O286" s="64">
        <v>0</v>
      </c>
      <c r="P286" s="64" t="s">
        <v>571</v>
      </c>
      <c r="Q286" s="64" t="s">
        <v>571</v>
      </c>
      <c r="R286" s="75" t="s">
        <v>571</v>
      </c>
      <c r="S286" s="76">
        <v>0</v>
      </c>
    </row>
    <row r="287" spans="1:19" ht="15" customHeight="1" x14ac:dyDescent="0.35">
      <c r="A287" s="60">
        <v>285</v>
      </c>
      <c r="B287" s="60" t="s">
        <v>525</v>
      </c>
      <c r="C287" s="61" t="s">
        <v>524</v>
      </c>
      <c r="D287" s="62" t="s">
        <v>668</v>
      </c>
      <c r="E287" s="62" t="s">
        <v>809</v>
      </c>
      <c r="F287" s="62" t="s">
        <v>1587</v>
      </c>
      <c r="G287" s="62">
        <v>83836302.969999999</v>
      </c>
      <c r="H287" s="63" t="s">
        <v>669</v>
      </c>
      <c r="I287" s="63" t="s">
        <v>810</v>
      </c>
      <c r="J287" s="74" t="s">
        <v>1588</v>
      </c>
      <c r="K287" s="73">
        <v>15007733.25</v>
      </c>
      <c r="L287" s="64" t="s">
        <v>571</v>
      </c>
      <c r="M287" s="64" t="s">
        <v>571</v>
      </c>
      <c r="N287" s="64" t="s">
        <v>571</v>
      </c>
      <c r="O287" s="64">
        <v>0</v>
      </c>
      <c r="P287" s="64" t="s">
        <v>571</v>
      </c>
      <c r="Q287" s="64" t="s">
        <v>571</v>
      </c>
      <c r="R287" s="75" t="s">
        <v>571</v>
      </c>
      <c r="S287" s="76">
        <v>0</v>
      </c>
    </row>
    <row r="288" spans="1:19" ht="15" customHeight="1" x14ac:dyDescent="0.35">
      <c r="A288" s="60">
        <v>286</v>
      </c>
      <c r="B288" s="60" t="s">
        <v>527</v>
      </c>
      <c r="C288" s="61" t="s">
        <v>526</v>
      </c>
      <c r="D288" s="62" t="s">
        <v>667</v>
      </c>
      <c r="E288" s="62" t="s">
        <v>757</v>
      </c>
      <c r="F288" s="62" t="s">
        <v>1589</v>
      </c>
      <c r="G288" s="62">
        <v>97987220</v>
      </c>
      <c r="H288" s="63" t="s">
        <v>570</v>
      </c>
      <c r="I288" s="63" t="s">
        <v>811</v>
      </c>
      <c r="J288" s="74" t="s">
        <v>1590</v>
      </c>
      <c r="K288" s="73">
        <v>13128929</v>
      </c>
      <c r="L288" s="62" t="s">
        <v>624</v>
      </c>
      <c r="M288" s="64" t="s">
        <v>758</v>
      </c>
      <c r="N288" s="64" t="s">
        <v>1591</v>
      </c>
      <c r="O288" s="64">
        <v>6273856</v>
      </c>
      <c r="P288" s="64" t="s">
        <v>571</v>
      </c>
      <c r="Q288" s="64" t="s">
        <v>571</v>
      </c>
      <c r="R288" s="75" t="s">
        <v>571</v>
      </c>
      <c r="S288" s="76">
        <v>0</v>
      </c>
    </row>
    <row r="289" spans="1:19" ht="15" customHeight="1" x14ac:dyDescent="0.35">
      <c r="A289" s="60">
        <v>287</v>
      </c>
      <c r="B289" s="60" t="s">
        <v>529</v>
      </c>
      <c r="C289" s="61" t="s">
        <v>528</v>
      </c>
      <c r="D289" s="62" t="s">
        <v>628</v>
      </c>
      <c r="E289" s="62" t="s">
        <v>767</v>
      </c>
      <c r="F289" s="62" t="s">
        <v>1592</v>
      </c>
      <c r="G289" s="62">
        <v>60230806.280000001</v>
      </c>
      <c r="H289" s="63" t="s">
        <v>629</v>
      </c>
      <c r="I289" s="63" t="s">
        <v>768</v>
      </c>
      <c r="J289" s="74" t="s">
        <v>1593</v>
      </c>
      <c r="K289" s="73">
        <v>8432823.9600000009</v>
      </c>
      <c r="L289" s="64" t="s">
        <v>571</v>
      </c>
      <c r="M289" s="64" t="s">
        <v>571</v>
      </c>
      <c r="N289" s="64" t="s">
        <v>571</v>
      </c>
      <c r="O289" s="64">
        <v>0</v>
      </c>
      <c r="P289" s="64" t="s">
        <v>571</v>
      </c>
      <c r="Q289" s="64" t="s">
        <v>571</v>
      </c>
      <c r="R289" s="75" t="s">
        <v>571</v>
      </c>
      <c r="S289" s="76">
        <v>0</v>
      </c>
    </row>
    <row r="290" spans="1:19" ht="15" customHeight="1" x14ac:dyDescent="0.35">
      <c r="A290" s="60">
        <v>288</v>
      </c>
      <c r="B290" s="60" t="s">
        <v>719</v>
      </c>
      <c r="C290" s="61" t="s">
        <v>530</v>
      </c>
      <c r="D290" s="64" t="s">
        <v>571</v>
      </c>
      <c r="E290" s="62" t="s">
        <v>571</v>
      </c>
      <c r="F290" s="62" t="s">
        <v>571</v>
      </c>
      <c r="G290" s="62">
        <v>0</v>
      </c>
      <c r="H290" s="63" t="s">
        <v>616</v>
      </c>
      <c r="I290" s="63" t="s">
        <v>813</v>
      </c>
      <c r="J290" s="74" t="s">
        <v>1594</v>
      </c>
      <c r="K290" s="73">
        <v>14102733</v>
      </c>
      <c r="L290" s="62" t="s">
        <v>617</v>
      </c>
      <c r="M290" s="64" t="s">
        <v>734</v>
      </c>
      <c r="N290" s="64" t="s">
        <v>1595</v>
      </c>
      <c r="O290" s="64">
        <v>4407919</v>
      </c>
      <c r="P290" s="64" t="s">
        <v>571</v>
      </c>
      <c r="Q290" s="64" t="s">
        <v>571</v>
      </c>
      <c r="R290" s="75" t="s">
        <v>571</v>
      </c>
      <c r="S290" s="76">
        <v>0</v>
      </c>
    </row>
    <row r="291" spans="1:19" ht="15" customHeight="1" x14ac:dyDescent="0.35">
      <c r="A291" s="60">
        <v>289</v>
      </c>
      <c r="B291" s="60" t="s">
        <v>532</v>
      </c>
      <c r="C291" s="61" t="s">
        <v>531</v>
      </c>
      <c r="D291" s="62" t="s">
        <v>662</v>
      </c>
      <c r="E291" s="62" t="s">
        <v>749</v>
      </c>
      <c r="F291" s="62" t="s">
        <v>1596</v>
      </c>
      <c r="G291" s="62">
        <v>29180315.68</v>
      </c>
      <c r="H291" s="63" t="s">
        <v>651</v>
      </c>
      <c r="I291" s="63" t="s">
        <v>750</v>
      </c>
      <c r="J291" s="74" t="s">
        <v>1597</v>
      </c>
      <c r="K291" s="73">
        <v>4493021.8</v>
      </c>
      <c r="L291" s="62" t="s">
        <v>663</v>
      </c>
      <c r="M291" s="64" t="s">
        <v>751</v>
      </c>
      <c r="N291" s="64" t="s">
        <v>1598</v>
      </c>
      <c r="O291" s="64">
        <v>1788776</v>
      </c>
      <c r="P291" s="64" t="s">
        <v>571</v>
      </c>
      <c r="Q291" s="64" t="s">
        <v>571</v>
      </c>
      <c r="R291" s="75" t="s">
        <v>571</v>
      </c>
      <c r="S291" s="76">
        <v>0</v>
      </c>
    </row>
    <row r="292" spans="1:19" ht="15" customHeight="1" x14ac:dyDescent="0.35">
      <c r="A292" s="60">
        <v>290</v>
      </c>
      <c r="B292" s="60" t="s">
        <v>534</v>
      </c>
      <c r="C292" s="61" t="s">
        <v>533</v>
      </c>
      <c r="D292" s="62" t="s">
        <v>630</v>
      </c>
      <c r="E292" s="62" t="s">
        <v>774</v>
      </c>
      <c r="F292" s="62" t="s">
        <v>1599</v>
      </c>
      <c r="G292" s="62">
        <v>50382015</v>
      </c>
      <c r="H292" s="63" t="s">
        <v>606</v>
      </c>
      <c r="I292" s="63" t="s">
        <v>776</v>
      </c>
      <c r="J292" s="74" t="s">
        <v>1600</v>
      </c>
      <c r="K292" s="73">
        <v>7607745</v>
      </c>
      <c r="L292" s="62" t="s">
        <v>607</v>
      </c>
      <c r="M292" s="64" t="s">
        <v>775</v>
      </c>
      <c r="N292" s="64" t="s">
        <v>1601</v>
      </c>
      <c r="O292" s="64">
        <v>2549467</v>
      </c>
      <c r="P292" s="64" t="s">
        <v>571</v>
      </c>
      <c r="Q292" s="64" t="s">
        <v>571</v>
      </c>
      <c r="R292" s="75" t="s">
        <v>571</v>
      </c>
      <c r="S292" s="76">
        <v>0</v>
      </c>
    </row>
    <row r="293" spans="1:19" ht="15" customHeight="1" x14ac:dyDescent="0.35">
      <c r="A293" s="60">
        <v>291</v>
      </c>
      <c r="B293" s="60" t="s">
        <v>536</v>
      </c>
      <c r="C293" s="61" t="s">
        <v>535</v>
      </c>
      <c r="D293" s="62" t="s">
        <v>611</v>
      </c>
      <c r="E293" s="62" t="s">
        <v>780</v>
      </c>
      <c r="F293" s="62" t="s">
        <v>1602</v>
      </c>
      <c r="G293" s="62">
        <v>40109985</v>
      </c>
      <c r="H293" s="63" t="s">
        <v>612</v>
      </c>
      <c r="I293" s="63" t="s">
        <v>781</v>
      </c>
      <c r="J293" s="74" t="s">
        <v>1603</v>
      </c>
      <c r="K293" s="73">
        <v>7537827</v>
      </c>
      <c r="L293" s="64" t="s">
        <v>571</v>
      </c>
      <c r="M293" s="64" t="s">
        <v>571</v>
      </c>
      <c r="N293" s="64" t="s">
        <v>571</v>
      </c>
      <c r="O293" s="64">
        <v>0</v>
      </c>
      <c r="P293" s="64" t="s">
        <v>571</v>
      </c>
      <c r="Q293" s="64" t="s">
        <v>571</v>
      </c>
      <c r="R293" s="75" t="s">
        <v>571</v>
      </c>
      <c r="S293" s="76">
        <v>0</v>
      </c>
    </row>
    <row r="294" spans="1:19" ht="15" customHeight="1" x14ac:dyDescent="0.35">
      <c r="A294" s="60">
        <v>292</v>
      </c>
      <c r="B294" s="60" t="s">
        <v>838</v>
      </c>
      <c r="C294" s="61" t="s">
        <v>839</v>
      </c>
      <c r="D294" s="62" t="s">
        <v>571</v>
      </c>
      <c r="E294" s="62" t="s">
        <v>571</v>
      </c>
      <c r="F294" s="62" t="s">
        <v>571</v>
      </c>
      <c r="G294" s="62">
        <v>0</v>
      </c>
      <c r="H294" s="63" t="s">
        <v>648</v>
      </c>
      <c r="I294" s="63" t="s">
        <v>793</v>
      </c>
      <c r="J294" s="74" t="s">
        <v>1604</v>
      </c>
      <c r="K294" s="73">
        <v>0</v>
      </c>
      <c r="L294" s="64" t="s">
        <v>649</v>
      </c>
      <c r="M294" s="64" t="s">
        <v>792</v>
      </c>
      <c r="N294" s="64" t="s">
        <v>1605</v>
      </c>
      <c r="O294" s="64">
        <v>0</v>
      </c>
      <c r="P294" s="64" t="s">
        <v>571</v>
      </c>
      <c r="Q294" s="64" t="s">
        <v>571</v>
      </c>
      <c r="R294" s="75" t="s">
        <v>571</v>
      </c>
      <c r="S294" s="76">
        <v>0</v>
      </c>
    </row>
    <row r="295" spans="1:19" ht="15" customHeight="1" x14ac:dyDescent="0.35">
      <c r="A295" s="60">
        <v>293</v>
      </c>
      <c r="B295" s="60" t="s">
        <v>538</v>
      </c>
      <c r="C295" s="61" t="s">
        <v>537</v>
      </c>
      <c r="D295" s="62" t="s">
        <v>643</v>
      </c>
      <c r="E295" s="62" t="s">
        <v>798</v>
      </c>
      <c r="F295" s="62" t="s">
        <v>1606</v>
      </c>
      <c r="G295" s="62">
        <v>67643016.439999998</v>
      </c>
      <c r="H295" s="63" t="s">
        <v>616</v>
      </c>
      <c r="I295" s="63" t="s">
        <v>813</v>
      </c>
      <c r="J295" s="74" t="s">
        <v>1607</v>
      </c>
      <c r="K295" s="73">
        <v>9578007</v>
      </c>
      <c r="L295" s="64" t="s">
        <v>571</v>
      </c>
      <c r="M295" s="64" t="s">
        <v>571</v>
      </c>
      <c r="N295" s="64" t="s">
        <v>571</v>
      </c>
      <c r="O295" s="64">
        <v>0</v>
      </c>
      <c r="P295" s="64" t="s">
        <v>571</v>
      </c>
      <c r="Q295" s="64" t="s">
        <v>571</v>
      </c>
      <c r="R295" s="75" t="s">
        <v>571</v>
      </c>
      <c r="S295" s="76">
        <v>0</v>
      </c>
    </row>
    <row r="296" spans="1:19" ht="15" customHeight="1" x14ac:dyDescent="0.35">
      <c r="A296" s="60">
        <v>294</v>
      </c>
      <c r="B296" s="60" t="s">
        <v>540</v>
      </c>
      <c r="C296" s="61" t="s">
        <v>539</v>
      </c>
      <c r="D296" s="64" t="s">
        <v>583</v>
      </c>
      <c r="E296" s="62" t="s">
        <v>807</v>
      </c>
      <c r="F296" s="62" t="s">
        <v>1608</v>
      </c>
      <c r="G296" s="62">
        <v>75427766.290000007</v>
      </c>
      <c r="H296" s="63" t="s">
        <v>584</v>
      </c>
      <c r="I296" s="63" t="s">
        <v>808</v>
      </c>
      <c r="J296" s="74" t="s">
        <v>1609</v>
      </c>
      <c r="K296" s="73">
        <v>12504770.689999999</v>
      </c>
      <c r="L296" s="64" t="s">
        <v>571</v>
      </c>
      <c r="M296" s="64" t="s">
        <v>571</v>
      </c>
      <c r="N296" s="64" t="s">
        <v>571</v>
      </c>
      <c r="O296" s="64">
        <v>0</v>
      </c>
      <c r="P296" s="64" t="s">
        <v>571</v>
      </c>
      <c r="Q296" s="64" t="s">
        <v>571</v>
      </c>
      <c r="R296" s="75" t="s">
        <v>571</v>
      </c>
      <c r="S296" s="76">
        <v>0</v>
      </c>
    </row>
    <row r="297" spans="1:19" ht="15" customHeight="1" x14ac:dyDescent="0.35">
      <c r="A297" s="60">
        <v>295</v>
      </c>
      <c r="B297" s="60" t="s">
        <v>542</v>
      </c>
      <c r="C297" s="61" t="s">
        <v>541</v>
      </c>
      <c r="D297" s="62" t="s">
        <v>585</v>
      </c>
      <c r="E297" s="62" t="s">
        <v>831</v>
      </c>
      <c r="F297" s="62" t="s">
        <v>1610</v>
      </c>
      <c r="G297" s="62">
        <v>44065127.799999997</v>
      </c>
      <c r="H297" s="63" t="s">
        <v>571</v>
      </c>
      <c r="I297" s="63" t="s">
        <v>571</v>
      </c>
      <c r="J297" s="74" t="s">
        <v>571</v>
      </c>
      <c r="K297" s="73">
        <v>0</v>
      </c>
      <c r="L297" s="64" t="s">
        <v>571</v>
      </c>
      <c r="M297" s="64" t="s">
        <v>571</v>
      </c>
      <c r="N297" s="64" t="s">
        <v>571</v>
      </c>
      <c r="O297" s="64">
        <v>0</v>
      </c>
      <c r="P297" s="64" t="s">
        <v>571</v>
      </c>
      <c r="Q297" s="64" t="s">
        <v>571</v>
      </c>
      <c r="R297" s="75" t="s">
        <v>571</v>
      </c>
      <c r="S297" s="76">
        <v>0</v>
      </c>
    </row>
    <row r="298" spans="1:19" ht="15" customHeight="1" x14ac:dyDescent="0.35">
      <c r="A298" s="60">
        <v>296</v>
      </c>
      <c r="B298" s="60" t="s">
        <v>544</v>
      </c>
      <c r="C298" s="61" t="s">
        <v>543</v>
      </c>
      <c r="D298" s="64" t="s">
        <v>571</v>
      </c>
      <c r="E298" s="62" t="s">
        <v>571</v>
      </c>
      <c r="F298" s="62" t="s">
        <v>571</v>
      </c>
      <c r="G298" s="62">
        <v>0</v>
      </c>
      <c r="H298" s="65" t="s">
        <v>609</v>
      </c>
      <c r="I298" s="63" t="s">
        <v>833</v>
      </c>
      <c r="J298" s="74" t="s">
        <v>1611</v>
      </c>
      <c r="K298" s="73">
        <v>19205260</v>
      </c>
      <c r="L298" s="64" t="s">
        <v>571</v>
      </c>
      <c r="M298" s="64" t="s">
        <v>571</v>
      </c>
      <c r="N298" s="64" t="s">
        <v>571</v>
      </c>
      <c r="O298" s="64">
        <v>0</v>
      </c>
      <c r="P298" s="64" t="s">
        <v>610</v>
      </c>
      <c r="Q298" s="64" t="s">
        <v>834</v>
      </c>
      <c r="R298" s="75" t="s">
        <v>1612</v>
      </c>
      <c r="S298" s="76">
        <v>8385590</v>
      </c>
    </row>
    <row r="299" spans="1:19" ht="15" customHeight="1" x14ac:dyDescent="0.35">
      <c r="A299" s="60">
        <v>297</v>
      </c>
      <c r="B299" s="60" t="s">
        <v>720</v>
      </c>
      <c r="C299" s="61" t="s">
        <v>545</v>
      </c>
      <c r="D299" s="64" t="s">
        <v>571</v>
      </c>
      <c r="E299" s="62" t="s">
        <v>571</v>
      </c>
      <c r="F299" s="62" t="s">
        <v>571</v>
      </c>
      <c r="G299" s="62">
        <v>0</v>
      </c>
      <c r="H299" s="63" t="s">
        <v>713</v>
      </c>
      <c r="I299" s="63" t="s">
        <v>824</v>
      </c>
      <c r="J299" s="74" t="s">
        <v>1613</v>
      </c>
      <c r="K299" s="73">
        <v>40644852</v>
      </c>
      <c r="L299" s="62" t="s">
        <v>614</v>
      </c>
      <c r="M299" s="64" t="s">
        <v>752</v>
      </c>
      <c r="N299" s="64" t="s">
        <v>1614</v>
      </c>
      <c r="O299" s="64">
        <v>14350769</v>
      </c>
      <c r="P299" s="64" t="s">
        <v>571</v>
      </c>
      <c r="Q299" s="64" t="s">
        <v>571</v>
      </c>
      <c r="R299" s="75" t="s">
        <v>571</v>
      </c>
      <c r="S299" s="76">
        <v>0</v>
      </c>
    </row>
    <row r="300" spans="1:19" ht="15" customHeight="1" x14ac:dyDescent="0.35">
      <c r="A300" s="60">
        <v>298</v>
      </c>
      <c r="B300" s="60" t="s">
        <v>547</v>
      </c>
      <c r="C300" s="61" t="s">
        <v>546</v>
      </c>
      <c r="D300" s="62" t="s">
        <v>591</v>
      </c>
      <c r="E300" s="62" t="s">
        <v>764</v>
      </c>
      <c r="F300" s="62" t="s">
        <v>1615</v>
      </c>
      <c r="G300" s="62">
        <v>64262909</v>
      </c>
      <c r="H300" s="63" t="s">
        <v>592</v>
      </c>
      <c r="I300" s="63" t="s">
        <v>765</v>
      </c>
      <c r="J300" s="74" t="s">
        <v>1616</v>
      </c>
      <c r="K300" s="73">
        <v>10564601</v>
      </c>
      <c r="L300" s="56" t="s">
        <v>841</v>
      </c>
      <c r="M300" s="64" t="s">
        <v>842</v>
      </c>
      <c r="N300" s="64" t="s">
        <v>1617</v>
      </c>
      <c r="O300" s="64">
        <v>3450257</v>
      </c>
      <c r="P300" s="64" t="s">
        <v>571</v>
      </c>
      <c r="Q300" s="64" t="s">
        <v>571</v>
      </c>
      <c r="R300" s="75" t="s">
        <v>571</v>
      </c>
      <c r="S300" s="76">
        <v>0</v>
      </c>
    </row>
    <row r="301" spans="1:19" ht="15" customHeight="1" x14ac:dyDescent="0.35">
      <c r="A301" s="60">
        <v>299</v>
      </c>
      <c r="B301" s="60" t="s">
        <v>721</v>
      </c>
      <c r="C301" s="61" t="s">
        <v>548</v>
      </c>
      <c r="D301" s="64" t="s">
        <v>571</v>
      </c>
      <c r="E301" s="62" t="s">
        <v>571</v>
      </c>
      <c r="F301" s="62" t="s">
        <v>571</v>
      </c>
      <c r="G301" s="62">
        <v>0</v>
      </c>
      <c r="H301" s="63" t="s">
        <v>616</v>
      </c>
      <c r="I301" s="63" t="s">
        <v>813</v>
      </c>
      <c r="J301" s="74" t="s">
        <v>1618</v>
      </c>
      <c r="K301" s="73">
        <v>14856481</v>
      </c>
      <c r="L301" s="62" t="s">
        <v>617</v>
      </c>
      <c r="M301" s="64" t="s">
        <v>734</v>
      </c>
      <c r="N301" s="64" t="s">
        <v>1619</v>
      </c>
      <c r="O301" s="64">
        <v>4643509</v>
      </c>
      <c r="P301" s="64" t="s">
        <v>571</v>
      </c>
      <c r="Q301" s="64" t="s">
        <v>571</v>
      </c>
      <c r="R301" s="75" t="s">
        <v>571</v>
      </c>
      <c r="S301" s="76">
        <v>0</v>
      </c>
    </row>
    <row r="302" spans="1:19" ht="15" customHeight="1" x14ac:dyDescent="0.35">
      <c r="A302" s="60">
        <v>300</v>
      </c>
      <c r="B302" s="60" t="s">
        <v>550</v>
      </c>
      <c r="C302" s="61" t="s">
        <v>549</v>
      </c>
      <c r="D302" s="64" t="s">
        <v>571</v>
      </c>
      <c r="E302" s="62" t="s">
        <v>571</v>
      </c>
      <c r="F302" s="62" t="s">
        <v>571</v>
      </c>
      <c r="G302" s="62">
        <v>0</v>
      </c>
      <c r="H302" s="63" t="s">
        <v>683</v>
      </c>
      <c r="I302" s="63" t="s">
        <v>784</v>
      </c>
      <c r="J302" s="74" t="s">
        <v>1620</v>
      </c>
      <c r="K302" s="73">
        <v>19917950</v>
      </c>
      <c r="L302" s="62" t="s">
        <v>830</v>
      </c>
      <c r="M302" s="64" t="s">
        <v>783</v>
      </c>
      <c r="N302" s="64" t="s">
        <v>1621</v>
      </c>
      <c r="O302" s="64">
        <v>7554858</v>
      </c>
      <c r="P302" s="64" t="s">
        <v>675</v>
      </c>
      <c r="Q302" s="64" t="s">
        <v>782</v>
      </c>
      <c r="R302" s="75" t="s">
        <v>1622</v>
      </c>
      <c r="S302" s="76">
        <v>1785350</v>
      </c>
    </row>
    <row r="303" spans="1:19" ht="15" customHeight="1" x14ac:dyDescent="0.35">
      <c r="A303" s="60">
        <v>301</v>
      </c>
      <c r="B303" s="60" t="s">
        <v>552</v>
      </c>
      <c r="C303" s="61" t="s">
        <v>551</v>
      </c>
      <c r="D303" s="62" t="s">
        <v>668</v>
      </c>
      <c r="E303" s="62" t="s">
        <v>809</v>
      </c>
      <c r="F303" s="62" t="s">
        <v>1623</v>
      </c>
      <c r="G303" s="62">
        <v>62846189.390000001</v>
      </c>
      <c r="H303" s="63" t="s">
        <v>669</v>
      </c>
      <c r="I303" s="63" t="s">
        <v>810</v>
      </c>
      <c r="J303" s="74" t="s">
        <v>1624</v>
      </c>
      <c r="K303" s="73">
        <v>11250243.779999999</v>
      </c>
      <c r="L303" s="64" t="s">
        <v>571</v>
      </c>
      <c r="M303" s="64" t="s">
        <v>571</v>
      </c>
      <c r="N303" s="64" t="s">
        <v>571</v>
      </c>
      <c r="O303" s="64">
        <v>0</v>
      </c>
      <c r="P303" s="64" t="s">
        <v>571</v>
      </c>
      <c r="Q303" s="64" t="s">
        <v>571</v>
      </c>
      <c r="R303" s="75" t="s">
        <v>571</v>
      </c>
      <c r="S303" s="76">
        <v>0</v>
      </c>
    </row>
    <row r="304" spans="1:19" ht="15" customHeight="1" x14ac:dyDescent="0.35">
      <c r="A304" s="60">
        <v>302</v>
      </c>
      <c r="B304" s="60" t="s">
        <v>722</v>
      </c>
      <c r="C304" s="61" t="s">
        <v>553</v>
      </c>
      <c r="D304" s="64" t="s">
        <v>571</v>
      </c>
      <c r="E304" s="62" t="s">
        <v>571</v>
      </c>
      <c r="F304" s="62" t="s">
        <v>571</v>
      </c>
      <c r="G304" s="62">
        <v>0</v>
      </c>
      <c r="H304" s="63" t="s">
        <v>616</v>
      </c>
      <c r="I304" s="63" t="s">
        <v>813</v>
      </c>
      <c r="J304" s="74" t="s">
        <v>1625</v>
      </c>
      <c r="K304" s="73">
        <v>15580054.220000001</v>
      </c>
      <c r="L304" s="62" t="s">
        <v>617</v>
      </c>
      <c r="M304" s="64" t="s">
        <v>734</v>
      </c>
      <c r="N304" s="64" t="s">
        <v>1626</v>
      </c>
      <c r="O304" s="64">
        <v>4869667.3999999994</v>
      </c>
      <c r="P304" s="64" t="s">
        <v>571</v>
      </c>
      <c r="Q304" s="64" t="s">
        <v>571</v>
      </c>
      <c r="R304" s="75" t="s">
        <v>571</v>
      </c>
      <c r="S304" s="76">
        <v>0</v>
      </c>
    </row>
    <row r="305" spans="1:19" ht="15" customHeight="1" x14ac:dyDescent="0.35">
      <c r="A305" s="60">
        <v>303</v>
      </c>
      <c r="B305" s="60" t="s">
        <v>555</v>
      </c>
      <c r="C305" s="61" t="s">
        <v>554</v>
      </c>
      <c r="D305" s="64" t="s">
        <v>571</v>
      </c>
      <c r="E305" s="62" t="s">
        <v>571</v>
      </c>
      <c r="F305" s="62" t="s">
        <v>571</v>
      </c>
      <c r="G305" s="62">
        <v>0</v>
      </c>
      <c r="H305" s="63" t="s">
        <v>599</v>
      </c>
      <c r="I305" s="63" t="s">
        <v>820</v>
      </c>
      <c r="J305" s="74" t="s">
        <v>1627</v>
      </c>
      <c r="K305" s="73">
        <v>10521341</v>
      </c>
      <c r="L305" s="62" t="s">
        <v>600</v>
      </c>
      <c r="M305" s="64" t="s">
        <v>819</v>
      </c>
      <c r="N305" s="64" t="s">
        <v>1628</v>
      </c>
      <c r="O305" s="64">
        <v>4000486</v>
      </c>
      <c r="P305" s="64" t="s">
        <v>601</v>
      </c>
      <c r="Q305" s="64" t="s">
        <v>818</v>
      </c>
      <c r="R305" s="75" t="s">
        <v>1629</v>
      </c>
      <c r="S305" s="76">
        <v>0</v>
      </c>
    </row>
    <row r="306" spans="1:19" ht="15" customHeight="1" x14ac:dyDescent="0.35">
      <c r="A306" s="60">
        <v>304</v>
      </c>
      <c r="B306" s="60" t="s">
        <v>557</v>
      </c>
      <c r="C306" s="61" t="s">
        <v>556</v>
      </c>
      <c r="D306" s="62" t="s">
        <v>625</v>
      </c>
      <c r="E306" s="62" t="s">
        <v>825</v>
      </c>
      <c r="F306" s="62" t="s">
        <v>1630</v>
      </c>
      <c r="G306" s="62">
        <v>42271923</v>
      </c>
      <c r="H306" s="63" t="s">
        <v>626</v>
      </c>
      <c r="I306" s="63" t="s">
        <v>817</v>
      </c>
      <c r="J306" s="74" t="s">
        <v>1631</v>
      </c>
      <c r="K306" s="73">
        <v>7260962.6100000003</v>
      </c>
      <c r="L306" s="62" t="s">
        <v>627</v>
      </c>
      <c r="M306" s="64" t="s">
        <v>766</v>
      </c>
      <c r="N306" s="64" t="s">
        <v>1632</v>
      </c>
      <c r="O306" s="64">
        <v>2772557.69</v>
      </c>
      <c r="P306" s="64" t="s">
        <v>571</v>
      </c>
      <c r="Q306" s="64" t="s">
        <v>571</v>
      </c>
      <c r="R306" s="75" t="s">
        <v>571</v>
      </c>
      <c r="S306" s="76">
        <v>0</v>
      </c>
    </row>
    <row r="307" spans="1:19" ht="15" customHeight="1" x14ac:dyDescent="0.35">
      <c r="A307" s="60">
        <v>305</v>
      </c>
      <c r="B307" s="60" t="s">
        <v>559</v>
      </c>
      <c r="C307" s="61" t="s">
        <v>558</v>
      </c>
      <c r="D307" s="62" t="s">
        <v>569</v>
      </c>
      <c r="E307" s="62" t="s">
        <v>821</v>
      </c>
      <c r="F307" s="62" t="s">
        <v>1633</v>
      </c>
      <c r="G307" s="62">
        <v>56498888</v>
      </c>
      <c r="H307" s="63" t="s">
        <v>570</v>
      </c>
      <c r="I307" s="63" t="s">
        <v>811</v>
      </c>
      <c r="J307" s="74" t="s">
        <v>1634</v>
      </c>
      <c r="K307" s="73">
        <v>7850406</v>
      </c>
      <c r="L307" s="64" t="s">
        <v>571</v>
      </c>
      <c r="M307" s="64" t="s">
        <v>571</v>
      </c>
      <c r="N307" s="64" t="s">
        <v>571</v>
      </c>
      <c r="O307" s="64">
        <v>0</v>
      </c>
      <c r="P307" s="64" t="s">
        <v>571</v>
      </c>
      <c r="Q307" s="64" t="s">
        <v>571</v>
      </c>
      <c r="R307" s="75" t="s">
        <v>571</v>
      </c>
      <c r="S307" s="76">
        <v>0</v>
      </c>
    </row>
    <row r="308" spans="1:19" ht="15" customHeight="1" x14ac:dyDescent="0.35">
      <c r="A308" s="60">
        <v>306</v>
      </c>
      <c r="B308" s="60" t="s">
        <v>561</v>
      </c>
      <c r="C308" s="61" t="s">
        <v>560</v>
      </c>
      <c r="D308" s="62" t="s">
        <v>625</v>
      </c>
      <c r="E308" s="62" t="s">
        <v>825</v>
      </c>
      <c r="F308" s="62" t="s">
        <v>1635</v>
      </c>
      <c r="G308" s="62">
        <v>67957648</v>
      </c>
      <c r="H308" s="63" t="s">
        <v>626</v>
      </c>
      <c r="I308" s="63" t="s">
        <v>817</v>
      </c>
      <c r="J308" s="74" t="s">
        <v>1636</v>
      </c>
      <c r="K308" s="73">
        <v>11672947.51</v>
      </c>
      <c r="L308" s="62" t="s">
        <v>627</v>
      </c>
      <c r="M308" s="64" t="s">
        <v>766</v>
      </c>
      <c r="N308" s="64" t="s">
        <v>1637</v>
      </c>
      <c r="O308" s="64">
        <v>4457249.28</v>
      </c>
      <c r="P308" s="64" t="s">
        <v>571</v>
      </c>
      <c r="Q308" s="64" t="s">
        <v>571</v>
      </c>
      <c r="R308" s="75" t="s">
        <v>571</v>
      </c>
      <c r="S308" s="76">
        <v>0</v>
      </c>
    </row>
    <row r="309" spans="1:19" ht="15" customHeight="1" x14ac:dyDescent="0.35">
      <c r="A309" s="60">
        <v>307</v>
      </c>
      <c r="B309" s="60" t="s">
        <v>563</v>
      </c>
      <c r="C309" s="61" t="s">
        <v>562</v>
      </c>
      <c r="D309" s="62" t="s">
        <v>630</v>
      </c>
      <c r="E309" s="62" t="s">
        <v>774</v>
      </c>
      <c r="F309" s="62" t="s">
        <v>1638</v>
      </c>
      <c r="G309" s="62">
        <v>52232580</v>
      </c>
      <c r="H309" s="63" t="s">
        <v>606</v>
      </c>
      <c r="I309" s="63" t="s">
        <v>776</v>
      </c>
      <c r="J309" s="74" t="s">
        <v>1639</v>
      </c>
      <c r="K309" s="73">
        <v>7887182</v>
      </c>
      <c r="L309" s="62" t="s">
        <v>607</v>
      </c>
      <c r="M309" s="64" t="s">
        <v>775</v>
      </c>
      <c r="N309" s="64" t="s">
        <v>1640</v>
      </c>
      <c r="O309" s="64">
        <v>2643111</v>
      </c>
      <c r="P309" s="64" t="s">
        <v>571</v>
      </c>
      <c r="Q309" s="64" t="s">
        <v>571</v>
      </c>
      <c r="R309" s="75" t="s">
        <v>571</v>
      </c>
      <c r="S309" s="76">
        <v>0</v>
      </c>
    </row>
    <row r="310" spans="1:19" ht="15" customHeight="1" x14ac:dyDescent="0.35">
      <c r="A310" s="60">
        <v>308</v>
      </c>
      <c r="B310" s="60" t="s">
        <v>565</v>
      </c>
      <c r="C310" s="61" t="s">
        <v>564</v>
      </c>
      <c r="D310" s="62" t="s">
        <v>625</v>
      </c>
      <c r="E310" s="62" t="s">
        <v>825</v>
      </c>
      <c r="F310" s="62" t="s">
        <v>1641</v>
      </c>
      <c r="G310" s="62">
        <v>44503592</v>
      </c>
      <c r="H310" s="63" t="s">
        <v>626</v>
      </c>
      <c r="I310" s="63" t="s">
        <v>817</v>
      </c>
      <c r="J310" s="74" t="s">
        <v>1642</v>
      </c>
      <c r="K310" s="73">
        <v>7644291.9299999997</v>
      </c>
      <c r="L310" s="62" t="s">
        <v>627</v>
      </c>
      <c r="M310" s="64" t="s">
        <v>766</v>
      </c>
      <c r="N310" s="64" t="s">
        <v>1643</v>
      </c>
      <c r="O310" s="64">
        <v>2918929.83</v>
      </c>
      <c r="P310" s="64" t="s">
        <v>571</v>
      </c>
      <c r="Q310" s="64" t="s">
        <v>571</v>
      </c>
      <c r="R310" s="75" t="s">
        <v>571</v>
      </c>
      <c r="S310" s="76">
        <v>0</v>
      </c>
    </row>
    <row r="311" spans="1:19" ht="15" customHeight="1" x14ac:dyDescent="0.35">
      <c r="A311" s="60">
        <v>309</v>
      </c>
      <c r="B311" s="60" t="s">
        <v>723</v>
      </c>
      <c r="C311" s="61" t="s">
        <v>566</v>
      </c>
      <c r="D311" s="64" t="s">
        <v>571</v>
      </c>
      <c r="E311" s="62" t="s">
        <v>571</v>
      </c>
      <c r="F311" s="62" t="s">
        <v>571</v>
      </c>
      <c r="G311" s="62">
        <v>0</v>
      </c>
      <c r="H311" s="63" t="s">
        <v>653</v>
      </c>
      <c r="I311" s="63" t="s">
        <v>791</v>
      </c>
      <c r="J311" s="74" t="s">
        <v>1644</v>
      </c>
      <c r="K311" s="73">
        <v>18022688</v>
      </c>
      <c r="L311" s="62" t="s">
        <v>654</v>
      </c>
      <c r="M311" s="64" t="s">
        <v>790</v>
      </c>
      <c r="N311" s="64" t="s">
        <v>1645</v>
      </c>
      <c r="O311" s="64">
        <v>4929334</v>
      </c>
      <c r="P311" s="64" t="s">
        <v>571</v>
      </c>
      <c r="Q311" s="64" t="s">
        <v>571</v>
      </c>
      <c r="R311" s="75" t="s">
        <v>571</v>
      </c>
      <c r="S311" s="76">
        <v>0</v>
      </c>
    </row>
  </sheetData>
  <phoneticPr fontId="2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774E8-30B7-4E9F-B27F-A977480F472A}">
  <dimension ref="A1:F310"/>
  <sheetViews>
    <sheetView workbookViewId="0">
      <selection activeCell="A2" sqref="A2"/>
    </sheetView>
  </sheetViews>
  <sheetFormatPr defaultColWidth="8.73046875" defaultRowHeight="15" x14ac:dyDescent="0.4"/>
  <cols>
    <col min="1" max="1" width="8.73046875" style="56"/>
    <col min="2" max="2" width="14.33203125" style="56" customWidth="1"/>
    <col min="3" max="3" width="11.59765625" style="56" bestFit="1" customWidth="1"/>
    <col min="4" max="6" width="10.46484375" style="56" bestFit="1" customWidth="1"/>
    <col min="7" max="16384" width="8.73046875" style="106"/>
  </cols>
  <sheetData>
    <row r="1" spans="1:6" s="105" customFormat="1" ht="15.4" thickBot="1" x14ac:dyDescent="0.45">
      <c r="A1" s="107" t="s">
        <v>724</v>
      </c>
      <c r="B1" s="107" t="s">
        <v>894</v>
      </c>
      <c r="C1" s="107" t="s">
        <v>6</v>
      </c>
      <c r="D1" s="107" t="s">
        <v>7</v>
      </c>
      <c r="E1" s="107" t="s">
        <v>8</v>
      </c>
      <c r="F1" s="107" t="s">
        <v>884</v>
      </c>
    </row>
    <row r="2" spans="1:6" x14ac:dyDescent="0.4">
      <c r="A2" s="56" t="s">
        <v>12</v>
      </c>
      <c r="B2" s="56" t="s">
        <v>13</v>
      </c>
      <c r="C2" s="56">
        <v>30762275.440000001</v>
      </c>
      <c r="D2" s="56">
        <v>4274355.67</v>
      </c>
      <c r="E2" s="56">
        <v>0</v>
      </c>
      <c r="F2" s="56">
        <v>0</v>
      </c>
    </row>
    <row r="3" spans="1:6" x14ac:dyDescent="0.4">
      <c r="A3" s="56" t="s">
        <v>14</v>
      </c>
      <c r="B3" s="56" t="s">
        <v>15</v>
      </c>
      <c r="C3" s="56">
        <v>44520838.130000003</v>
      </c>
      <c r="D3" s="56">
        <v>8208120.04</v>
      </c>
      <c r="E3" s="56">
        <v>0</v>
      </c>
      <c r="F3" s="56">
        <v>0</v>
      </c>
    </row>
    <row r="4" spans="1:6" x14ac:dyDescent="0.4">
      <c r="A4" s="56" t="s">
        <v>16</v>
      </c>
      <c r="B4" s="56" t="s">
        <v>17</v>
      </c>
      <c r="C4" s="56">
        <v>53851564</v>
      </c>
      <c r="D4" s="56">
        <v>9043522</v>
      </c>
      <c r="E4" s="56">
        <v>3102176</v>
      </c>
      <c r="F4" s="56">
        <v>0</v>
      </c>
    </row>
    <row r="5" spans="1:6" x14ac:dyDescent="0.4">
      <c r="A5" s="56" t="s">
        <v>18</v>
      </c>
      <c r="B5" s="56" t="s">
        <v>19</v>
      </c>
      <c r="C5" s="56">
        <v>89552932.560000002</v>
      </c>
      <c r="D5" s="56">
        <v>12443198.039999999</v>
      </c>
      <c r="E5" s="56">
        <v>0</v>
      </c>
      <c r="F5" s="56">
        <v>0</v>
      </c>
    </row>
    <row r="6" spans="1:6" x14ac:dyDescent="0.4">
      <c r="A6" s="56" t="s">
        <v>20</v>
      </c>
      <c r="B6" s="56" t="s">
        <v>21</v>
      </c>
      <c r="C6" s="56">
        <v>51720601</v>
      </c>
      <c r="D6" s="56">
        <v>7727006</v>
      </c>
      <c r="E6" s="56">
        <v>2741450</v>
      </c>
      <c r="F6" s="56">
        <v>0</v>
      </c>
    </row>
    <row r="7" spans="1:6" x14ac:dyDescent="0.4">
      <c r="A7" s="56" t="s">
        <v>22</v>
      </c>
      <c r="B7" s="56" t="s">
        <v>23</v>
      </c>
      <c r="C7" s="56">
        <v>63914598</v>
      </c>
      <c r="D7" s="56">
        <v>9608995</v>
      </c>
      <c r="E7" s="56">
        <v>3750417</v>
      </c>
      <c r="F7" s="56">
        <v>0</v>
      </c>
    </row>
    <row r="8" spans="1:6" x14ac:dyDescent="0.4">
      <c r="A8" s="56" t="s">
        <v>24</v>
      </c>
      <c r="B8" s="56" t="s">
        <v>25</v>
      </c>
      <c r="C8" s="56">
        <v>45946396</v>
      </c>
      <c r="D8" s="56">
        <v>7617210</v>
      </c>
      <c r="E8" s="56">
        <v>0</v>
      </c>
      <c r="F8" s="56">
        <v>0</v>
      </c>
    </row>
    <row r="9" spans="1:6" x14ac:dyDescent="0.4">
      <c r="A9" s="56" t="s">
        <v>26</v>
      </c>
      <c r="B9" s="56" t="s">
        <v>27</v>
      </c>
      <c r="C9" s="56">
        <v>17003336</v>
      </c>
      <c r="D9" s="56">
        <v>0</v>
      </c>
      <c r="E9" s="56">
        <v>0</v>
      </c>
      <c r="F9" s="56">
        <v>0</v>
      </c>
    </row>
    <row r="10" spans="1:6" x14ac:dyDescent="0.4">
      <c r="A10" s="56" t="s">
        <v>28</v>
      </c>
      <c r="B10" s="56" t="s">
        <v>29</v>
      </c>
      <c r="C10" s="56">
        <v>49084263</v>
      </c>
      <c r="D10" s="56">
        <v>0</v>
      </c>
      <c r="E10" s="56">
        <v>0</v>
      </c>
      <c r="F10" s="56">
        <v>0</v>
      </c>
    </row>
    <row r="11" spans="1:6" x14ac:dyDescent="0.4">
      <c r="A11" s="56" t="s">
        <v>30</v>
      </c>
      <c r="B11" s="56" t="s">
        <v>31</v>
      </c>
      <c r="C11" s="56">
        <v>0</v>
      </c>
      <c r="D11" s="56">
        <v>12952953</v>
      </c>
      <c r="E11" s="56">
        <v>4878614</v>
      </c>
      <c r="F11" s="56">
        <v>0</v>
      </c>
    </row>
    <row r="12" spans="1:6" x14ac:dyDescent="0.4">
      <c r="A12" s="56" t="s">
        <v>32</v>
      </c>
      <c r="B12" s="56" t="s">
        <v>33</v>
      </c>
      <c r="C12" s="56">
        <v>28423459</v>
      </c>
      <c r="D12" s="56">
        <v>5240314</v>
      </c>
      <c r="E12" s="56">
        <v>0</v>
      </c>
      <c r="F12" s="56">
        <v>0</v>
      </c>
    </row>
    <row r="13" spans="1:6" x14ac:dyDescent="0.4">
      <c r="A13" s="56" t="s">
        <v>34</v>
      </c>
      <c r="B13" s="56" t="s">
        <v>35</v>
      </c>
      <c r="C13" s="56">
        <v>80967133</v>
      </c>
      <c r="D13" s="56">
        <v>12173477</v>
      </c>
      <c r="E13" s="56">
        <v>4528511</v>
      </c>
      <c r="F13" s="56">
        <v>0</v>
      </c>
    </row>
    <row r="14" spans="1:6" x14ac:dyDescent="0.4">
      <c r="A14" s="56" t="s">
        <v>36</v>
      </c>
      <c r="B14" s="56" t="s">
        <v>590</v>
      </c>
      <c r="C14" s="56">
        <v>85727089</v>
      </c>
      <c r="D14" s="56">
        <v>14093238</v>
      </c>
      <c r="E14" s="56">
        <v>4602663</v>
      </c>
      <c r="F14" s="56">
        <v>0</v>
      </c>
    </row>
    <row r="15" spans="1:6" x14ac:dyDescent="0.4">
      <c r="A15" s="56" t="s">
        <v>37</v>
      </c>
      <c r="B15" s="56" t="s">
        <v>38</v>
      </c>
      <c r="C15" s="56">
        <v>54295878</v>
      </c>
      <c r="D15" s="56">
        <v>8111750</v>
      </c>
      <c r="E15" s="56">
        <v>2877952</v>
      </c>
      <c r="F15" s="56">
        <v>0</v>
      </c>
    </row>
    <row r="16" spans="1:6" x14ac:dyDescent="0.4">
      <c r="A16" s="56" t="s">
        <v>39</v>
      </c>
      <c r="B16" s="56" t="s">
        <v>593</v>
      </c>
      <c r="C16" s="56">
        <v>0</v>
      </c>
      <c r="D16" s="56">
        <v>15235910.02</v>
      </c>
      <c r="E16" s="56">
        <v>5011979.71</v>
      </c>
      <c r="F16" s="56">
        <v>0</v>
      </c>
    </row>
    <row r="17" spans="1:6" x14ac:dyDescent="0.4">
      <c r="A17" s="56" t="s">
        <v>40</v>
      </c>
      <c r="B17" s="56" t="s">
        <v>885</v>
      </c>
      <c r="C17" s="56">
        <v>0</v>
      </c>
      <c r="D17" s="56">
        <v>12925400.869999999</v>
      </c>
      <c r="E17" s="56">
        <v>6119286.6299999999</v>
      </c>
      <c r="F17" s="56">
        <v>0</v>
      </c>
    </row>
    <row r="18" spans="1:6" x14ac:dyDescent="0.4">
      <c r="A18" s="56" t="s">
        <v>41</v>
      </c>
      <c r="B18" s="56" t="s">
        <v>42</v>
      </c>
      <c r="C18" s="56">
        <v>27302463.329999998</v>
      </c>
      <c r="D18" s="56">
        <v>0</v>
      </c>
      <c r="E18" s="56">
        <v>0</v>
      </c>
      <c r="F18" s="56">
        <v>0</v>
      </c>
    </row>
    <row r="19" spans="1:6" x14ac:dyDescent="0.4">
      <c r="A19" s="56" t="s">
        <v>43</v>
      </c>
      <c r="B19" s="56" t="s">
        <v>44</v>
      </c>
      <c r="C19" s="56">
        <v>0</v>
      </c>
      <c r="D19" s="56">
        <v>41394008</v>
      </c>
      <c r="E19" s="56">
        <v>15739074</v>
      </c>
      <c r="F19" s="56">
        <v>0</v>
      </c>
    </row>
    <row r="20" spans="1:6" x14ac:dyDescent="0.4">
      <c r="A20" s="56" t="s">
        <v>45</v>
      </c>
      <c r="B20" s="56" t="s">
        <v>46</v>
      </c>
      <c r="C20" s="56">
        <v>45534362</v>
      </c>
      <c r="D20" s="56">
        <v>7903353</v>
      </c>
      <c r="E20" s="56">
        <v>2302926</v>
      </c>
      <c r="F20" s="56">
        <v>0</v>
      </c>
    </row>
    <row r="21" spans="1:6" x14ac:dyDescent="0.4">
      <c r="A21" s="56" t="s">
        <v>47</v>
      </c>
      <c r="B21" s="56" t="s">
        <v>605</v>
      </c>
      <c r="C21" s="56">
        <v>0</v>
      </c>
      <c r="D21" s="56">
        <v>7522871</v>
      </c>
      <c r="E21" s="56">
        <v>2521025</v>
      </c>
      <c r="F21" s="56">
        <v>0</v>
      </c>
    </row>
    <row r="22" spans="1:6" x14ac:dyDescent="0.4">
      <c r="A22" s="56" t="s">
        <v>48</v>
      </c>
      <c r="B22" s="56" t="s">
        <v>608</v>
      </c>
      <c r="C22" s="56">
        <v>0</v>
      </c>
      <c r="D22" s="56">
        <v>7856848</v>
      </c>
      <c r="E22" s="56">
        <v>2632946</v>
      </c>
      <c r="F22" s="56">
        <v>0</v>
      </c>
    </row>
    <row r="23" spans="1:6" x14ac:dyDescent="0.4">
      <c r="A23" s="56" t="s">
        <v>49</v>
      </c>
      <c r="B23" s="56" t="s">
        <v>50</v>
      </c>
      <c r="C23" s="56">
        <v>29914275</v>
      </c>
      <c r="D23" s="56">
        <v>5023631</v>
      </c>
      <c r="E23" s="56">
        <v>1723243</v>
      </c>
      <c r="F23" s="56">
        <v>0</v>
      </c>
    </row>
    <row r="24" spans="1:6" x14ac:dyDescent="0.4">
      <c r="A24" s="56" t="s">
        <v>51</v>
      </c>
      <c r="B24" s="56" t="s">
        <v>52</v>
      </c>
      <c r="C24" s="56">
        <v>0</v>
      </c>
      <c r="D24" s="56">
        <v>15866836</v>
      </c>
      <c r="E24" s="56">
        <v>0</v>
      </c>
      <c r="F24" s="56">
        <v>6927935</v>
      </c>
    </row>
    <row r="25" spans="1:6" x14ac:dyDescent="0.4">
      <c r="A25" s="56" t="s">
        <v>53</v>
      </c>
      <c r="B25" s="56" t="s">
        <v>54</v>
      </c>
      <c r="C25" s="56">
        <v>25752294</v>
      </c>
      <c r="D25" s="56">
        <v>4839601</v>
      </c>
      <c r="E25" s="56">
        <v>0</v>
      </c>
      <c r="F25" s="56">
        <v>0</v>
      </c>
    </row>
    <row r="26" spans="1:6" x14ac:dyDescent="0.4">
      <c r="A26" s="56" t="s">
        <v>55</v>
      </c>
      <c r="B26" s="56" t="s">
        <v>613</v>
      </c>
      <c r="C26" s="56">
        <v>0</v>
      </c>
      <c r="D26" s="56">
        <v>34401905.509999998</v>
      </c>
      <c r="E26" s="56">
        <v>10919152</v>
      </c>
      <c r="F26" s="56">
        <v>0</v>
      </c>
    </row>
    <row r="27" spans="1:6" x14ac:dyDescent="0.4">
      <c r="A27" s="56" t="s">
        <v>56</v>
      </c>
      <c r="B27" s="56" t="s">
        <v>615</v>
      </c>
      <c r="C27" s="56">
        <v>0</v>
      </c>
      <c r="D27" s="56">
        <v>10125364</v>
      </c>
      <c r="E27" s="56">
        <v>3164762</v>
      </c>
      <c r="F27" s="56">
        <v>0</v>
      </c>
    </row>
    <row r="28" spans="1:6" x14ac:dyDescent="0.4">
      <c r="A28" s="56" t="s">
        <v>57</v>
      </c>
      <c r="B28" s="56" t="s">
        <v>58</v>
      </c>
      <c r="C28" s="56">
        <v>0</v>
      </c>
      <c r="D28" s="56">
        <v>28332739</v>
      </c>
      <c r="E28" s="56">
        <v>9507839</v>
      </c>
      <c r="F28" s="56">
        <v>0</v>
      </c>
    </row>
    <row r="29" spans="1:6" x14ac:dyDescent="0.4">
      <c r="A29" s="56" t="s">
        <v>59</v>
      </c>
      <c r="B29" s="56" t="s">
        <v>60</v>
      </c>
      <c r="C29" s="56">
        <v>70511604</v>
      </c>
      <c r="D29" s="56">
        <v>10601479</v>
      </c>
      <c r="E29" s="56">
        <v>3943731</v>
      </c>
      <c r="F29" s="56">
        <v>0</v>
      </c>
    </row>
    <row r="30" spans="1:6" x14ac:dyDescent="0.4">
      <c r="A30" s="56" t="s">
        <v>61</v>
      </c>
      <c r="B30" s="56" t="s">
        <v>62</v>
      </c>
      <c r="C30" s="56">
        <v>62345138</v>
      </c>
      <c r="D30" s="56">
        <v>11578553</v>
      </c>
      <c r="E30" s="56">
        <v>0</v>
      </c>
      <c r="F30" s="56">
        <v>0</v>
      </c>
    </row>
    <row r="31" spans="1:6" x14ac:dyDescent="0.4">
      <c r="A31" s="56" t="s">
        <v>63</v>
      </c>
      <c r="B31" s="56" t="s">
        <v>64</v>
      </c>
      <c r="C31" s="56">
        <v>32411692</v>
      </c>
      <c r="D31" s="56">
        <v>0</v>
      </c>
      <c r="E31" s="56">
        <v>0</v>
      </c>
      <c r="F31" s="56">
        <v>0</v>
      </c>
    </row>
    <row r="32" spans="1:6" x14ac:dyDescent="0.4">
      <c r="A32" s="56" t="s">
        <v>65</v>
      </c>
      <c r="B32" s="56" t="s">
        <v>66</v>
      </c>
      <c r="C32" s="56">
        <v>43554354</v>
      </c>
      <c r="D32" s="56">
        <v>6548434</v>
      </c>
      <c r="E32" s="56">
        <v>2436006</v>
      </c>
      <c r="F32" s="56">
        <v>0</v>
      </c>
    </row>
    <row r="33" spans="1:6" x14ac:dyDescent="0.4">
      <c r="A33" s="56" t="s">
        <v>67</v>
      </c>
      <c r="B33" s="56" t="s">
        <v>623</v>
      </c>
      <c r="C33" s="56">
        <v>0</v>
      </c>
      <c r="D33" s="56">
        <v>18136395</v>
      </c>
      <c r="E33" s="56">
        <v>8666749</v>
      </c>
      <c r="F33" s="56">
        <v>0</v>
      </c>
    </row>
    <row r="34" spans="1:6" x14ac:dyDescent="0.4">
      <c r="A34" s="56" t="s">
        <v>68</v>
      </c>
      <c r="B34" s="56" t="s">
        <v>69</v>
      </c>
      <c r="C34" s="56">
        <v>0</v>
      </c>
      <c r="D34" s="56">
        <v>29288620</v>
      </c>
      <c r="E34" s="56">
        <v>9634736</v>
      </c>
      <c r="F34" s="56">
        <v>0</v>
      </c>
    </row>
    <row r="35" spans="1:6" x14ac:dyDescent="0.4">
      <c r="A35" s="56" t="s">
        <v>70</v>
      </c>
      <c r="B35" s="56" t="s">
        <v>71</v>
      </c>
      <c r="C35" s="56">
        <v>65768559</v>
      </c>
      <c r="D35" s="56">
        <v>12214340</v>
      </c>
      <c r="E35" s="56">
        <v>0</v>
      </c>
      <c r="F35" s="56">
        <v>0</v>
      </c>
    </row>
    <row r="36" spans="1:6" x14ac:dyDescent="0.4">
      <c r="A36" s="56" t="s">
        <v>72</v>
      </c>
      <c r="B36" s="56" t="s">
        <v>73</v>
      </c>
      <c r="C36" s="56">
        <v>43841874</v>
      </c>
      <c r="D36" s="56">
        <v>0</v>
      </c>
      <c r="E36" s="56">
        <v>0</v>
      </c>
      <c r="F36" s="56">
        <v>0</v>
      </c>
    </row>
    <row r="37" spans="1:6" x14ac:dyDescent="0.4">
      <c r="A37" s="56" t="s">
        <v>74</v>
      </c>
      <c r="B37" s="56" t="s">
        <v>75</v>
      </c>
      <c r="C37" s="56">
        <v>48782833</v>
      </c>
      <c r="D37" s="56">
        <v>8379328.4900000002</v>
      </c>
      <c r="E37" s="56">
        <v>3199599.4</v>
      </c>
      <c r="F37" s="56">
        <v>0</v>
      </c>
    </row>
    <row r="38" spans="1:6" x14ac:dyDescent="0.4">
      <c r="A38" s="56" t="s">
        <v>76</v>
      </c>
      <c r="B38" s="56" t="s">
        <v>77</v>
      </c>
      <c r="C38" s="56">
        <v>50128581.719999999</v>
      </c>
      <c r="D38" s="56">
        <v>7018426.7999999998</v>
      </c>
      <c r="E38" s="56">
        <v>0</v>
      </c>
      <c r="F38" s="56">
        <v>0</v>
      </c>
    </row>
    <row r="39" spans="1:6" x14ac:dyDescent="0.4">
      <c r="A39" s="56" t="s">
        <v>78</v>
      </c>
      <c r="B39" s="56" t="s">
        <v>79</v>
      </c>
      <c r="C39" s="56">
        <v>52248378</v>
      </c>
      <c r="D39" s="56">
        <v>7805855.5800000001</v>
      </c>
      <c r="E39" s="56">
        <v>2769424.44</v>
      </c>
      <c r="F39" s="56">
        <v>0</v>
      </c>
    </row>
    <row r="40" spans="1:6" x14ac:dyDescent="0.4">
      <c r="A40" s="56" t="s">
        <v>80</v>
      </c>
      <c r="B40" s="56" t="s">
        <v>81</v>
      </c>
      <c r="C40" s="56">
        <v>0</v>
      </c>
      <c r="D40" s="56">
        <v>48444561</v>
      </c>
      <c r="E40" s="56">
        <v>14749742.816999998</v>
      </c>
      <c r="F40" s="56">
        <v>0</v>
      </c>
    </row>
    <row r="41" spans="1:6" x14ac:dyDescent="0.4">
      <c r="A41" s="56" t="s">
        <v>82</v>
      </c>
      <c r="B41" s="56" t="s">
        <v>83</v>
      </c>
      <c r="C41" s="56">
        <v>32745083</v>
      </c>
      <c r="D41" s="56">
        <v>4944547</v>
      </c>
      <c r="E41" s="56">
        <v>1656991</v>
      </c>
      <c r="F41" s="56">
        <v>0</v>
      </c>
    </row>
    <row r="42" spans="1:6" x14ac:dyDescent="0.4">
      <c r="A42" s="56" t="s">
        <v>84</v>
      </c>
      <c r="B42" s="56" t="s">
        <v>85</v>
      </c>
      <c r="C42" s="56">
        <v>0</v>
      </c>
      <c r="D42" s="56">
        <v>11502743</v>
      </c>
      <c r="E42" s="56">
        <v>0</v>
      </c>
      <c r="F42" s="56">
        <v>5022441</v>
      </c>
    </row>
    <row r="43" spans="1:6" x14ac:dyDescent="0.4">
      <c r="A43" s="56" t="s">
        <v>86</v>
      </c>
      <c r="B43" s="56" t="s">
        <v>87</v>
      </c>
      <c r="C43" s="56">
        <v>0</v>
      </c>
      <c r="D43" s="56">
        <v>12310009</v>
      </c>
      <c r="E43" s="56">
        <v>4130966</v>
      </c>
      <c r="F43" s="56">
        <v>0</v>
      </c>
    </row>
    <row r="44" spans="1:6" x14ac:dyDescent="0.4">
      <c r="A44" s="56" t="s">
        <v>88</v>
      </c>
      <c r="B44" s="56" t="s">
        <v>89</v>
      </c>
      <c r="C44" s="56">
        <v>60416774</v>
      </c>
      <c r="D44" s="56">
        <v>10341502</v>
      </c>
      <c r="E44" s="56">
        <v>3204465</v>
      </c>
      <c r="F44" s="56">
        <v>0</v>
      </c>
    </row>
    <row r="45" spans="1:6" x14ac:dyDescent="0.4">
      <c r="A45" s="56" t="s">
        <v>90</v>
      </c>
      <c r="B45" s="56" t="s">
        <v>91</v>
      </c>
      <c r="C45" s="56">
        <v>30782889</v>
      </c>
      <c r="D45" s="56">
        <v>0</v>
      </c>
      <c r="E45" s="56">
        <v>0</v>
      </c>
      <c r="F45" s="56">
        <v>0</v>
      </c>
    </row>
    <row r="46" spans="1:6" x14ac:dyDescent="0.4">
      <c r="A46" s="56" t="s">
        <v>92</v>
      </c>
      <c r="B46" s="56" t="s">
        <v>93</v>
      </c>
      <c r="C46" s="56">
        <v>37896818</v>
      </c>
      <c r="D46" s="56">
        <v>6582194</v>
      </c>
      <c r="E46" s="56">
        <v>2258691</v>
      </c>
      <c r="F46" s="56">
        <v>0</v>
      </c>
    </row>
    <row r="47" spans="1:6" x14ac:dyDescent="0.4">
      <c r="A47" s="56" t="s">
        <v>94</v>
      </c>
      <c r="B47" s="56" t="s">
        <v>95</v>
      </c>
      <c r="C47" s="56">
        <v>69320192</v>
      </c>
      <c r="D47" s="56">
        <v>10421678</v>
      </c>
      <c r="E47" s="56">
        <v>4067610</v>
      </c>
      <c r="F47" s="56">
        <v>0</v>
      </c>
    </row>
    <row r="48" spans="1:6" x14ac:dyDescent="0.4">
      <c r="A48" s="56" t="s">
        <v>96</v>
      </c>
      <c r="B48" s="56" t="s">
        <v>97</v>
      </c>
      <c r="C48" s="56">
        <v>49654101</v>
      </c>
      <c r="D48" s="56">
        <v>9154518</v>
      </c>
      <c r="E48" s="56">
        <v>0</v>
      </c>
      <c r="F48" s="56">
        <v>0</v>
      </c>
    </row>
    <row r="49" spans="1:6" x14ac:dyDescent="0.4">
      <c r="A49" s="56" t="s">
        <v>98</v>
      </c>
      <c r="B49" s="56" t="s">
        <v>99</v>
      </c>
      <c r="C49" s="56">
        <v>40913456</v>
      </c>
      <c r="D49" s="56">
        <v>6151372</v>
      </c>
      <c r="E49" s="56">
        <v>2288299</v>
      </c>
      <c r="F49" s="56">
        <v>0</v>
      </c>
    </row>
    <row r="50" spans="1:6" x14ac:dyDescent="0.4">
      <c r="A50" s="56" t="s">
        <v>100</v>
      </c>
      <c r="B50" s="56" t="s">
        <v>886</v>
      </c>
      <c r="C50" s="56">
        <v>0</v>
      </c>
      <c r="D50" s="56">
        <v>22297870</v>
      </c>
      <c r="E50" s="56">
        <v>10556505</v>
      </c>
      <c r="F50" s="56">
        <v>0</v>
      </c>
    </row>
    <row r="51" spans="1:6" x14ac:dyDescent="0.4">
      <c r="A51" s="56" t="s">
        <v>101</v>
      </c>
      <c r="B51" s="56" t="s">
        <v>102</v>
      </c>
      <c r="C51" s="56">
        <v>77408639</v>
      </c>
      <c r="D51" s="56">
        <v>13435739</v>
      </c>
      <c r="E51" s="56">
        <v>3914985</v>
      </c>
      <c r="F51" s="56">
        <v>0</v>
      </c>
    </row>
    <row r="52" spans="1:6" x14ac:dyDescent="0.4">
      <c r="A52" s="56" t="s">
        <v>103</v>
      </c>
      <c r="B52" s="56" t="s">
        <v>104</v>
      </c>
      <c r="C52" s="56">
        <v>90167937</v>
      </c>
      <c r="D52" s="56">
        <v>13556825</v>
      </c>
      <c r="E52" s="56">
        <v>5043114</v>
      </c>
      <c r="F52" s="56">
        <v>0</v>
      </c>
    </row>
    <row r="53" spans="1:6" x14ac:dyDescent="0.4">
      <c r="A53" s="56" t="s">
        <v>105</v>
      </c>
      <c r="B53" s="56" t="s">
        <v>106</v>
      </c>
      <c r="C53" s="56">
        <v>58043100</v>
      </c>
      <c r="D53" s="56">
        <v>11098923</v>
      </c>
      <c r="E53" s="56">
        <v>0</v>
      </c>
      <c r="F53" s="56">
        <v>0</v>
      </c>
    </row>
    <row r="54" spans="1:6" x14ac:dyDescent="0.4">
      <c r="A54" s="56" t="s">
        <v>107</v>
      </c>
      <c r="B54" s="56" t="s">
        <v>108</v>
      </c>
      <c r="C54" s="56">
        <v>84864414</v>
      </c>
      <c r="D54" s="56">
        <v>12016495</v>
      </c>
      <c r="E54" s="56">
        <v>0</v>
      </c>
      <c r="F54" s="56">
        <v>0</v>
      </c>
    </row>
    <row r="55" spans="1:6" x14ac:dyDescent="0.4">
      <c r="A55" s="56" t="s">
        <v>109</v>
      </c>
      <c r="B55" s="56" t="s">
        <v>887</v>
      </c>
      <c r="C55" s="56">
        <v>0</v>
      </c>
      <c r="D55" s="56">
        <v>32112689</v>
      </c>
      <c r="E55" s="56">
        <v>12099483</v>
      </c>
      <c r="F55" s="56">
        <v>0</v>
      </c>
    </row>
    <row r="56" spans="1:6" x14ac:dyDescent="0.4">
      <c r="A56" s="56" t="s">
        <v>110</v>
      </c>
      <c r="B56" s="56" t="s">
        <v>888</v>
      </c>
      <c r="C56" s="56">
        <v>0</v>
      </c>
      <c r="D56" s="56">
        <v>26034227</v>
      </c>
      <c r="E56" s="56">
        <v>9809228</v>
      </c>
      <c r="F56" s="56">
        <v>0</v>
      </c>
    </row>
    <row r="57" spans="1:6" x14ac:dyDescent="0.4">
      <c r="A57" s="56" t="s">
        <v>111</v>
      </c>
      <c r="B57" s="56" t="s">
        <v>112</v>
      </c>
      <c r="C57" s="56">
        <v>39375128</v>
      </c>
      <c r="D57" s="56">
        <v>6612433</v>
      </c>
      <c r="E57" s="56">
        <v>2268245</v>
      </c>
      <c r="F57" s="56">
        <v>0</v>
      </c>
    </row>
    <row r="58" spans="1:6" x14ac:dyDescent="0.4">
      <c r="A58" s="56" t="s">
        <v>113</v>
      </c>
      <c r="B58" s="56" t="s">
        <v>114</v>
      </c>
      <c r="C58" s="56">
        <v>77883744.040000007</v>
      </c>
      <c r="D58" s="56">
        <v>10821788</v>
      </c>
      <c r="E58" s="56">
        <v>0</v>
      </c>
      <c r="F58" s="56">
        <v>0</v>
      </c>
    </row>
    <row r="59" spans="1:6" x14ac:dyDescent="0.4">
      <c r="A59" s="56" t="s">
        <v>115</v>
      </c>
      <c r="B59" s="56" t="s">
        <v>116</v>
      </c>
      <c r="C59" s="56">
        <v>52425908</v>
      </c>
      <c r="D59" s="56">
        <v>7916375</v>
      </c>
      <c r="E59" s="56">
        <v>2652894</v>
      </c>
      <c r="F59" s="56">
        <v>0</v>
      </c>
    </row>
    <row r="60" spans="1:6" x14ac:dyDescent="0.4">
      <c r="A60" s="56" t="s">
        <v>117</v>
      </c>
      <c r="B60" s="56" t="s">
        <v>118</v>
      </c>
      <c r="C60" s="56">
        <v>651444.65</v>
      </c>
      <c r="D60" s="56">
        <v>0</v>
      </c>
      <c r="E60" s="56">
        <v>0</v>
      </c>
      <c r="F60" s="56">
        <v>0</v>
      </c>
    </row>
    <row r="61" spans="1:6" x14ac:dyDescent="0.4">
      <c r="A61" s="56" t="s">
        <v>119</v>
      </c>
      <c r="B61" s="56" t="s">
        <v>120</v>
      </c>
      <c r="C61" s="56">
        <v>84462261</v>
      </c>
      <c r="D61" s="56">
        <v>12698972</v>
      </c>
      <c r="E61" s="56">
        <v>4723995</v>
      </c>
      <c r="F61" s="56">
        <v>0</v>
      </c>
    </row>
    <row r="62" spans="1:6" x14ac:dyDescent="0.4">
      <c r="A62" s="56" t="s">
        <v>121</v>
      </c>
      <c r="B62" s="56" t="s">
        <v>122</v>
      </c>
      <c r="C62" s="56">
        <v>30018404</v>
      </c>
      <c r="D62" s="56">
        <v>5534367.0800000001</v>
      </c>
      <c r="E62" s="56">
        <v>0</v>
      </c>
      <c r="F62" s="56">
        <v>0</v>
      </c>
    </row>
    <row r="63" spans="1:6" x14ac:dyDescent="0.4">
      <c r="A63" s="56" t="s">
        <v>123</v>
      </c>
      <c r="B63" s="56" t="s">
        <v>889</v>
      </c>
      <c r="C63" s="56">
        <v>0</v>
      </c>
      <c r="D63" s="56">
        <v>43742728.549999997</v>
      </c>
      <c r="E63" s="56">
        <v>0</v>
      </c>
      <c r="F63" s="56">
        <v>0</v>
      </c>
    </row>
    <row r="64" spans="1:6" x14ac:dyDescent="0.4">
      <c r="A64" s="56" t="s">
        <v>124</v>
      </c>
      <c r="B64" s="56" t="s">
        <v>125</v>
      </c>
      <c r="C64" s="56">
        <v>56258050</v>
      </c>
      <c r="D64" s="56">
        <v>10757588</v>
      </c>
      <c r="E64" s="56">
        <v>0</v>
      </c>
      <c r="F64" s="56">
        <v>0</v>
      </c>
    </row>
    <row r="65" spans="1:6" x14ac:dyDescent="0.4">
      <c r="A65" s="56" t="s">
        <v>126</v>
      </c>
      <c r="B65" s="56" t="s">
        <v>127</v>
      </c>
      <c r="C65" s="56">
        <v>0</v>
      </c>
      <c r="D65" s="56">
        <v>13638839</v>
      </c>
      <c r="E65" s="56">
        <v>5185840</v>
      </c>
      <c r="F65" s="56">
        <v>0</v>
      </c>
    </row>
    <row r="66" spans="1:6" x14ac:dyDescent="0.4">
      <c r="A66" s="56" t="s">
        <v>128</v>
      </c>
      <c r="B66" s="56" t="s">
        <v>129</v>
      </c>
      <c r="C66" s="56">
        <v>30837601</v>
      </c>
      <c r="D66" s="56">
        <v>6010920</v>
      </c>
      <c r="E66" s="56">
        <v>1644030</v>
      </c>
      <c r="F66" s="56">
        <v>0</v>
      </c>
    </row>
    <row r="67" spans="1:6" x14ac:dyDescent="0.4">
      <c r="A67" s="56" t="s">
        <v>130</v>
      </c>
      <c r="B67" s="56" t="s">
        <v>131</v>
      </c>
      <c r="C67" s="56">
        <v>51524013.009999998</v>
      </c>
      <c r="D67" s="56">
        <v>7159156.9299999997</v>
      </c>
      <c r="E67" s="56">
        <v>0</v>
      </c>
      <c r="F67" s="56">
        <v>0</v>
      </c>
    </row>
    <row r="68" spans="1:6" x14ac:dyDescent="0.4">
      <c r="A68" s="56" t="s">
        <v>132</v>
      </c>
      <c r="B68" s="56" t="s">
        <v>133</v>
      </c>
      <c r="C68" s="56">
        <v>44075319</v>
      </c>
      <c r="D68" s="56">
        <v>0</v>
      </c>
      <c r="E68" s="56">
        <v>0</v>
      </c>
      <c r="F68" s="56">
        <v>0</v>
      </c>
    </row>
    <row r="69" spans="1:6" x14ac:dyDescent="0.4">
      <c r="A69" s="56" t="s">
        <v>134</v>
      </c>
      <c r="B69" s="56" t="s">
        <v>135</v>
      </c>
      <c r="C69" s="56">
        <v>82826017.079999998</v>
      </c>
      <c r="D69" s="56">
        <v>11596345.199999999</v>
      </c>
      <c r="E69" s="56">
        <v>0</v>
      </c>
      <c r="F69" s="56">
        <v>0</v>
      </c>
    </row>
    <row r="70" spans="1:6" x14ac:dyDescent="0.4">
      <c r="A70" s="56" t="s">
        <v>136</v>
      </c>
      <c r="B70" s="56" t="s">
        <v>655</v>
      </c>
      <c r="C70" s="56">
        <v>0</v>
      </c>
      <c r="D70" s="56">
        <v>7173799</v>
      </c>
      <c r="E70" s="56">
        <v>3515574.56</v>
      </c>
      <c r="F70" s="56">
        <v>0</v>
      </c>
    </row>
    <row r="71" spans="1:6" x14ac:dyDescent="0.4">
      <c r="A71" s="56" t="s">
        <v>137</v>
      </c>
      <c r="B71" s="56" t="s">
        <v>138</v>
      </c>
      <c r="C71" s="56">
        <v>52370689</v>
      </c>
      <c r="D71" s="56">
        <v>7873470</v>
      </c>
      <c r="E71" s="56">
        <v>3073037</v>
      </c>
      <c r="F71" s="56">
        <v>0</v>
      </c>
    </row>
    <row r="72" spans="1:6" x14ac:dyDescent="0.4">
      <c r="A72" s="56" t="s">
        <v>139</v>
      </c>
      <c r="B72" s="56" t="s">
        <v>659</v>
      </c>
      <c r="C72" s="56">
        <v>0</v>
      </c>
      <c r="D72" s="56">
        <v>15769561</v>
      </c>
      <c r="E72" s="56">
        <v>5409391</v>
      </c>
      <c r="F72" s="56">
        <v>0</v>
      </c>
    </row>
    <row r="73" spans="1:6" x14ac:dyDescent="0.4">
      <c r="A73" s="56" t="s">
        <v>140</v>
      </c>
      <c r="B73" s="56" t="s">
        <v>141</v>
      </c>
      <c r="C73" s="56">
        <v>40248960</v>
      </c>
      <c r="D73" s="56">
        <v>6759179</v>
      </c>
      <c r="E73" s="56">
        <v>2318583</v>
      </c>
      <c r="F73" s="56">
        <v>0</v>
      </c>
    </row>
    <row r="74" spans="1:6" x14ac:dyDescent="0.4">
      <c r="A74" s="56" t="s">
        <v>142</v>
      </c>
      <c r="B74" s="56" t="s">
        <v>143</v>
      </c>
      <c r="C74" s="56">
        <v>0</v>
      </c>
      <c r="D74" s="56">
        <v>16663284</v>
      </c>
      <c r="E74" s="56">
        <v>6276077</v>
      </c>
      <c r="F74" s="56">
        <v>0</v>
      </c>
    </row>
    <row r="75" spans="1:6" x14ac:dyDescent="0.4">
      <c r="A75" s="56" t="s">
        <v>144</v>
      </c>
      <c r="B75" s="56" t="s">
        <v>660</v>
      </c>
      <c r="C75" s="56">
        <v>0</v>
      </c>
      <c r="D75" s="56">
        <v>35704670.259999998</v>
      </c>
      <c r="E75" s="56">
        <v>11332648.689999999</v>
      </c>
      <c r="F75" s="56">
        <v>0</v>
      </c>
    </row>
    <row r="76" spans="1:6" x14ac:dyDescent="0.4">
      <c r="A76" s="56" t="s">
        <v>145</v>
      </c>
      <c r="B76" s="56" t="s">
        <v>146</v>
      </c>
      <c r="C76" s="56">
        <v>52739340</v>
      </c>
      <c r="D76" s="56">
        <v>7928894</v>
      </c>
      <c r="E76" s="56">
        <v>3094669</v>
      </c>
      <c r="F76" s="56">
        <v>0</v>
      </c>
    </row>
    <row r="77" spans="1:6" x14ac:dyDescent="0.4">
      <c r="A77" s="56" t="s">
        <v>147</v>
      </c>
      <c r="B77" s="56" t="s">
        <v>148</v>
      </c>
      <c r="C77" s="56">
        <v>0</v>
      </c>
      <c r="D77" s="56">
        <v>15129214</v>
      </c>
      <c r="E77" s="56">
        <v>5752519</v>
      </c>
      <c r="F77" s="56">
        <v>0</v>
      </c>
    </row>
    <row r="78" spans="1:6" x14ac:dyDescent="0.4">
      <c r="A78" s="56" t="s">
        <v>149</v>
      </c>
      <c r="B78" s="56" t="s">
        <v>890</v>
      </c>
      <c r="C78" s="56">
        <v>0</v>
      </c>
      <c r="D78" s="56">
        <v>30508548</v>
      </c>
      <c r="E78" s="56">
        <v>14950946</v>
      </c>
      <c r="F78" s="56">
        <v>0</v>
      </c>
    </row>
    <row r="79" spans="1:6" x14ac:dyDescent="0.4">
      <c r="A79" s="56" t="s">
        <v>150</v>
      </c>
      <c r="B79" s="56" t="s">
        <v>151</v>
      </c>
      <c r="C79" s="56">
        <v>38798394.659999996</v>
      </c>
      <c r="D79" s="56">
        <v>0</v>
      </c>
      <c r="E79" s="56">
        <v>0</v>
      </c>
      <c r="F79" s="56">
        <v>0</v>
      </c>
    </row>
    <row r="80" spans="1:6" x14ac:dyDescent="0.4">
      <c r="A80" s="56" t="s">
        <v>152</v>
      </c>
      <c r="B80" s="56" t="s">
        <v>153</v>
      </c>
      <c r="C80" s="56">
        <v>41033780.119999997</v>
      </c>
      <c r="D80" s="56">
        <v>7023726.7699999996</v>
      </c>
      <c r="E80" s="56">
        <v>2176404.2999999998</v>
      </c>
      <c r="F80" s="56">
        <v>0</v>
      </c>
    </row>
    <row r="81" spans="1:6" x14ac:dyDescent="0.4">
      <c r="A81" s="56" t="s">
        <v>154</v>
      </c>
      <c r="B81" s="56" t="s">
        <v>155</v>
      </c>
      <c r="C81" s="56">
        <v>86570564</v>
      </c>
      <c r="D81" s="56">
        <v>13329651</v>
      </c>
      <c r="E81" s="56">
        <v>5306842</v>
      </c>
      <c r="F81" s="56">
        <v>0</v>
      </c>
    </row>
    <row r="82" spans="1:6" x14ac:dyDescent="0.4">
      <c r="A82" s="56" t="s">
        <v>156</v>
      </c>
      <c r="B82" s="56" t="s">
        <v>157</v>
      </c>
      <c r="C82" s="56">
        <v>65707147</v>
      </c>
      <c r="D82" s="56">
        <v>10802828</v>
      </c>
      <c r="E82" s="56">
        <v>3527798</v>
      </c>
      <c r="F82" s="56">
        <v>0</v>
      </c>
    </row>
    <row r="83" spans="1:6" x14ac:dyDescent="0.4">
      <c r="A83" s="56" t="s">
        <v>158</v>
      </c>
      <c r="B83" s="56" t="s">
        <v>159</v>
      </c>
      <c r="C83" s="56">
        <v>86650862</v>
      </c>
      <c r="D83" s="56">
        <v>12131856</v>
      </c>
      <c r="E83" s="56">
        <v>0</v>
      </c>
      <c r="F83" s="56">
        <v>0</v>
      </c>
    </row>
    <row r="84" spans="1:6" x14ac:dyDescent="0.4">
      <c r="A84" s="56" t="s">
        <v>160</v>
      </c>
      <c r="B84" s="56" t="s">
        <v>161</v>
      </c>
      <c r="C84" s="56">
        <v>60152310</v>
      </c>
      <c r="D84" s="56">
        <v>11304360</v>
      </c>
      <c r="E84" s="56">
        <v>0</v>
      </c>
      <c r="F84" s="56">
        <v>0</v>
      </c>
    </row>
    <row r="85" spans="1:6" x14ac:dyDescent="0.4">
      <c r="A85" s="56" t="s">
        <v>162</v>
      </c>
      <c r="B85" s="56" t="s">
        <v>664</v>
      </c>
      <c r="C85" s="56">
        <v>0</v>
      </c>
      <c r="D85" s="56">
        <v>26966383.91</v>
      </c>
      <c r="E85" s="56">
        <v>10236166.15</v>
      </c>
      <c r="F85" s="56">
        <v>0</v>
      </c>
    </row>
    <row r="86" spans="1:6" x14ac:dyDescent="0.4">
      <c r="A86" s="56" t="s">
        <v>163</v>
      </c>
      <c r="B86" s="56" t="s">
        <v>164</v>
      </c>
      <c r="C86" s="56">
        <v>49749577</v>
      </c>
      <c r="D86" s="56">
        <v>8640867</v>
      </c>
      <c r="E86" s="56">
        <v>2965128</v>
      </c>
      <c r="F86" s="56">
        <v>0</v>
      </c>
    </row>
    <row r="87" spans="1:6" x14ac:dyDescent="0.4">
      <c r="A87" s="56" t="s">
        <v>165</v>
      </c>
      <c r="B87" s="56" t="s">
        <v>166</v>
      </c>
      <c r="C87" s="56">
        <v>118088365</v>
      </c>
      <c r="D87" s="56">
        <v>19577246</v>
      </c>
      <c r="E87" s="56">
        <v>0</v>
      </c>
      <c r="F87" s="56">
        <v>0</v>
      </c>
    </row>
    <row r="88" spans="1:6" x14ac:dyDescent="0.4">
      <c r="A88" s="56" t="s">
        <v>167</v>
      </c>
      <c r="B88" s="56" t="s">
        <v>168</v>
      </c>
      <c r="C88" s="56">
        <v>51994808</v>
      </c>
      <c r="D88" s="56">
        <v>6966584</v>
      </c>
      <c r="E88" s="56">
        <v>3329087</v>
      </c>
      <c r="F88" s="56">
        <v>0</v>
      </c>
    </row>
    <row r="89" spans="1:6" x14ac:dyDescent="0.4">
      <c r="A89" s="56" t="s">
        <v>169</v>
      </c>
      <c r="B89" s="56" t="s">
        <v>170</v>
      </c>
      <c r="C89" s="56">
        <v>60499575</v>
      </c>
      <c r="D89" s="56">
        <v>9945922</v>
      </c>
      <c r="E89" s="56">
        <v>3248205</v>
      </c>
      <c r="F89" s="56">
        <v>0</v>
      </c>
    </row>
    <row r="90" spans="1:6" x14ac:dyDescent="0.4">
      <c r="A90" s="56" t="s">
        <v>171</v>
      </c>
      <c r="B90" s="56" t="s">
        <v>172</v>
      </c>
      <c r="C90" s="56">
        <v>29879303</v>
      </c>
      <c r="D90" s="56">
        <v>5508722</v>
      </c>
      <c r="E90" s="56">
        <v>0</v>
      </c>
      <c r="F90" s="56">
        <v>0</v>
      </c>
    </row>
    <row r="91" spans="1:6" x14ac:dyDescent="0.4">
      <c r="A91" s="56" t="s">
        <v>173</v>
      </c>
      <c r="B91" s="56" t="s">
        <v>174</v>
      </c>
      <c r="C91" s="56">
        <v>98589513</v>
      </c>
      <c r="D91" s="56">
        <v>17648740</v>
      </c>
      <c r="E91" s="56">
        <v>0</v>
      </c>
      <c r="F91" s="56">
        <v>0</v>
      </c>
    </row>
    <row r="92" spans="1:6" x14ac:dyDescent="0.4">
      <c r="A92" s="56" t="s">
        <v>175</v>
      </c>
      <c r="B92" s="56" t="s">
        <v>176</v>
      </c>
      <c r="C92" s="56">
        <v>32451872.82</v>
      </c>
      <c r="D92" s="56">
        <v>0</v>
      </c>
      <c r="E92" s="56">
        <v>0</v>
      </c>
      <c r="F92" s="56">
        <v>0</v>
      </c>
    </row>
    <row r="93" spans="1:6" x14ac:dyDescent="0.4">
      <c r="A93" s="56" t="s">
        <v>177</v>
      </c>
      <c r="B93" s="56" t="s">
        <v>178</v>
      </c>
      <c r="C93" s="56">
        <v>72302501</v>
      </c>
      <c r="D93" s="56">
        <v>10870742</v>
      </c>
      <c r="E93" s="56">
        <v>4043896</v>
      </c>
      <c r="F93" s="56">
        <v>0</v>
      </c>
    </row>
    <row r="94" spans="1:6" x14ac:dyDescent="0.4">
      <c r="A94" s="56" t="s">
        <v>179</v>
      </c>
      <c r="B94" s="56" t="s">
        <v>670</v>
      </c>
      <c r="C94" s="56">
        <v>49908273.170000002</v>
      </c>
      <c r="D94" s="56">
        <v>8934197</v>
      </c>
      <c r="E94" s="56">
        <v>0</v>
      </c>
      <c r="F94" s="56">
        <v>0</v>
      </c>
    </row>
    <row r="95" spans="1:6" x14ac:dyDescent="0.4">
      <c r="A95" s="56" t="s">
        <v>180</v>
      </c>
      <c r="B95" s="56" t="s">
        <v>181</v>
      </c>
      <c r="C95" s="56">
        <v>45472542</v>
      </c>
      <c r="D95" s="56">
        <v>7636397</v>
      </c>
      <c r="E95" s="56">
        <v>2619493</v>
      </c>
      <c r="F95" s="56">
        <v>0</v>
      </c>
    </row>
    <row r="96" spans="1:6" x14ac:dyDescent="0.4">
      <c r="A96" s="56" t="s">
        <v>182</v>
      </c>
      <c r="B96" s="56" t="s">
        <v>183</v>
      </c>
      <c r="C96" s="56">
        <v>53760952.079999998</v>
      </c>
      <c r="D96" s="56">
        <v>8277810.7199999997</v>
      </c>
      <c r="E96" s="56">
        <v>3295588</v>
      </c>
      <c r="F96" s="56">
        <v>0</v>
      </c>
    </row>
    <row r="97" spans="1:6" x14ac:dyDescent="0.4">
      <c r="A97" s="56" t="s">
        <v>184</v>
      </c>
      <c r="B97" s="56" t="s">
        <v>185</v>
      </c>
      <c r="C97" s="56">
        <v>56029456.399999999</v>
      </c>
      <c r="D97" s="56">
        <v>9211049.5800000001</v>
      </c>
      <c r="E97" s="56">
        <v>3008205.26</v>
      </c>
      <c r="F97" s="56">
        <v>0</v>
      </c>
    </row>
    <row r="98" spans="1:6" x14ac:dyDescent="0.4">
      <c r="A98" s="56" t="s">
        <v>186</v>
      </c>
      <c r="B98" s="56" t="s">
        <v>187</v>
      </c>
      <c r="C98" s="56">
        <v>40523951.700000003</v>
      </c>
      <c r="D98" s="56">
        <v>6936459.75</v>
      </c>
      <c r="E98" s="56">
        <v>2149363.4</v>
      </c>
      <c r="F98" s="56">
        <v>0</v>
      </c>
    </row>
    <row r="99" spans="1:6" x14ac:dyDescent="0.4">
      <c r="A99" s="56" t="s">
        <v>188</v>
      </c>
      <c r="B99" s="56" t="s">
        <v>671</v>
      </c>
      <c r="C99" s="56">
        <v>52846630</v>
      </c>
      <c r="D99" s="56">
        <v>7945024</v>
      </c>
      <c r="E99" s="56">
        <v>3100965</v>
      </c>
      <c r="F99" s="56">
        <v>0</v>
      </c>
    </row>
    <row r="100" spans="1:6" x14ac:dyDescent="0.4">
      <c r="A100" s="56" t="s">
        <v>189</v>
      </c>
      <c r="B100" s="56" t="s">
        <v>190</v>
      </c>
      <c r="C100" s="56">
        <v>39410773</v>
      </c>
      <c r="D100" s="56">
        <v>7536074</v>
      </c>
      <c r="E100" s="56">
        <v>0</v>
      </c>
      <c r="F100" s="56">
        <v>0</v>
      </c>
    </row>
    <row r="101" spans="1:6" x14ac:dyDescent="0.4">
      <c r="A101" s="56" t="s">
        <v>191</v>
      </c>
      <c r="B101" s="56" t="s">
        <v>192</v>
      </c>
      <c r="C101" s="56">
        <v>42904404</v>
      </c>
      <c r="D101" s="56">
        <v>6478617</v>
      </c>
      <c r="E101" s="56">
        <v>2171080</v>
      </c>
      <c r="F101" s="56">
        <v>0</v>
      </c>
    </row>
    <row r="102" spans="1:6" x14ac:dyDescent="0.4">
      <c r="A102" s="56" t="s">
        <v>193</v>
      </c>
      <c r="B102" s="56" t="s">
        <v>194</v>
      </c>
      <c r="C102" s="56">
        <v>0</v>
      </c>
      <c r="D102" s="56">
        <v>7186143</v>
      </c>
      <c r="E102" s="56">
        <v>4404562</v>
      </c>
      <c r="F102" s="56">
        <v>0</v>
      </c>
    </row>
    <row r="103" spans="1:6" x14ac:dyDescent="0.4">
      <c r="A103" s="56" t="s">
        <v>195</v>
      </c>
      <c r="B103" s="56" t="s">
        <v>196</v>
      </c>
      <c r="C103" s="56">
        <v>57387851</v>
      </c>
      <c r="D103" s="56">
        <v>8573688</v>
      </c>
      <c r="E103" s="56">
        <v>3041842</v>
      </c>
      <c r="F103" s="56">
        <v>0</v>
      </c>
    </row>
    <row r="104" spans="1:6" x14ac:dyDescent="0.4">
      <c r="A104" s="56" t="s">
        <v>197</v>
      </c>
      <c r="B104" s="56" t="s">
        <v>198</v>
      </c>
      <c r="C104" s="56">
        <v>51601848</v>
      </c>
      <c r="D104" s="56">
        <v>9867235</v>
      </c>
      <c r="E104" s="56">
        <v>0</v>
      </c>
      <c r="F104" s="56">
        <v>0</v>
      </c>
    </row>
    <row r="105" spans="1:6" x14ac:dyDescent="0.4">
      <c r="A105" s="56" t="s">
        <v>199</v>
      </c>
      <c r="B105" s="56" t="s">
        <v>200</v>
      </c>
      <c r="C105" s="56">
        <v>34779853.549999997</v>
      </c>
      <c r="D105" s="56">
        <v>5717688.0899999999</v>
      </c>
      <c r="E105" s="56">
        <v>1867320</v>
      </c>
      <c r="F105" s="56">
        <v>0</v>
      </c>
    </row>
    <row r="106" spans="1:6" x14ac:dyDescent="0.4">
      <c r="A106" s="56" t="s">
        <v>201</v>
      </c>
      <c r="B106" s="56" t="s">
        <v>202</v>
      </c>
      <c r="C106" s="56">
        <v>46394836</v>
      </c>
      <c r="D106" s="56">
        <v>6975054</v>
      </c>
      <c r="E106" s="56">
        <v>2722383</v>
      </c>
      <c r="F106" s="56">
        <v>0</v>
      </c>
    </row>
    <row r="107" spans="1:6" x14ac:dyDescent="0.4">
      <c r="A107" s="56" t="s">
        <v>203</v>
      </c>
      <c r="B107" s="56" t="s">
        <v>204</v>
      </c>
      <c r="C107" s="56">
        <v>41146782</v>
      </c>
      <c r="D107" s="56">
        <v>7641657</v>
      </c>
      <c r="E107" s="56">
        <v>0</v>
      </c>
      <c r="F107" s="56">
        <v>0</v>
      </c>
    </row>
    <row r="108" spans="1:6" x14ac:dyDescent="0.4">
      <c r="A108" s="56" t="s">
        <v>205</v>
      </c>
      <c r="B108" s="56" t="s">
        <v>206</v>
      </c>
      <c r="C108" s="56">
        <v>27782603</v>
      </c>
      <c r="D108" s="56">
        <v>0</v>
      </c>
      <c r="E108" s="56">
        <v>0</v>
      </c>
      <c r="F108" s="56">
        <v>0</v>
      </c>
    </row>
    <row r="109" spans="1:6" x14ac:dyDescent="0.4">
      <c r="A109" s="56" t="s">
        <v>207</v>
      </c>
      <c r="B109" s="56" t="s">
        <v>208</v>
      </c>
      <c r="C109" s="56">
        <v>87128701</v>
      </c>
      <c r="D109" s="56">
        <v>15597121</v>
      </c>
      <c r="E109" s="56">
        <v>0</v>
      </c>
      <c r="F109" s="56">
        <v>0</v>
      </c>
    </row>
    <row r="110" spans="1:6" x14ac:dyDescent="0.4">
      <c r="A110" s="56" t="s">
        <v>209</v>
      </c>
      <c r="B110" s="56" t="s">
        <v>210</v>
      </c>
      <c r="C110" s="56">
        <v>24701359.02</v>
      </c>
      <c r="D110" s="56">
        <v>0</v>
      </c>
      <c r="E110" s="56">
        <v>0</v>
      </c>
      <c r="F110" s="56">
        <v>0</v>
      </c>
    </row>
    <row r="111" spans="1:6" x14ac:dyDescent="0.4">
      <c r="A111" s="56" t="s">
        <v>211</v>
      </c>
      <c r="B111" s="56" t="s">
        <v>674</v>
      </c>
      <c r="C111" s="56">
        <v>0</v>
      </c>
      <c r="D111" s="56">
        <v>7440948</v>
      </c>
      <c r="E111" s="56">
        <v>2803615</v>
      </c>
      <c r="F111" s="56">
        <v>671821</v>
      </c>
    </row>
    <row r="112" spans="1:6" x14ac:dyDescent="0.4">
      <c r="A112" s="56" t="s">
        <v>212</v>
      </c>
      <c r="B112" s="56" t="s">
        <v>213</v>
      </c>
      <c r="C112" s="56">
        <v>50798010.979999997</v>
      </c>
      <c r="D112" s="56">
        <v>9901639</v>
      </c>
      <c r="E112" s="56">
        <v>2708169</v>
      </c>
      <c r="F112" s="56">
        <v>0</v>
      </c>
    </row>
    <row r="113" spans="1:6" x14ac:dyDescent="0.4">
      <c r="A113" s="56" t="s">
        <v>214</v>
      </c>
      <c r="B113" s="56" t="s">
        <v>215</v>
      </c>
      <c r="C113" s="56">
        <v>26729975</v>
      </c>
      <c r="D113" s="56">
        <v>0</v>
      </c>
      <c r="E113" s="56">
        <v>0</v>
      </c>
      <c r="F113" s="56">
        <v>0</v>
      </c>
    </row>
    <row r="114" spans="1:6" x14ac:dyDescent="0.4">
      <c r="A114" s="56" t="s">
        <v>216</v>
      </c>
      <c r="B114" s="56" t="s">
        <v>217</v>
      </c>
      <c r="C114" s="56">
        <v>48544603</v>
      </c>
      <c r="D114" s="56">
        <v>8425837</v>
      </c>
      <c r="E114" s="56">
        <v>2455171</v>
      </c>
      <c r="F114" s="56">
        <v>0</v>
      </c>
    </row>
    <row r="115" spans="1:6" x14ac:dyDescent="0.4">
      <c r="A115" s="56" t="s">
        <v>218</v>
      </c>
      <c r="B115" s="56" t="s">
        <v>219</v>
      </c>
      <c r="C115" s="56">
        <v>26081866.989999998</v>
      </c>
      <c r="D115" s="56">
        <v>0</v>
      </c>
      <c r="E115" s="56">
        <v>0</v>
      </c>
      <c r="F115" s="56">
        <v>0</v>
      </c>
    </row>
    <row r="116" spans="1:6" x14ac:dyDescent="0.4">
      <c r="A116" s="56" t="s">
        <v>220</v>
      </c>
      <c r="B116" s="56" t="s">
        <v>221</v>
      </c>
      <c r="C116" s="56">
        <v>35594667</v>
      </c>
      <c r="D116" s="56">
        <v>5351688</v>
      </c>
      <c r="E116" s="56">
        <v>1990818</v>
      </c>
      <c r="F116" s="56">
        <v>0</v>
      </c>
    </row>
    <row r="117" spans="1:6" x14ac:dyDescent="0.4">
      <c r="A117" s="56" t="s">
        <v>222</v>
      </c>
      <c r="B117" s="56" t="s">
        <v>223</v>
      </c>
      <c r="C117" s="56">
        <v>86481820.659999996</v>
      </c>
      <c r="D117" s="56">
        <v>16857190</v>
      </c>
      <c r="E117" s="56">
        <v>4610562</v>
      </c>
      <c r="F117" s="56">
        <v>0</v>
      </c>
    </row>
    <row r="118" spans="1:6" x14ac:dyDescent="0.4">
      <c r="A118" s="56" t="s">
        <v>224</v>
      </c>
      <c r="B118" s="56" t="s">
        <v>225</v>
      </c>
      <c r="C118" s="56">
        <v>29111580.690000001</v>
      </c>
      <c r="D118" s="56">
        <v>0</v>
      </c>
      <c r="E118" s="56">
        <v>0</v>
      </c>
      <c r="F118" s="56">
        <v>0</v>
      </c>
    </row>
    <row r="119" spans="1:6" x14ac:dyDescent="0.4">
      <c r="A119" s="56" t="s">
        <v>226</v>
      </c>
      <c r="B119" s="56" t="s">
        <v>227</v>
      </c>
      <c r="C119" s="56">
        <v>52872977</v>
      </c>
      <c r="D119" s="56">
        <v>8692135</v>
      </c>
      <c r="E119" s="56">
        <v>2838735</v>
      </c>
      <c r="F119" s="56">
        <v>0</v>
      </c>
    </row>
    <row r="120" spans="1:6" x14ac:dyDescent="0.4">
      <c r="A120" s="56" t="s">
        <v>228</v>
      </c>
      <c r="B120" s="56" t="s">
        <v>676</v>
      </c>
      <c r="C120" s="56">
        <v>0</v>
      </c>
      <c r="D120" s="56">
        <v>6482756</v>
      </c>
      <c r="E120" s="56">
        <v>1961448</v>
      </c>
      <c r="F120" s="56">
        <v>0</v>
      </c>
    </row>
    <row r="121" spans="1:6" x14ac:dyDescent="0.4">
      <c r="A121" s="56" t="s">
        <v>229</v>
      </c>
      <c r="B121" s="56" t="s">
        <v>230</v>
      </c>
      <c r="C121" s="56">
        <v>39086448</v>
      </c>
      <c r="D121" s="56">
        <v>5237042.2699999996</v>
      </c>
      <c r="E121" s="56">
        <v>2502599</v>
      </c>
      <c r="F121" s="56">
        <v>0</v>
      </c>
    </row>
    <row r="122" spans="1:6" x14ac:dyDescent="0.4">
      <c r="A122" s="56" t="s">
        <v>231</v>
      </c>
      <c r="B122" s="56" t="s">
        <v>232</v>
      </c>
      <c r="C122" s="56">
        <v>53068054</v>
      </c>
      <c r="D122" s="56">
        <v>8724205</v>
      </c>
      <c r="E122" s="56">
        <v>2849208</v>
      </c>
      <c r="F122" s="56">
        <v>0</v>
      </c>
    </row>
    <row r="123" spans="1:6" x14ac:dyDescent="0.4">
      <c r="A123" s="56" t="s">
        <v>233</v>
      </c>
      <c r="B123" s="56" t="s">
        <v>234</v>
      </c>
      <c r="C123" s="56">
        <v>29515377.809999999</v>
      </c>
      <c r="D123" s="56">
        <v>0</v>
      </c>
      <c r="E123" s="56">
        <v>0</v>
      </c>
      <c r="F123" s="56">
        <v>0</v>
      </c>
    </row>
    <row r="124" spans="1:6" x14ac:dyDescent="0.4">
      <c r="A124" s="56" t="s">
        <v>235</v>
      </c>
      <c r="B124" s="56" t="s">
        <v>679</v>
      </c>
      <c r="C124" s="56">
        <v>0</v>
      </c>
      <c r="D124" s="56">
        <v>15708861</v>
      </c>
      <c r="E124" s="56">
        <v>5998340.1799999997</v>
      </c>
      <c r="F124" s="56">
        <v>0</v>
      </c>
    </row>
    <row r="125" spans="1:6" x14ac:dyDescent="0.4">
      <c r="A125" s="56" t="s">
        <v>236</v>
      </c>
      <c r="B125" s="56" t="s">
        <v>237</v>
      </c>
      <c r="C125" s="56">
        <v>59239707</v>
      </c>
      <c r="D125" s="56">
        <v>8294062</v>
      </c>
      <c r="E125" s="56">
        <v>0</v>
      </c>
      <c r="F125" s="56">
        <v>0</v>
      </c>
    </row>
    <row r="126" spans="1:6" x14ac:dyDescent="0.4">
      <c r="A126" s="56" t="s">
        <v>238</v>
      </c>
      <c r="B126" s="56" t="s">
        <v>239</v>
      </c>
      <c r="C126" s="56">
        <v>41788986</v>
      </c>
      <c r="D126" s="56">
        <v>7017802</v>
      </c>
      <c r="E126" s="56">
        <v>2407298</v>
      </c>
      <c r="F126" s="56">
        <v>0</v>
      </c>
    </row>
    <row r="127" spans="1:6" x14ac:dyDescent="0.4">
      <c r="A127" s="56" t="s">
        <v>240</v>
      </c>
      <c r="B127" s="56" t="s">
        <v>241</v>
      </c>
      <c r="C127" s="56">
        <v>33906671.490000002</v>
      </c>
      <c r="D127" s="56">
        <v>0</v>
      </c>
      <c r="E127" s="56">
        <v>0</v>
      </c>
      <c r="F127" s="56">
        <v>0</v>
      </c>
    </row>
    <row r="128" spans="1:6" x14ac:dyDescent="0.4">
      <c r="A128" s="56" t="s">
        <v>242</v>
      </c>
      <c r="B128" s="56" t="s">
        <v>243</v>
      </c>
      <c r="C128" s="56">
        <v>52400443</v>
      </c>
      <c r="D128" s="56">
        <v>9095091.5299999993</v>
      </c>
      <c r="E128" s="56">
        <v>2650182</v>
      </c>
      <c r="F128" s="56">
        <v>0</v>
      </c>
    </row>
    <row r="129" spans="1:6" x14ac:dyDescent="0.4">
      <c r="A129" s="56" t="s">
        <v>244</v>
      </c>
      <c r="B129" s="56" t="s">
        <v>245</v>
      </c>
      <c r="C129" s="56">
        <v>90682343.459999993</v>
      </c>
      <c r="D129" s="56">
        <v>12600127.390000001</v>
      </c>
      <c r="E129" s="56">
        <v>0</v>
      </c>
      <c r="F129" s="56">
        <v>0</v>
      </c>
    </row>
    <row r="130" spans="1:6" x14ac:dyDescent="0.4">
      <c r="A130" s="56" t="s">
        <v>246</v>
      </c>
      <c r="B130" s="56" t="s">
        <v>247</v>
      </c>
      <c r="C130" s="56">
        <v>28641668</v>
      </c>
      <c r="D130" s="56">
        <v>0</v>
      </c>
      <c r="E130" s="56">
        <v>0</v>
      </c>
      <c r="F130" s="56">
        <v>0</v>
      </c>
    </row>
    <row r="131" spans="1:6" x14ac:dyDescent="0.4">
      <c r="A131" s="56" t="s">
        <v>248</v>
      </c>
      <c r="B131" s="56" t="s">
        <v>249</v>
      </c>
      <c r="C131" s="56">
        <v>85429899.719999999</v>
      </c>
      <c r="D131" s="56">
        <v>14622982.73</v>
      </c>
      <c r="E131" s="56">
        <v>4531144.9000000004</v>
      </c>
      <c r="F131" s="56">
        <v>0</v>
      </c>
    </row>
    <row r="132" spans="1:6" x14ac:dyDescent="0.4">
      <c r="A132" s="56" t="s">
        <v>250</v>
      </c>
      <c r="B132" s="56" t="s">
        <v>251</v>
      </c>
      <c r="C132" s="56">
        <v>29333903</v>
      </c>
      <c r="D132" s="56">
        <v>4429455</v>
      </c>
      <c r="E132" s="56">
        <v>1484376</v>
      </c>
      <c r="F132" s="56">
        <v>0</v>
      </c>
    </row>
    <row r="133" spans="1:6" x14ac:dyDescent="0.4">
      <c r="A133" s="56" t="s">
        <v>252</v>
      </c>
      <c r="B133" s="56" t="s">
        <v>253</v>
      </c>
      <c r="C133" s="56">
        <v>52197905</v>
      </c>
      <c r="D133" s="56">
        <v>8653615</v>
      </c>
      <c r="E133" s="56">
        <v>0</v>
      </c>
      <c r="F133" s="56">
        <v>0</v>
      </c>
    </row>
    <row r="134" spans="1:6" x14ac:dyDescent="0.4">
      <c r="A134" s="56" t="s">
        <v>254</v>
      </c>
      <c r="B134" s="56" t="s">
        <v>680</v>
      </c>
      <c r="C134" s="56">
        <v>0</v>
      </c>
      <c r="D134" s="71">
        <v>11385577</v>
      </c>
      <c r="E134" s="56">
        <v>3347939.09</v>
      </c>
      <c r="F134" s="56">
        <v>0</v>
      </c>
    </row>
    <row r="135" spans="1:6" x14ac:dyDescent="0.4">
      <c r="A135" s="56" t="s">
        <v>255</v>
      </c>
      <c r="B135" s="56" t="s">
        <v>256</v>
      </c>
      <c r="C135" s="56">
        <v>0</v>
      </c>
      <c r="D135" s="56">
        <v>286514</v>
      </c>
      <c r="E135" s="56">
        <v>0</v>
      </c>
      <c r="F135" s="56">
        <v>0</v>
      </c>
    </row>
    <row r="136" spans="1:6" x14ac:dyDescent="0.4">
      <c r="A136" s="56" t="s">
        <v>257</v>
      </c>
      <c r="B136" s="56" t="s">
        <v>258</v>
      </c>
      <c r="C136" s="56">
        <v>26971124</v>
      </c>
      <c r="D136" s="56">
        <v>0</v>
      </c>
      <c r="E136" s="56">
        <v>0</v>
      </c>
      <c r="F136" s="56">
        <v>0</v>
      </c>
    </row>
    <row r="137" spans="1:6" x14ac:dyDescent="0.4">
      <c r="A137" s="56" t="s">
        <v>259</v>
      </c>
      <c r="B137" s="56" t="s">
        <v>260</v>
      </c>
      <c r="C137" s="56">
        <v>32378817.420000002</v>
      </c>
      <c r="D137" s="56">
        <v>0</v>
      </c>
      <c r="E137" s="56">
        <v>0</v>
      </c>
      <c r="F137" s="56">
        <v>0</v>
      </c>
    </row>
    <row r="138" spans="1:6" x14ac:dyDescent="0.4">
      <c r="A138" s="56" t="s">
        <v>261</v>
      </c>
      <c r="B138" s="56" t="s">
        <v>681</v>
      </c>
      <c r="C138" s="56">
        <v>73629765</v>
      </c>
      <c r="D138" s="56">
        <v>13674300</v>
      </c>
      <c r="E138" s="56">
        <v>0</v>
      </c>
      <c r="F138" s="56">
        <v>0</v>
      </c>
    </row>
    <row r="139" spans="1:6" x14ac:dyDescent="0.4">
      <c r="A139" s="56" t="s">
        <v>262</v>
      </c>
      <c r="B139" s="56" t="s">
        <v>682</v>
      </c>
      <c r="C139" s="56">
        <v>0</v>
      </c>
      <c r="D139" s="56">
        <v>14276074</v>
      </c>
      <c r="E139" s="56">
        <v>5419053</v>
      </c>
      <c r="F139" s="56">
        <v>0</v>
      </c>
    </row>
    <row r="140" spans="1:6" x14ac:dyDescent="0.4">
      <c r="A140" s="56" t="s">
        <v>263</v>
      </c>
      <c r="B140" s="56" t="s">
        <v>264</v>
      </c>
      <c r="C140" s="56">
        <v>21203898.16</v>
      </c>
      <c r="D140" s="56">
        <v>0</v>
      </c>
      <c r="E140" s="56">
        <v>0</v>
      </c>
      <c r="F140" s="56">
        <v>0</v>
      </c>
    </row>
    <row r="141" spans="1:6" x14ac:dyDescent="0.4">
      <c r="A141" s="56" t="s">
        <v>265</v>
      </c>
      <c r="B141" s="56" t="s">
        <v>266</v>
      </c>
      <c r="C141" s="56">
        <v>0</v>
      </c>
      <c r="D141" s="56">
        <v>23715847</v>
      </c>
      <c r="E141" s="56">
        <v>7958512</v>
      </c>
      <c r="F141" s="56">
        <v>0</v>
      </c>
    </row>
    <row r="142" spans="1:6" x14ac:dyDescent="0.4">
      <c r="A142" s="56" t="s">
        <v>267</v>
      </c>
      <c r="B142" s="56" t="s">
        <v>268</v>
      </c>
      <c r="C142" s="56">
        <v>0</v>
      </c>
      <c r="D142" s="56">
        <v>7790960</v>
      </c>
      <c r="E142" s="56">
        <v>2955102</v>
      </c>
      <c r="F142" s="56">
        <v>698345</v>
      </c>
    </row>
    <row r="143" spans="1:6" x14ac:dyDescent="0.4">
      <c r="A143" s="56" t="s">
        <v>269</v>
      </c>
      <c r="B143" s="56" t="s">
        <v>270</v>
      </c>
      <c r="C143" s="56">
        <v>37032446</v>
      </c>
      <c r="D143" s="56">
        <v>0</v>
      </c>
      <c r="E143" s="56">
        <v>0</v>
      </c>
      <c r="F143" s="56">
        <v>0</v>
      </c>
    </row>
    <row r="144" spans="1:6" x14ac:dyDescent="0.4">
      <c r="A144" s="56" t="s">
        <v>271</v>
      </c>
      <c r="B144" s="56" t="s">
        <v>272</v>
      </c>
      <c r="C144" s="56">
        <v>58393344</v>
      </c>
      <c r="D144" s="56">
        <v>8817465</v>
      </c>
      <c r="E144" s="56">
        <v>2954862</v>
      </c>
      <c r="F144" s="56">
        <v>0</v>
      </c>
    </row>
    <row r="145" spans="1:6" x14ac:dyDescent="0.4">
      <c r="A145" s="56" t="s">
        <v>273</v>
      </c>
      <c r="B145" s="56" t="s">
        <v>274</v>
      </c>
      <c r="C145" s="56">
        <v>0</v>
      </c>
      <c r="D145" s="56">
        <v>45414349</v>
      </c>
      <c r="E145" s="56">
        <v>15240048</v>
      </c>
      <c r="F145" s="56">
        <v>0</v>
      </c>
    </row>
    <row r="146" spans="1:6" x14ac:dyDescent="0.4">
      <c r="A146" s="56" t="s">
        <v>275</v>
      </c>
      <c r="B146" s="56" t="s">
        <v>684</v>
      </c>
      <c r="C146" s="56">
        <v>0</v>
      </c>
      <c r="D146" s="56">
        <v>17749051.449999999</v>
      </c>
      <c r="E146" s="56">
        <v>5171824</v>
      </c>
      <c r="F146" s="56">
        <v>0</v>
      </c>
    </row>
    <row r="147" spans="1:6" x14ac:dyDescent="0.4">
      <c r="A147" s="56" t="s">
        <v>276</v>
      </c>
      <c r="B147" s="56" t="s">
        <v>277</v>
      </c>
      <c r="C147" s="56">
        <v>54923047</v>
      </c>
      <c r="D147" s="56">
        <v>7358927</v>
      </c>
      <c r="E147" s="56">
        <v>3516574</v>
      </c>
      <c r="F147" s="56">
        <v>0</v>
      </c>
    </row>
    <row r="148" spans="1:6" x14ac:dyDescent="0.4">
      <c r="A148" s="56" t="s">
        <v>278</v>
      </c>
      <c r="B148" s="56" t="s">
        <v>279</v>
      </c>
      <c r="C148" s="56">
        <v>29919275</v>
      </c>
      <c r="D148" s="56">
        <v>0</v>
      </c>
      <c r="E148" s="56">
        <v>0</v>
      </c>
      <c r="F148" s="56">
        <v>0</v>
      </c>
    </row>
    <row r="149" spans="1:6" x14ac:dyDescent="0.4">
      <c r="A149" s="56" t="s">
        <v>280</v>
      </c>
      <c r="B149" s="56" t="s">
        <v>281</v>
      </c>
      <c r="C149" s="56">
        <v>50583909.189999998</v>
      </c>
      <c r="D149" s="56">
        <v>8785780.4100000001</v>
      </c>
      <c r="E149" s="56">
        <v>3014854.85</v>
      </c>
      <c r="F149" s="56">
        <v>0</v>
      </c>
    </row>
    <row r="150" spans="1:6" x14ac:dyDescent="0.4">
      <c r="A150" s="56" t="s">
        <v>282</v>
      </c>
      <c r="B150" s="56" t="s">
        <v>283</v>
      </c>
      <c r="C150" s="56">
        <v>33024168</v>
      </c>
      <c r="D150" s="56">
        <v>6206197.0999999996</v>
      </c>
      <c r="E150" s="56">
        <v>0</v>
      </c>
      <c r="F150" s="56">
        <v>0</v>
      </c>
    </row>
    <row r="151" spans="1:6" x14ac:dyDescent="0.4">
      <c r="A151" s="56" t="s">
        <v>284</v>
      </c>
      <c r="B151" s="56" t="s">
        <v>285</v>
      </c>
      <c r="C151" s="56">
        <v>0</v>
      </c>
      <c r="D151" s="56">
        <v>23107210</v>
      </c>
      <c r="E151" s="56">
        <v>8764540</v>
      </c>
      <c r="F151" s="56">
        <v>2071222</v>
      </c>
    </row>
    <row r="152" spans="1:6" x14ac:dyDescent="0.4">
      <c r="A152" s="56" t="s">
        <v>286</v>
      </c>
      <c r="B152" s="56" t="s">
        <v>685</v>
      </c>
      <c r="C152" s="56">
        <v>0</v>
      </c>
      <c r="D152" s="56">
        <v>10992349</v>
      </c>
      <c r="E152" s="56">
        <v>5204120</v>
      </c>
      <c r="F152" s="56">
        <v>0</v>
      </c>
    </row>
    <row r="153" spans="1:6" x14ac:dyDescent="0.4">
      <c r="A153" s="56" t="s">
        <v>287</v>
      </c>
      <c r="B153" s="56" t="s">
        <v>288</v>
      </c>
      <c r="C153" s="56">
        <v>85561513</v>
      </c>
      <c r="D153" s="56">
        <v>12863417</v>
      </c>
      <c r="E153" s="56">
        <v>5020627</v>
      </c>
      <c r="F153" s="56">
        <v>0</v>
      </c>
    </row>
    <row r="154" spans="1:6" x14ac:dyDescent="0.4">
      <c r="A154" s="56" t="s">
        <v>289</v>
      </c>
      <c r="B154" s="56" t="s">
        <v>290</v>
      </c>
      <c r="C154" s="56">
        <v>33147707</v>
      </c>
      <c r="D154" s="56">
        <v>4983786</v>
      </c>
      <c r="E154" s="56">
        <v>1853959</v>
      </c>
      <c r="F154" s="56">
        <v>0</v>
      </c>
    </row>
    <row r="155" spans="1:6" x14ac:dyDescent="0.4">
      <c r="A155" s="56" t="s">
        <v>291</v>
      </c>
      <c r="B155" s="56" t="s">
        <v>292</v>
      </c>
      <c r="C155" s="56">
        <v>41163706</v>
      </c>
      <c r="D155" s="56">
        <v>7070606</v>
      </c>
      <c r="E155" s="56">
        <v>2699873</v>
      </c>
      <c r="F155" s="56">
        <v>0</v>
      </c>
    </row>
    <row r="156" spans="1:6" x14ac:dyDescent="0.4">
      <c r="A156" s="56" t="s">
        <v>293</v>
      </c>
      <c r="B156" s="56" t="s">
        <v>294</v>
      </c>
      <c r="C156" s="56">
        <v>0</v>
      </c>
      <c r="D156" s="56">
        <v>24759496</v>
      </c>
      <c r="E156" s="56">
        <v>0</v>
      </c>
      <c r="F156" s="56">
        <v>10810736</v>
      </c>
    </row>
    <row r="157" spans="1:6" x14ac:dyDescent="0.4">
      <c r="A157" s="56" t="s">
        <v>295</v>
      </c>
      <c r="B157" s="56" t="s">
        <v>296</v>
      </c>
      <c r="C157" s="56">
        <v>45139349</v>
      </c>
      <c r="D157" s="56">
        <v>6743773.7599999998</v>
      </c>
      <c r="E157" s="56">
        <v>2392610</v>
      </c>
      <c r="F157" s="56">
        <v>0</v>
      </c>
    </row>
    <row r="158" spans="1:6" x14ac:dyDescent="0.4">
      <c r="A158" s="56" t="s">
        <v>297</v>
      </c>
      <c r="B158" s="56" t="s">
        <v>686</v>
      </c>
      <c r="C158" s="56">
        <v>0</v>
      </c>
      <c r="D158" s="56">
        <v>17632790</v>
      </c>
      <c r="E158" s="56">
        <v>6882126</v>
      </c>
      <c r="F158" s="56">
        <v>0</v>
      </c>
    </row>
    <row r="159" spans="1:6" x14ac:dyDescent="0.4">
      <c r="A159" s="56" t="s">
        <v>298</v>
      </c>
      <c r="B159" s="56" t="s">
        <v>299</v>
      </c>
      <c r="C159" s="56">
        <v>25445984</v>
      </c>
      <c r="D159" s="56">
        <v>4416634</v>
      </c>
      <c r="E159" s="56">
        <v>1286945</v>
      </c>
      <c r="F159" s="56">
        <v>0</v>
      </c>
    </row>
    <row r="160" spans="1:6" x14ac:dyDescent="0.4">
      <c r="A160" s="56" t="s">
        <v>300</v>
      </c>
      <c r="B160" s="56" t="s">
        <v>301</v>
      </c>
      <c r="C160" s="56">
        <v>52829572</v>
      </c>
      <c r="D160" s="56">
        <v>9335328</v>
      </c>
      <c r="E160" s="56">
        <v>3615949</v>
      </c>
      <c r="F160" s="56">
        <v>0</v>
      </c>
    </row>
    <row r="161" spans="1:6" x14ac:dyDescent="0.4">
      <c r="A161" s="56" t="s">
        <v>302</v>
      </c>
      <c r="B161" s="56" t="s">
        <v>303</v>
      </c>
      <c r="C161" s="56">
        <v>25233966</v>
      </c>
      <c r="D161" s="56">
        <v>0</v>
      </c>
      <c r="E161" s="56">
        <v>0</v>
      </c>
      <c r="F161" s="56">
        <v>0</v>
      </c>
    </row>
    <row r="162" spans="1:6" x14ac:dyDescent="0.4">
      <c r="A162" s="56" t="s">
        <v>304</v>
      </c>
      <c r="B162" s="56" t="s">
        <v>305</v>
      </c>
      <c r="C162" s="56">
        <v>41802724.5</v>
      </c>
      <c r="D162" s="56">
        <v>6436549.7199999997</v>
      </c>
      <c r="E162" s="56">
        <v>2562539.0099999998</v>
      </c>
      <c r="F162" s="56">
        <v>0</v>
      </c>
    </row>
    <row r="163" spans="1:6" x14ac:dyDescent="0.4">
      <c r="A163" s="56" t="s">
        <v>306</v>
      </c>
      <c r="B163" s="56" t="s">
        <v>307</v>
      </c>
      <c r="C163" s="56">
        <v>50118736</v>
      </c>
      <c r="D163" s="56">
        <v>8308920</v>
      </c>
      <c r="E163" s="56">
        <v>0</v>
      </c>
      <c r="F163" s="56">
        <v>0</v>
      </c>
    </row>
    <row r="164" spans="1:6" x14ac:dyDescent="0.4">
      <c r="A164" s="56" t="s">
        <v>308</v>
      </c>
      <c r="B164" s="56" t="s">
        <v>309</v>
      </c>
      <c r="C164" s="56">
        <v>88786947.384000003</v>
      </c>
      <c r="D164" s="56">
        <v>12336765.956</v>
      </c>
      <c r="E164" s="56">
        <v>0</v>
      </c>
      <c r="F164" s="56">
        <v>0</v>
      </c>
    </row>
    <row r="165" spans="1:6" x14ac:dyDescent="0.4">
      <c r="A165" s="56" t="s">
        <v>310</v>
      </c>
      <c r="B165" s="56" t="s">
        <v>688</v>
      </c>
      <c r="C165" s="56">
        <v>0</v>
      </c>
      <c r="D165" s="56">
        <v>8941472</v>
      </c>
      <c r="E165" s="56">
        <v>2705367</v>
      </c>
      <c r="F165" s="56">
        <v>0</v>
      </c>
    </row>
    <row r="166" spans="1:6" x14ac:dyDescent="0.4">
      <c r="A166" s="56" t="s">
        <v>311</v>
      </c>
      <c r="B166" s="56" t="s">
        <v>689</v>
      </c>
      <c r="C166" s="56">
        <v>0</v>
      </c>
      <c r="D166" s="56">
        <v>18749302</v>
      </c>
      <c r="E166" s="56">
        <v>5708533</v>
      </c>
      <c r="F166" s="56">
        <v>0</v>
      </c>
    </row>
    <row r="167" spans="1:6" x14ac:dyDescent="0.4">
      <c r="A167" s="56" t="s">
        <v>312</v>
      </c>
      <c r="B167" s="56" t="s">
        <v>313</v>
      </c>
      <c r="C167" s="56">
        <v>61793019</v>
      </c>
      <c r="D167" s="56">
        <v>11061713</v>
      </c>
      <c r="E167" s="56">
        <v>0</v>
      </c>
      <c r="F167" s="56">
        <v>0</v>
      </c>
    </row>
    <row r="168" spans="1:6" x14ac:dyDescent="0.4">
      <c r="A168" s="56" t="s">
        <v>314</v>
      </c>
      <c r="B168" s="56" t="s">
        <v>315</v>
      </c>
      <c r="C168" s="56">
        <v>91959887</v>
      </c>
      <c r="D168" s="56">
        <v>15117889</v>
      </c>
      <c r="E168" s="56">
        <v>4937300</v>
      </c>
      <c r="F168" s="56">
        <v>0</v>
      </c>
    </row>
    <row r="169" spans="1:6" x14ac:dyDescent="0.4">
      <c r="A169" s="56" t="s">
        <v>316</v>
      </c>
      <c r="B169" s="56" t="s">
        <v>317</v>
      </c>
      <c r="C169" s="56">
        <v>60215720</v>
      </c>
      <c r="D169" s="56">
        <v>8996168.5600000005</v>
      </c>
      <c r="E169" s="56">
        <v>3191733</v>
      </c>
      <c r="F169" s="56">
        <v>0</v>
      </c>
    </row>
    <row r="170" spans="1:6" x14ac:dyDescent="0.4">
      <c r="A170" s="56" t="s">
        <v>318</v>
      </c>
      <c r="B170" s="56" t="s">
        <v>319</v>
      </c>
      <c r="C170" s="56">
        <v>0</v>
      </c>
      <c r="D170" s="56">
        <v>9237773</v>
      </c>
      <c r="E170" s="56">
        <v>5662013</v>
      </c>
      <c r="F170" s="56">
        <v>0</v>
      </c>
    </row>
    <row r="171" spans="1:6" x14ac:dyDescent="0.4">
      <c r="A171" s="56" t="s">
        <v>320</v>
      </c>
      <c r="B171" s="56" t="s">
        <v>321</v>
      </c>
      <c r="C171" s="56">
        <v>48451683</v>
      </c>
      <c r="D171" s="56">
        <v>8415440</v>
      </c>
      <c r="E171" s="56">
        <v>2887772</v>
      </c>
      <c r="F171" s="56">
        <v>0</v>
      </c>
    </row>
    <row r="172" spans="1:6" x14ac:dyDescent="0.4">
      <c r="A172" s="56" t="s">
        <v>322</v>
      </c>
      <c r="B172" s="56" t="s">
        <v>323</v>
      </c>
      <c r="C172" s="56">
        <v>27089606</v>
      </c>
      <c r="D172" s="56">
        <v>0</v>
      </c>
      <c r="E172" s="56">
        <v>0</v>
      </c>
      <c r="F172" s="56">
        <v>0</v>
      </c>
    </row>
    <row r="173" spans="1:6" x14ac:dyDescent="0.4">
      <c r="A173" s="56" t="s">
        <v>324</v>
      </c>
      <c r="B173" s="56" t="s">
        <v>325</v>
      </c>
      <c r="C173" s="56">
        <v>49761341</v>
      </c>
      <c r="D173" s="56">
        <v>7661973</v>
      </c>
      <c r="E173" s="56">
        <v>3050408</v>
      </c>
      <c r="F173" s="56">
        <v>0</v>
      </c>
    </row>
    <row r="174" spans="1:6" x14ac:dyDescent="0.4">
      <c r="A174" s="56" t="s">
        <v>326</v>
      </c>
      <c r="B174" s="56" t="s">
        <v>327</v>
      </c>
      <c r="C174" s="56">
        <v>42184787</v>
      </c>
      <c r="D174" s="56">
        <v>7084271</v>
      </c>
      <c r="E174" s="56">
        <v>2430099</v>
      </c>
      <c r="F174" s="56">
        <v>0</v>
      </c>
    </row>
    <row r="175" spans="1:6" x14ac:dyDescent="0.4">
      <c r="A175" s="56" t="s">
        <v>328</v>
      </c>
      <c r="B175" s="56" t="s">
        <v>690</v>
      </c>
      <c r="C175" s="56">
        <v>0</v>
      </c>
      <c r="D175" s="56">
        <v>10116376.41</v>
      </c>
      <c r="E175" s="56">
        <v>3840074</v>
      </c>
      <c r="F175" s="56">
        <v>0</v>
      </c>
    </row>
    <row r="176" spans="1:6" x14ac:dyDescent="0.4">
      <c r="A176" s="56" t="s">
        <v>329</v>
      </c>
      <c r="B176" s="56" t="s">
        <v>330</v>
      </c>
      <c r="C176" s="56">
        <v>70681150</v>
      </c>
      <c r="D176" s="56">
        <v>9895961</v>
      </c>
      <c r="E176" s="56">
        <v>0</v>
      </c>
      <c r="F176" s="56">
        <v>0</v>
      </c>
    </row>
    <row r="177" spans="1:6" x14ac:dyDescent="0.4">
      <c r="A177" s="56" t="s">
        <v>331</v>
      </c>
      <c r="B177" s="56" t="s">
        <v>332</v>
      </c>
      <c r="C177" s="56">
        <v>50426766</v>
      </c>
      <c r="D177" s="56">
        <v>9476649</v>
      </c>
      <c r="E177" s="56">
        <v>0</v>
      </c>
      <c r="F177" s="56">
        <v>0</v>
      </c>
    </row>
    <row r="178" spans="1:6" x14ac:dyDescent="0.4">
      <c r="A178" s="56" t="s">
        <v>333</v>
      </c>
      <c r="B178" s="56" t="s">
        <v>691</v>
      </c>
      <c r="C178" s="56">
        <v>0</v>
      </c>
      <c r="D178" s="56">
        <v>11385781.689999999</v>
      </c>
      <c r="E178" s="56">
        <v>4321927.3899999997</v>
      </c>
      <c r="F178" s="56">
        <v>0</v>
      </c>
    </row>
    <row r="179" spans="1:6" x14ac:dyDescent="0.4">
      <c r="A179" s="56" t="s">
        <v>334</v>
      </c>
      <c r="B179" s="56" t="s">
        <v>335</v>
      </c>
      <c r="C179" s="56">
        <v>57633542</v>
      </c>
      <c r="D179" s="56">
        <v>10703529</v>
      </c>
      <c r="E179" s="56">
        <v>0</v>
      </c>
      <c r="F179" s="56">
        <v>0</v>
      </c>
    </row>
    <row r="180" spans="1:6" x14ac:dyDescent="0.4">
      <c r="A180" s="56" t="s">
        <v>840</v>
      </c>
      <c r="B180" s="56" t="s">
        <v>837</v>
      </c>
      <c r="C180" s="56">
        <v>0</v>
      </c>
      <c r="D180" s="56">
        <v>0</v>
      </c>
      <c r="E180" s="56">
        <v>0</v>
      </c>
      <c r="F180" s="56">
        <v>0</v>
      </c>
    </row>
    <row r="181" spans="1:6" x14ac:dyDescent="0.4">
      <c r="A181" s="56" t="s">
        <v>336</v>
      </c>
      <c r="B181" s="56" t="s">
        <v>692</v>
      </c>
      <c r="C181" s="56">
        <v>0</v>
      </c>
      <c r="D181" s="56">
        <v>18039158</v>
      </c>
      <c r="E181" s="56">
        <v>5934131</v>
      </c>
      <c r="F181" s="56">
        <v>0</v>
      </c>
    </row>
    <row r="182" spans="1:6" x14ac:dyDescent="0.4">
      <c r="A182" s="56" t="s">
        <v>337</v>
      </c>
      <c r="B182" s="56" t="s">
        <v>338</v>
      </c>
      <c r="C182" s="56">
        <v>0</v>
      </c>
      <c r="D182" s="56">
        <v>8476190</v>
      </c>
      <c r="E182" s="56">
        <v>5195224</v>
      </c>
      <c r="F182" s="56">
        <v>0</v>
      </c>
    </row>
    <row r="183" spans="1:6" x14ac:dyDescent="0.4">
      <c r="A183" s="56" t="s">
        <v>339</v>
      </c>
      <c r="B183" s="56" t="s">
        <v>340</v>
      </c>
      <c r="C183" s="56">
        <v>31318291.120000001</v>
      </c>
      <c r="D183" s="56">
        <v>5005679.83</v>
      </c>
      <c r="E183" s="56">
        <v>0</v>
      </c>
      <c r="F183" s="56">
        <v>0</v>
      </c>
    </row>
    <row r="184" spans="1:6" x14ac:dyDescent="0.4">
      <c r="A184" s="56" t="s">
        <v>341</v>
      </c>
      <c r="B184" s="56" t="s">
        <v>342</v>
      </c>
      <c r="C184" s="56">
        <v>46472972</v>
      </c>
      <c r="D184" s="56">
        <v>8066266</v>
      </c>
      <c r="E184" s="56">
        <v>2350397</v>
      </c>
      <c r="F184" s="56">
        <v>0</v>
      </c>
    </row>
    <row r="185" spans="1:6" x14ac:dyDescent="0.4">
      <c r="A185" s="56" t="s">
        <v>343</v>
      </c>
      <c r="B185" s="56" t="s">
        <v>891</v>
      </c>
      <c r="C185" s="56">
        <v>0</v>
      </c>
      <c r="D185" s="56">
        <v>14641042</v>
      </c>
      <c r="E185" s="56">
        <v>0</v>
      </c>
      <c r="F185" s="56">
        <v>0</v>
      </c>
    </row>
    <row r="186" spans="1:6" x14ac:dyDescent="0.4">
      <c r="A186" s="56" t="s">
        <v>344</v>
      </c>
      <c r="B186" s="56" t="s">
        <v>345</v>
      </c>
      <c r="C186" s="56">
        <v>52415120</v>
      </c>
      <c r="D186" s="56">
        <v>9734379</v>
      </c>
      <c r="E186" s="56">
        <v>0</v>
      </c>
      <c r="F186" s="56">
        <v>0</v>
      </c>
    </row>
    <row r="187" spans="1:6" x14ac:dyDescent="0.4">
      <c r="A187" s="56" t="s">
        <v>346</v>
      </c>
      <c r="B187" s="56" t="s">
        <v>696</v>
      </c>
      <c r="C187" s="56">
        <v>0</v>
      </c>
      <c r="D187" s="56">
        <v>15446995</v>
      </c>
      <c r="E187" s="56">
        <v>5480410</v>
      </c>
      <c r="F187" s="56">
        <v>0</v>
      </c>
    </row>
    <row r="188" spans="1:6" x14ac:dyDescent="0.4">
      <c r="A188" s="56" t="s">
        <v>347</v>
      </c>
      <c r="B188" s="56" t="s">
        <v>348</v>
      </c>
      <c r="C188" s="56">
        <v>57197025.469999999</v>
      </c>
      <c r="D188" s="56">
        <v>9141941.8699999992</v>
      </c>
      <c r="E188" s="56">
        <v>0</v>
      </c>
      <c r="F188" s="56">
        <v>0</v>
      </c>
    </row>
    <row r="189" spans="1:6" x14ac:dyDescent="0.4">
      <c r="A189" s="56" t="s">
        <v>349</v>
      </c>
      <c r="B189" s="56" t="s">
        <v>350</v>
      </c>
      <c r="C189" s="56">
        <v>23542857</v>
      </c>
      <c r="D189" s="56">
        <v>4086310</v>
      </c>
      <c r="E189" s="56">
        <v>1190693</v>
      </c>
      <c r="F189" s="56">
        <v>0</v>
      </c>
    </row>
    <row r="190" spans="1:6" x14ac:dyDescent="0.4">
      <c r="A190" s="56" t="s">
        <v>351</v>
      </c>
      <c r="B190" s="56" t="s">
        <v>352</v>
      </c>
      <c r="C190" s="56">
        <v>0</v>
      </c>
      <c r="D190" s="56">
        <v>12011203</v>
      </c>
      <c r="E190" s="56">
        <v>0</v>
      </c>
      <c r="F190" s="56">
        <v>5244450</v>
      </c>
    </row>
    <row r="191" spans="1:6" x14ac:dyDescent="0.4">
      <c r="A191" s="56" t="s">
        <v>353</v>
      </c>
      <c r="B191" s="56" t="s">
        <v>354</v>
      </c>
      <c r="C191" s="56">
        <v>70102623</v>
      </c>
      <c r="D191" s="56">
        <v>9926279</v>
      </c>
      <c r="E191" s="56">
        <v>0</v>
      </c>
      <c r="F191" s="56">
        <v>0</v>
      </c>
    </row>
    <row r="192" spans="1:6" x14ac:dyDescent="0.4">
      <c r="A192" s="56" t="s">
        <v>355</v>
      </c>
      <c r="B192" s="56" t="s">
        <v>356</v>
      </c>
      <c r="C192" s="56">
        <v>33968402</v>
      </c>
      <c r="D192" s="56">
        <v>5129269.5199999996</v>
      </c>
      <c r="E192" s="56">
        <v>1718894</v>
      </c>
      <c r="F192" s="56">
        <v>0</v>
      </c>
    </row>
    <row r="193" spans="1:6" x14ac:dyDescent="0.4">
      <c r="A193" s="56" t="s">
        <v>357</v>
      </c>
      <c r="B193" s="56" t="s">
        <v>697</v>
      </c>
      <c r="C193" s="56">
        <v>0</v>
      </c>
      <c r="D193" s="56">
        <v>13748096</v>
      </c>
      <c r="E193" s="56">
        <v>4260048.3</v>
      </c>
      <c r="F193" s="56">
        <v>0</v>
      </c>
    </row>
    <row r="194" spans="1:6" x14ac:dyDescent="0.4">
      <c r="A194" s="56" t="s">
        <v>358</v>
      </c>
      <c r="B194" s="56" t="s">
        <v>698</v>
      </c>
      <c r="C194" s="56">
        <v>0</v>
      </c>
      <c r="D194" s="56">
        <v>16535009</v>
      </c>
      <c r="E194" s="56">
        <v>6582969</v>
      </c>
      <c r="F194" s="56">
        <v>0</v>
      </c>
    </row>
    <row r="195" spans="1:6" x14ac:dyDescent="0.4">
      <c r="A195" s="56" t="s">
        <v>359</v>
      </c>
      <c r="B195" s="56" t="s">
        <v>699</v>
      </c>
      <c r="C195" s="56">
        <v>0</v>
      </c>
      <c r="D195" s="56">
        <v>12208685</v>
      </c>
      <c r="E195" s="56">
        <v>3987193</v>
      </c>
      <c r="F195" s="56">
        <v>0</v>
      </c>
    </row>
    <row r="196" spans="1:6" x14ac:dyDescent="0.4">
      <c r="A196" s="56" t="s">
        <v>360</v>
      </c>
      <c r="B196" s="56" t="s">
        <v>361</v>
      </c>
      <c r="C196" s="56">
        <v>54772116</v>
      </c>
      <c r="D196" s="56">
        <v>8270655</v>
      </c>
      <c r="E196" s="56">
        <v>2771619</v>
      </c>
      <c r="F196" s="56">
        <v>0</v>
      </c>
    </row>
    <row r="197" spans="1:6" x14ac:dyDescent="0.4">
      <c r="A197" s="56" t="s">
        <v>362</v>
      </c>
      <c r="B197" s="56" t="s">
        <v>700</v>
      </c>
      <c r="C197" s="56">
        <v>0</v>
      </c>
      <c r="D197" s="56">
        <v>12271943.48</v>
      </c>
      <c r="E197" s="56">
        <v>3835691.6</v>
      </c>
      <c r="F197" s="56">
        <v>0</v>
      </c>
    </row>
    <row r="198" spans="1:6" x14ac:dyDescent="0.4">
      <c r="A198" s="56" t="s">
        <v>363</v>
      </c>
      <c r="B198" s="56" t="s">
        <v>364</v>
      </c>
      <c r="C198" s="56">
        <v>30426910</v>
      </c>
      <c r="D198" s="56">
        <v>0</v>
      </c>
      <c r="E198" s="56">
        <v>0</v>
      </c>
      <c r="F198" s="56">
        <v>0</v>
      </c>
    </row>
    <row r="199" spans="1:6" x14ac:dyDescent="0.4">
      <c r="A199" s="56" t="s">
        <v>365</v>
      </c>
      <c r="B199" s="56" t="s">
        <v>701</v>
      </c>
      <c r="C199" s="56">
        <v>0</v>
      </c>
      <c r="D199" s="56">
        <v>10379992</v>
      </c>
      <c r="E199" s="56">
        <v>3140611</v>
      </c>
      <c r="F199" s="56">
        <v>0</v>
      </c>
    </row>
    <row r="200" spans="1:6" x14ac:dyDescent="0.4">
      <c r="A200" s="56" t="s">
        <v>366</v>
      </c>
      <c r="B200" s="56" t="s">
        <v>367</v>
      </c>
      <c r="C200" s="56">
        <v>34449805</v>
      </c>
      <c r="D200" s="56">
        <v>5917373.3099999996</v>
      </c>
      <c r="E200" s="56">
        <v>2259515.6800000002</v>
      </c>
      <c r="F200" s="56">
        <v>0</v>
      </c>
    </row>
    <row r="201" spans="1:6" x14ac:dyDescent="0.4">
      <c r="A201" s="56" t="s">
        <v>368</v>
      </c>
      <c r="B201" s="56" t="s">
        <v>369</v>
      </c>
      <c r="C201" s="56">
        <v>92393736</v>
      </c>
      <c r="D201" s="56">
        <v>16539619</v>
      </c>
      <c r="E201" s="56">
        <v>0</v>
      </c>
      <c r="F201" s="56">
        <v>0</v>
      </c>
    </row>
    <row r="202" spans="1:6" x14ac:dyDescent="0.4">
      <c r="A202" s="56" t="s">
        <v>370</v>
      </c>
      <c r="B202" s="56" t="s">
        <v>371</v>
      </c>
      <c r="C202" s="56">
        <v>33079759</v>
      </c>
      <c r="D202" s="56">
        <v>4995083</v>
      </c>
      <c r="E202" s="56">
        <v>1673926</v>
      </c>
      <c r="F202" s="56">
        <v>0</v>
      </c>
    </row>
    <row r="203" spans="1:6" x14ac:dyDescent="0.4">
      <c r="A203" s="56" t="s">
        <v>372</v>
      </c>
      <c r="B203" s="56" t="s">
        <v>373</v>
      </c>
      <c r="C203" s="56">
        <v>29468556</v>
      </c>
      <c r="D203" s="56">
        <v>0</v>
      </c>
      <c r="E203" s="56">
        <v>0</v>
      </c>
      <c r="F203" s="56">
        <v>0</v>
      </c>
    </row>
    <row r="204" spans="1:6" x14ac:dyDescent="0.4">
      <c r="A204" s="56" t="s">
        <v>374</v>
      </c>
      <c r="B204" s="56" t="s">
        <v>375</v>
      </c>
      <c r="C204" s="56">
        <v>27243685</v>
      </c>
      <c r="D204" s="56">
        <v>5310388</v>
      </c>
      <c r="E204" s="56">
        <v>1452429</v>
      </c>
      <c r="F204" s="56">
        <v>0</v>
      </c>
    </row>
    <row r="205" spans="1:6" x14ac:dyDescent="0.4">
      <c r="A205" s="56" t="s">
        <v>376</v>
      </c>
      <c r="B205" s="56" t="s">
        <v>377</v>
      </c>
      <c r="C205" s="56">
        <v>0</v>
      </c>
      <c r="D205" s="56">
        <v>11611684</v>
      </c>
      <c r="E205" s="56">
        <v>0</v>
      </c>
      <c r="F205" s="56">
        <v>5070008</v>
      </c>
    </row>
    <row r="206" spans="1:6" x14ac:dyDescent="0.4">
      <c r="A206" s="56" t="s">
        <v>378</v>
      </c>
      <c r="B206" s="56" t="s">
        <v>379</v>
      </c>
      <c r="C206" s="56">
        <v>42180136</v>
      </c>
      <c r="D206" s="56">
        <v>6341819</v>
      </c>
      <c r="E206" s="56">
        <v>2359145</v>
      </c>
      <c r="F206" s="56">
        <v>0</v>
      </c>
    </row>
    <row r="207" spans="1:6" x14ac:dyDescent="0.4">
      <c r="A207" s="56" t="s">
        <v>380</v>
      </c>
      <c r="B207" s="56" t="s">
        <v>381</v>
      </c>
      <c r="C207" s="56">
        <v>28895603</v>
      </c>
      <c r="D207" s="56">
        <v>4363271</v>
      </c>
      <c r="E207" s="56">
        <v>1462197</v>
      </c>
      <c r="F207" s="56">
        <v>0</v>
      </c>
    </row>
    <row r="208" spans="1:6" x14ac:dyDescent="0.4">
      <c r="A208" s="56" t="s">
        <v>382</v>
      </c>
      <c r="B208" s="56" t="s">
        <v>383</v>
      </c>
      <c r="C208" s="56">
        <v>56882666</v>
      </c>
      <c r="D208" s="56">
        <v>7621489</v>
      </c>
      <c r="E208" s="56">
        <v>3642043</v>
      </c>
      <c r="F208" s="56">
        <v>0</v>
      </c>
    </row>
    <row r="209" spans="1:6" x14ac:dyDescent="0.4">
      <c r="A209" s="56" t="s">
        <v>384</v>
      </c>
      <c r="B209" s="56" t="s">
        <v>385</v>
      </c>
      <c r="C209" s="56">
        <v>0</v>
      </c>
      <c r="D209" s="56">
        <v>14059798</v>
      </c>
      <c r="E209" s="56">
        <v>5295497.66</v>
      </c>
      <c r="F209" s="56">
        <v>0</v>
      </c>
    </row>
    <row r="210" spans="1:6" x14ac:dyDescent="0.4">
      <c r="A210" s="56" t="s">
        <v>386</v>
      </c>
      <c r="B210" s="56" t="s">
        <v>387</v>
      </c>
      <c r="C210" s="56">
        <v>57671736.780000001</v>
      </c>
      <c r="D210" s="56">
        <v>9217816.1600000001</v>
      </c>
      <c r="E210" s="56">
        <v>0</v>
      </c>
      <c r="F210" s="56">
        <v>0</v>
      </c>
    </row>
    <row r="211" spans="1:6" x14ac:dyDescent="0.4">
      <c r="A211" s="56" t="s">
        <v>388</v>
      </c>
      <c r="B211" s="56" t="s">
        <v>389</v>
      </c>
      <c r="C211" s="56">
        <v>51539637</v>
      </c>
      <c r="D211" s="56">
        <v>9226167</v>
      </c>
      <c r="E211" s="56">
        <v>0</v>
      </c>
      <c r="F211" s="56">
        <v>0</v>
      </c>
    </row>
    <row r="212" spans="1:6" x14ac:dyDescent="0.4">
      <c r="A212" s="56" t="s">
        <v>390</v>
      </c>
      <c r="B212" s="56" t="s">
        <v>391</v>
      </c>
      <c r="C212" s="56">
        <v>67518920.120000005</v>
      </c>
      <c r="D212" s="56">
        <v>10087259.359999999</v>
      </c>
      <c r="E212" s="56">
        <v>3578839</v>
      </c>
      <c r="F212" s="56">
        <v>0</v>
      </c>
    </row>
    <row r="213" spans="1:6" x14ac:dyDescent="0.4">
      <c r="A213" s="56" t="s">
        <v>392</v>
      </c>
      <c r="B213" s="56" t="s">
        <v>393</v>
      </c>
      <c r="C213" s="56">
        <v>41180550</v>
      </c>
      <c r="D213" s="56">
        <v>6769941</v>
      </c>
      <c r="E213" s="56">
        <v>2210972</v>
      </c>
      <c r="F213" s="56">
        <v>0</v>
      </c>
    </row>
    <row r="214" spans="1:6" x14ac:dyDescent="0.4">
      <c r="A214" s="56" t="s">
        <v>394</v>
      </c>
      <c r="B214" s="56" t="s">
        <v>702</v>
      </c>
      <c r="C214" s="56">
        <v>0</v>
      </c>
      <c r="D214" s="56">
        <v>3650631</v>
      </c>
      <c r="E214" s="56">
        <v>1063743</v>
      </c>
      <c r="F214" s="56">
        <v>0</v>
      </c>
    </row>
    <row r="215" spans="1:6" x14ac:dyDescent="0.4">
      <c r="A215" s="56" t="s">
        <v>395</v>
      </c>
      <c r="B215" s="56" t="s">
        <v>396</v>
      </c>
      <c r="C215" s="56">
        <v>30080970.579999998</v>
      </c>
      <c r="D215" s="56">
        <v>5863436</v>
      </c>
      <c r="E215" s="56">
        <v>1603692</v>
      </c>
      <c r="F215" s="56">
        <v>0</v>
      </c>
    </row>
    <row r="216" spans="1:6" x14ac:dyDescent="0.4">
      <c r="A216" s="56" t="s">
        <v>397</v>
      </c>
      <c r="B216" s="56" t="s">
        <v>398</v>
      </c>
      <c r="C216" s="56">
        <v>0</v>
      </c>
      <c r="D216" s="56">
        <v>14569544</v>
      </c>
      <c r="E216" s="56">
        <v>0</v>
      </c>
      <c r="F216" s="56">
        <v>6361498</v>
      </c>
    </row>
    <row r="217" spans="1:6" x14ac:dyDescent="0.4">
      <c r="A217" s="56" t="s">
        <v>399</v>
      </c>
      <c r="B217" s="56" t="s">
        <v>400</v>
      </c>
      <c r="C217" s="56">
        <v>0</v>
      </c>
      <c r="D217" s="56">
        <v>12074362</v>
      </c>
      <c r="E217" s="56">
        <v>4590985</v>
      </c>
      <c r="F217" s="56">
        <v>0</v>
      </c>
    </row>
    <row r="218" spans="1:6" x14ac:dyDescent="0.4">
      <c r="A218" s="56" t="s">
        <v>401</v>
      </c>
      <c r="B218" s="56" t="s">
        <v>402</v>
      </c>
      <c r="C218" s="56">
        <v>52667192</v>
      </c>
      <c r="D218" s="56">
        <v>10265983</v>
      </c>
      <c r="E218" s="56">
        <v>2807820</v>
      </c>
      <c r="F218" s="56">
        <v>0</v>
      </c>
    </row>
    <row r="219" spans="1:6" x14ac:dyDescent="0.4">
      <c r="A219" s="56" t="s">
        <v>403</v>
      </c>
      <c r="B219" s="56" t="s">
        <v>404</v>
      </c>
      <c r="C219" s="56">
        <v>53419007.600000001</v>
      </c>
      <c r="D219" s="56">
        <v>9439485.0399999991</v>
      </c>
      <c r="E219" s="56">
        <v>3656293</v>
      </c>
      <c r="F219" s="56">
        <v>0</v>
      </c>
    </row>
    <row r="220" spans="1:6" x14ac:dyDescent="0.4">
      <c r="A220" s="56" t="s">
        <v>405</v>
      </c>
      <c r="B220" s="56" t="s">
        <v>406</v>
      </c>
      <c r="C220" s="56">
        <v>0</v>
      </c>
      <c r="D220" s="56">
        <v>17997190</v>
      </c>
      <c r="E220" s="56">
        <v>6826314</v>
      </c>
      <c r="F220" s="56">
        <v>1613184</v>
      </c>
    </row>
    <row r="221" spans="1:6" x14ac:dyDescent="0.4">
      <c r="A221" s="56" t="s">
        <v>407</v>
      </c>
      <c r="B221" s="56" t="s">
        <v>408</v>
      </c>
      <c r="C221" s="56">
        <v>43616041.829999998</v>
      </c>
      <c r="D221" s="56">
        <v>8501717</v>
      </c>
      <c r="E221" s="56">
        <v>2325280.41</v>
      </c>
      <c r="F221" s="56">
        <v>0</v>
      </c>
    </row>
    <row r="222" spans="1:6" x14ac:dyDescent="0.4">
      <c r="A222" s="56" t="s">
        <v>409</v>
      </c>
      <c r="B222" s="56" t="s">
        <v>410</v>
      </c>
      <c r="C222" s="56">
        <v>69195160</v>
      </c>
      <c r="D222" s="56">
        <v>10402881</v>
      </c>
      <c r="E222" s="56">
        <v>4060273</v>
      </c>
      <c r="F222" s="56">
        <v>0</v>
      </c>
    </row>
    <row r="223" spans="1:6" x14ac:dyDescent="0.4">
      <c r="A223" s="56" t="s">
        <v>411</v>
      </c>
      <c r="B223" s="56" t="s">
        <v>412</v>
      </c>
      <c r="C223" s="56">
        <v>0</v>
      </c>
      <c r="D223" s="56">
        <v>27773910</v>
      </c>
      <c r="E223" s="56">
        <v>10460795.529999999</v>
      </c>
      <c r="F223" s="56">
        <v>0</v>
      </c>
    </row>
    <row r="224" spans="1:6" x14ac:dyDescent="0.4">
      <c r="A224" s="56" t="s">
        <v>413</v>
      </c>
      <c r="B224" s="56" t="s">
        <v>892</v>
      </c>
      <c r="C224" s="56">
        <v>0</v>
      </c>
      <c r="D224" s="56">
        <v>25572725</v>
      </c>
      <c r="E224" s="56">
        <v>11611248</v>
      </c>
      <c r="F224" s="56">
        <v>0</v>
      </c>
    </row>
    <row r="225" spans="1:6" x14ac:dyDescent="0.4">
      <c r="A225" s="56" t="s">
        <v>414</v>
      </c>
      <c r="B225" s="56" t="s">
        <v>705</v>
      </c>
      <c r="C225" s="56">
        <v>0</v>
      </c>
      <c r="D225" s="56">
        <v>9282327</v>
      </c>
      <c r="E225" s="56">
        <v>2901264</v>
      </c>
      <c r="F225" s="56">
        <v>0</v>
      </c>
    </row>
    <row r="226" spans="1:6" x14ac:dyDescent="0.4">
      <c r="A226" s="56" t="s">
        <v>415</v>
      </c>
      <c r="B226" s="56" t="s">
        <v>416</v>
      </c>
      <c r="C226" s="56">
        <v>0</v>
      </c>
      <c r="D226" s="56">
        <v>12608353</v>
      </c>
      <c r="E226" s="56">
        <v>4794022</v>
      </c>
      <c r="F226" s="56">
        <v>0</v>
      </c>
    </row>
    <row r="227" spans="1:6" x14ac:dyDescent="0.4">
      <c r="A227" s="56" t="s">
        <v>417</v>
      </c>
      <c r="B227" s="56" t="s">
        <v>706</v>
      </c>
      <c r="C227" s="56">
        <v>72775172.400000006</v>
      </c>
      <c r="D227" s="56">
        <v>12859844.880000001</v>
      </c>
      <c r="E227" s="56">
        <v>4981137</v>
      </c>
      <c r="F227" s="56">
        <v>0</v>
      </c>
    </row>
    <row r="228" spans="1:6" x14ac:dyDescent="0.4">
      <c r="A228" s="56" t="s">
        <v>418</v>
      </c>
      <c r="B228" s="56" t="s">
        <v>419</v>
      </c>
      <c r="C228" s="56">
        <v>86467770</v>
      </c>
      <c r="D228" s="56">
        <v>14800635</v>
      </c>
      <c r="E228" s="56">
        <v>4586193</v>
      </c>
      <c r="F228" s="56">
        <v>0</v>
      </c>
    </row>
    <row r="229" spans="1:6" x14ac:dyDescent="0.4">
      <c r="A229" s="56" t="s">
        <v>420</v>
      </c>
      <c r="B229" s="56" t="s">
        <v>421</v>
      </c>
      <c r="C229" s="56">
        <v>46517064</v>
      </c>
      <c r="D229" s="56">
        <v>7811808</v>
      </c>
      <c r="E229" s="56">
        <v>2679664</v>
      </c>
      <c r="F229" s="56">
        <v>0</v>
      </c>
    </row>
    <row r="230" spans="1:6" x14ac:dyDescent="0.4">
      <c r="A230" s="56" t="s">
        <v>422</v>
      </c>
      <c r="B230" s="56" t="s">
        <v>707</v>
      </c>
      <c r="C230" s="56">
        <v>0</v>
      </c>
      <c r="D230" s="56">
        <v>22039478</v>
      </c>
      <c r="E230" s="56">
        <v>7250070</v>
      </c>
      <c r="F230" s="56">
        <v>0</v>
      </c>
    </row>
    <row r="231" spans="1:6" x14ac:dyDescent="0.4">
      <c r="A231" s="56" t="s">
        <v>423</v>
      </c>
      <c r="B231" s="56" t="s">
        <v>424</v>
      </c>
      <c r="C231" s="56">
        <v>55431431.020000003</v>
      </c>
      <c r="D231" s="56">
        <v>8535021.7200000007</v>
      </c>
      <c r="E231" s="56">
        <v>3397989</v>
      </c>
      <c r="F231" s="56">
        <v>0</v>
      </c>
    </row>
    <row r="232" spans="1:6" x14ac:dyDescent="0.4">
      <c r="A232" s="56" t="s">
        <v>425</v>
      </c>
      <c r="B232" s="56" t="s">
        <v>426</v>
      </c>
      <c r="C232" s="56">
        <v>38110329</v>
      </c>
      <c r="D232" s="56">
        <v>7162034</v>
      </c>
      <c r="E232" s="56">
        <v>0</v>
      </c>
      <c r="F232" s="56">
        <v>0</v>
      </c>
    </row>
    <row r="233" spans="1:6" x14ac:dyDescent="0.4">
      <c r="A233" s="56" t="s">
        <v>427</v>
      </c>
      <c r="B233" s="56" t="s">
        <v>428</v>
      </c>
      <c r="C233" s="56">
        <v>64093355.890000001</v>
      </c>
      <c r="D233" s="56">
        <v>12044996.939999999</v>
      </c>
      <c r="E233" s="56">
        <v>0</v>
      </c>
      <c r="F233" s="56">
        <v>0</v>
      </c>
    </row>
    <row r="234" spans="1:6" x14ac:dyDescent="0.4">
      <c r="A234" s="56" t="s">
        <v>429</v>
      </c>
      <c r="B234" s="56" t="s">
        <v>430</v>
      </c>
      <c r="C234" s="56">
        <v>65851066</v>
      </c>
      <c r="D234" s="56">
        <v>12140684</v>
      </c>
      <c r="E234" s="56">
        <v>0</v>
      </c>
      <c r="F234" s="56">
        <v>0</v>
      </c>
    </row>
    <row r="235" spans="1:6" x14ac:dyDescent="0.4">
      <c r="A235" s="56" t="s">
        <v>431</v>
      </c>
      <c r="B235" s="56" t="s">
        <v>432</v>
      </c>
      <c r="C235" s="56">
        <v>70777339</v>
      </c>
      <c r="D235" s="56">
        <v>13144556</v>
      </c>
      <c r="E235" s="56">
        <v>0</v>
      </c>
      <c r="F235" s="56">
        <v>0</v>
      </c>
    </row>
    <row r="236" spans="1:6" x14ac:dyDescent="0.4">
      <c r="A236" s="56" t="s">
        <v>433</v>
      </c>
      <c r="B236" s="56" t="s">
        <v>434</v>
      </c>
      <c r="C236" s="56">
        <v>88360113</v>
      </c>
      <c r="D236" s="56">
        <v>12511474</v>
      </c>
      <c r="E236" s="56">
        <v>0</v>
      </c>
      <c r="F236" s="56">
        <v>0</v>
      </c>
    </row>
    <row r="237" spans="1:6" x14ac:dyDescent="0.4">
      <c r="A237" s="56" t="s">
        <v>435</v>
      </c>
      <c r="B237" s="56" t="s">
        <v>436</v>
      </c>
      <c r="C237" s="56">
        <v>50514724</v>
      </c>
      <c r="D237" s="56">
        <v>7627784</v>
      </c>
      <c r="E237" s="56">
        <v>2556183</v>
      </c>
      <c r="F237" s="56">
        <v>0</v>
      </c>
    </row>
    <row r="238" spans="1:6" x14ac:dyDescent="0.4">
      <c r="A238" s="56" t="s">
        <v>437</v>
      </c>
      <c r="B238" s="56" t="s">
        <v>438</v>
      </c>
      <c r="C238" s="56">
        <v>78268337.680000007</v>
      </c>
      <c r="D238" s="56">
        <v>13830522.789999999</v>
      </c>
      <c r="E238" s="56">
        <v>5357119</v>
      </c>
      <c r="F238" s="56">
        <v>0</v>
      </c>
    </row>
    <row r="239" spans="1:6" x14ac:dyDescent="0.4">
      <c r="A239" s="56" t="s">
        <v>439</v>
      </c>
      <c r="B239" s="56" t="s">
        <v>440</v>
      </c>
      <c r="C239" s="56">
        <v>49707329</v>
      </c>
      <c r="D239" s="56">
        <v>8633529.5299999993</v>
      </c>
      <c r="E239" s="56">
        <v>2962609.72</v>
      </c>
      <c r="F239" s="56">
        <v>0</v>
      </c>
    </row>
    <row r="240" spans="1:6" x14ac:dyDescent="0.4">
      <c r="A240" s="56" t="s">
        <v>441</v>
      </c>
      <c r="B240" s="56" t="s">
        <v>442</v>
      </c>
      <c r="C240" s="56">
        <v>0</v>
      </c>
      <c r="D240" s="56">
        <v>5337287</v>
      </c>
      <c r="E240" s="56">
        <v>3271303</v>
      </c>
      <c r="F240" s="56">
        <v>0</v>
      </c>
    </row>
    <row r="241" spans="1:6" x14ac:dyDescent="0.4">
      <c r="A241" s="56" t="s">
        <v>443</v>
      </c>
      <c r="B241" s="56" t="s">
        <v>708</v>
      </c>
      <c r="C241" s="56">
        <v>0</v>
      </c>
      <c r="D241" s="56">
        <v>13843863</v>
      </c>
      <c r="E241" s="56">
        <v>4521220</v>
      </c>
      <c r="F241" s="56">
        <v>0</v>
      </c>
    </row>
    <row r="242" spans="1:6" x14ac:dyDescent="0.4">
      <c r="A242" s="56" t="s">
        <v>444</v>
      </c>
      <c r="B242" s="56" t="s">
        <v>709</v>
      </c>
      <c r="C242" s="56">
        <v>0</v>
      </c>
      <c r="D242" s="56">
        <v>11655795</v>
      </c>
      <c r="E242" s="56">
        <v>4335935</v>
      </c>
      <c r="F242" s="56">
        <v>0</v>
      </c>
    </row>
    <row r="243" spans="1:6" x14ac:dyDescent="0.4">
      <c r="A243" s="56" t="s">
        <v>445</v>
      </c>
      <c r="B243" s="56" t="s">
        <v>446</v>
      </c>
      <c r="C243" s="56">
        <v>35293727.880000003</v>
      </c>
      <c r="D243" s="56">
        <v>0</v>
      </c>
      <c r="E243" s="56">
        <v>0</v>
      </c>
      <c r="F243" s="56">
        <v>0</v>
      </c>
    </row>
    <row r="244" spans="1:6" x14ac:dyDescent="0.4">
      <c r="A244" s="56" t="s">
        <v>447</v>
      </c>
      <c r="B244" s="56" t="s">
        <v>448</v>
      </c>
      <c r="C244" s="56">
        <v>60586874.100000001</v>
      </c>
      <c r="D244" s="56">
        <v>10845798.449999999</v>
      </c>
      <c r="E244" s="56">
        <v>0</v>
      </c>
      <c r="F244" s="56">
        <v>0</v>
      </c>
    </row>
    <row r="245" spans="1:6" x14ac:dyDescent="0.4">
      <c r="A245" s="56" t="s">
        <v>449</v>
      </c>
      <c r="B245" s="56" t="s">
        <v>450</v>
      </c>
      <c r="C245" s="56">
        <v>88841514.769999996</v>
      </c>
      <c r="D245" s="56">
        <v>12438565.92</v>
      </c>
      <c r="E245" s="56">
        <v>0</v>
      </c>
      <c r="F245" s="56">
        <v>0</v>
      </c>
    </row>
    <row r="246" spans="1:6" x14ac:dyDescent="0.4">
      <c r="A246" s="56" t="s">
        <v>451</v>
      </c>
      <c r="B246" s="56" t="s">
        <v>452</v>
      </c>
      <c r="C246" s="56">
        <v>0</v>
      </c>
      <c r="D246" s="56">
        <v>11080100</v>
      </c>
      <c r="E246" s="56">
        <v>4202669</v>
      </c>
      <c r="F246" s="56">
        <v>993168</v>
      </c>
    </row>
    <row r="247" spans="1:6" x14ac:dyDescent="0.4">
      <c r="A247" s="56" t="s">
        <v>453</v>
      </c>
      <c r="B247" s="56" t="s">
        <v>454</v>
      </c>
      <c r="C247" s="56">
        <v>62543454</v>
      </c>
      <c r="D247" s="56">
        <v>10863001</v>
      </c>
      <c r="E247" s="56">
        <v>3727656</v>
      </c>
      <c r="F247" s="56">
        <v>0</v>
      </c>
    </row>
    <row r="248" spans="1:6" x14ac:dyDescent="0.4">
      <c r="A248" s="56" t="s">
        <v>455</v>
      </c>
      <c r="B248" s="56" t="s">
        <v>456</v>
      </c>
      <c r="C248" s="56">
        <v>43057939</v>
      </c>
      <c r="D248" s="56">
        <v>7478615</v>
      </c>
      <c r="E248" s="56">
        <v>2566299</v>
      </c>
      <c r="F248" s="56">
        <v>0</v>
      </c>
    </row>
    <row r="249" spans="1:6" x14ac:dyDescent="0.4">
      <c r="A249" s="56" t="s">
        <v>457</v>
      </c>
      <c r="B249" s="56" t="s">
        <v>458</v>
      </c>
      <c r="C249" s="56">
        <v>39287465.939999998</v>
      </c>
      <c r="D249" s="56">
        <v>5500578.5999999996</v>
      </c>
      <c r="E249" s="56">
        <v>0</v>
      </c>
      <c r="F249" s="56">
        <v>0</v>
      </c>
    </row>
    <row r="250" spans="1:6" x14ac:dyDescent="0.4">
      <c r="A250" s="56" t="s">
        <v>459</v>
      </c>
      <c r="B250" s="56" t="s">
        <v>460</v>
      </c>
      <c r="C250" s="56">
        <v>0</v>
      </c>
      <c r="D250" s="56">
        <v>20047042</v>
      </c>
      <c r="E250" s="56">
        <v>0</v>
      </c>
      <c r="F250" s="56">
        <v>8753137</v>
      </c>
    </row>
    <row r="251" spans="1:6" x14ac:dyDescent="0.4">
      <c r="A251" s="56" t="s">
        <v>461</v>
      </c>
      <c r="B251" s="56" t="s">
        <v>710</v>
      </c>
      <c r="C251" s="56">
        <v>0</v>
      </c>
      <c r="D251" s="56">
        <v>14870633</v>
      </c>
      <c r="E251" s="56">
        <v>4499317</v>
      </c>
      <c r="F251" s="56">
        <v>0</v>
      </c>
    </row>
    <row r="252" spans="1:6" x14ac:dyDescent="0.4">
      <c r="A252" s="56" t="s">
        <v>462</v>
      </c>
      <c r="B252" s="56" t="s">
        <v>711</v>
      </c>
      <c r="C252" s="56">
        <v>0</v>
      </c>
      <c r="D252" s="56">
        <v>14977871</v>
      </c>
      <c r="E252" s="56">
        <v>5139681</v>
      </c>
      <c r="F252" s="56">
        <v>0</v>
      </c>
    </row>
    <row r="253" spans="1:6" x14ac:dyDescent="0.4">
      <c r="A253" s="56" t="s">
        <v>463</v>
      </c>
      <c r="B253" s="56" t="s">
        <v>464</v>
      </c>
      <c r="C253" s="56">
        <v>84276161</v>
      </c>
      <c r="D253" s="56">
        <v>13470067</v>
      </c>
      <c r="E253" s="56">
        <v>0</v>
      </c>
      <c r="F253" s="56">
        <v>0</v>
      </c>
    </row>
    <row r="254" spans="1:6" x14ac:dyDescent="0.4">
      <c r="A254" s="56" t="s">
        <v>465</v>
      </c>
      <c r="B254" s="56" t="s">
        <v>466</v>
      </c>
      <c r="C254" s="56">
        <v>60600389</v>
      </c>
      <c r="D254" s="56">
        <v>11587924</v>
      </c>
      <c r="E254" s="56">
        <v>0</v>
      </c>
      <c r="F254" s="56">
        <v>0</v>
      </c>
    </row>
    <row r="255" spans="1:6" x14ac:dyDescent="0.4">
      <c r="A255" s="56" t="s">
        <v>467</v>
      </c>
      <c r="B255" s="56" t="s">
        <v>468</v>
      </c>
      <c r="C255" s="56">
        <v>0</v>
      </c>
      <c r="D255" s="56">
        <v>9773032</v>
      </c>
      <c r="E255" s="56">
        <v>5990084</v>
      </c>
      <c r="F255" s="56">
        <v>0</v>
      </c>
    </row>
    <row r="256" spans="1:6" x14ac:dyDescent="0.4">
      <c r="A256" s="56" t="s">
        <v>469</v>
      </c>
      <c r="B256" s="56" t="s">
        <v>470</v>
      </c>
      <c r="C256" s="56">
        <v>58230296</v>
      </c>
      <c r="D256" s="56">
        <v>10423941</v>
      </c>
      <c r="E256" s="56">
        <v>0</v>
      </c>
      <c r="F256" s="56">
        <v>0</v>
      </c>
    </row>
    <row r="257" spans="1:6" x14ac:dyDescent="0.4">
      <c r="A257" s="56" t="s">
        <v>471</v>
      </c>
      <c r="B257" s="56" t="s">
        <v>472</v>
      </c>
      <c r="C257" s="56">
        <v>24408639.32</v>
      </c>
      <c r="D257" s="56">
        <v>0</v>
      </c>
      <c r="E257" s="56">
        <v>0</v>
      </c>
      <c r="F257" s="56">
        <v>0</v>
      </c>
    </row>
    <row r="258" spans="1:6" x14ac:dyDescent="0.4">
      <c r="A258" s="56" t="s">
        <v>473</v>
      </c>
      <c r="B258" s="56" t="s">
        <v>474</v>
      </c>
      <c r="C258" s="56">
        <v>64958676</v>
      </c>
      <c r="D258" s="56">
        <v>9765963</v>
      </c>
      <c r="E258" s="56">
        <v>3811682</v>
      </c>
      <c r="F258" s="56">
        <v>0</v>
      </c>
    </row>
    <row r="259" spans="1:6" x14ac:dyDescent="0.4">
      <c r="A259" s="56" t="s">
        <v>475</v>
      </c>
      <c r="B259" s="56" t="s">
        <v>712</v>
      </c>
      <c r="C259" s="56">
        <v>0</v>
      </c>
      <c r="D259" s="56">
        <v>16410330</v>
      </c>
      <c r="E259" s="56">
        <v>5794113</v>
      </c>
      <c r="F259" s="56">
        <v>0</v>
      </c>
    </row>
    <row r="260" spans="1:6" x14ac:dyDescent="0.4">
      <c r="A260" s="56" t="s">
        <v>476</v>
      </c>
      <c r="B260" s="56" t="s">
        <v>477</v>
      </c>
      <c r="C260" s="56">
        <v>0</v>
      </c>
      <c r="D260" s="56">
        <v>13187036</v>
      </c>
      <c r="E260" s="56">
        <v>0</v>
      </c>
      <c r="F260" s="56">
        <v>5757854</v>
      </c>
    </row>
    <row r="261" spans="1:6" x14ac:dyDescent="0.4">
      <c r="A261" s="56" t="s">
        <v>478</v>
      </c>
      <c r="B261" s="56" t="s">
        <v>479</v>
      </c>
      <c r="C261" s="56">
        <v>28986514</v>
      </c>
      <c r="D261" s="56">
        <v>5034588</v>
      </c>
      <c r="E261" s="56">
        <v>1727627</v>
      </c>
      <c r="F261" s="56">
        <v>0</v>
      </c>
    </row>
    <row r="262" spans="1:6" x14ac:dyDescent="0.4">
      <c r="A262" s="56" t="s">
        <v>480</v>
      </c>
      <c r="B262" s="56" t="s">
        <v>481</v>
      </c>
      <c r="C262" s="56">
        <v>58412034</v>
      </c>
      <c r="D262" s="56">
        <v>10456475</v>
      </c>
      <c r="E262" s="56">
        <v>0</v>
      </c>
      <c r="F262" s="56">
        <v>0</v>
      </c>
    </row>
    <row r="263" spans="1:6" x14ac:dyDescent="0.4">
      <c r="A263" s="56" t="s">
        <v>482</v>
      </c>
      <c r="B263" s="56" t="s">
        <v>483</v>
      </c>
      <c r="C263" s="56">
        <v>71561314</v>
      </c>
      <c r="D263" s="56">
        <v>11018611</v>
      </c>
      <c r="E263" s="56">
        <v>4386763</v>
      </c>
      <c r="F263" s="56">
        <v>0</v>
      </c>
    </row>
    <row r="264" spans="1:6" x14ac:dyDescent="0.4">
      <c r="A264" s="56" t="s">
        <v>484</v>
      </c>
      <c r="B264" s="56" t="s">
        <v>715</v>
      </c>
      <c r="C264" s="56">
        <v>0</v>
      </c>
      <c r="D264" s="56">
        <v>11681906</v>
      </c>
      <c r="E264" s="56">
        <v>5304147</v>
      </c>
      <c r="F264" s="56">
        <v>0</v>
      </c>
    </row>
    <row r="265" spans="1:6" x14ac:dyDescent="0.4">
      <c r="A265" s="56" t="s">
        <v>485</v>
      </c>
      <c r="B265" s="56" t="s">
        <v>486</v>
      </c>
      <c r="C265" s="56">
        <v>63931155</v>
      </c>
      <c r="D265" s="56">
        <v>9612103</v>
      </c>
      <c r="E265" s="56">
        <v>3575685</v>
      </c>
      <c r="F265" s="56">
        <v>0</v>
      </c>
    </row>
    <row r="266" spans="1:6" x14ac:dyDescent="0.4">
      <c r="A266" s="56" t="s">
        <v>487</v>
      </c>
      <c r="B266" s="56" t="s">
        <v>488</v>
      </c>
      <c r="C266" s="56">
        <v>64127489.399999999</v>
      </c>
      <c r="D266" s="56">
        <v>10542338.300000001</v>
      </c>
      <c r="E266" s="56">
        <v>3442986.3</v>
      </c>
      <c r="F266" s="56">
        <v>0</v>
      </c>
    </row>
    <row r="267" spans="1:6" x14ac:dyDescent="0.4">
      <c r="A267" s="56" t="s">
        <v>489</v>
      </c>
      <c r="B267" s="56" t="s">
        <v>490</v>
      </c>
      <c r="C267" s="56">
        <v>47544744</v>
      </c>
      <c r="D267" s="56">
        <v>9091441</v>
      </c>
      <c r="E267" s="56">
        <v>0</v>
      </c>
      <c r="F267" s="56">
        <v>0</v>
      </c>
    </row>
    <row r="268" spans="1:6" x14ac:dyDescent="0.4">
      <c r="A268" s="56" t="s">
        <v>491</v>
      </c>
      <c r="B268" s="56" t="s">
        <v>492</v>
      </c>
      <c r="C268" s="56">
        <v>60193768</v>
      </c>
      <c r="D268" s="56">
        <v>9049601</v>
      </c>
      <c r="E268" s="56">
        <v>3532084</v>
      </c>
      <c r="F268" s="56">
        <v>0</v>
      </c>
    </row>
    <row r="269" spans="1:6" x14ac:dyDescent="0.4">
      <c r="A269" s="56" t="s">
        <v>493</v>
      </c>
      <c r="B269" s="56" t="s">
        <v>494</v>
      </c>
      <c r="C269" s="56">
        <v>55454458.920000002</v>
      </c>
      <c r="D269" s="56">
        <v>7764094.7999999998</v>
      </c>
      <c r="E269" s="56">
        <v>0</v>
      </c>
      <c r="F269" s="56">
        <v>0</v>
      </c>
    </row>
    <row r="270" spans="1:6" x14ac:dyDescent="0.4">
      <c r="A270" s="56" t="s">
        <v>495</v>
      </c>
      <c r="B270" s="56" t="s">
        <v>716</v>
      </c>
      <c r="C270" s="56">
        <v>0</v>
      </c>
      <c r="D270" s="56">
        <v>10308301</v>
      </c>
      <c r="E270" s="56">
        <v>3834669</v>
      </c>
      <c r="F270" s="56">
        <v>0</v>
      </c>
    </row>
    <row r="271" spans="1:6" x14ac:dyDescent="0.4">
      <c r="A271" s="56" t="s">
        <v>496</v>
      </c>
      <c r="B271" s="56" t="s">
        <v>497</v>
      </c>
      <c r="C271" s="56">
        <v>69415604</v>
      </c>
      <c r="D271" s="56">
        <v>10436023</v>
      </c>
      <c r="E271" s="56">
        <v>4073208</v>
      </c>
      <c r="F271" s="56">
        <v>0</v>
      </c>
    </row>
    <row r="272" spans="1:6" x14ac:dyDescent="0.4">
      <c r="A272" s="56" t="s">
        <v>498</v>
      </c>
      <c r="B272" s="56" t="s">
        <v>717</v>
      </c>
      <c r="C272" s="56">
        <v>0</v>
      </c>
      <c r="D272" s="56">
        <v>10256364.4</v>
      </c>
      <c r="E272" s="56">
        <v>4083295</v>
      </c>
      <c r="F272" s="56">
        <v>0</v>
      </c>
    </row>
    <row r="273" spans="1:6" x14ac:dyDescent="0.4">
      <c r="A273" s="56" t="s">
        <v>499</v>
      </c>
      <c r="B273" s="56" t="s">
        <v>500</v>
      </c>
      <c r="C273" s="56">
        <v>35026754.439999998</v>
      </c>
      <c r="D273" s="56">
        <v>5393223.75</v>
      </c>
      <c r="E273" s="56">
        <v>2147167</v>
      </c>
      <c r="F273" s="56">
        <v>0</v>
      </c>
    </row>
    <row r="274" spans="1:6" x14ac:dyDescent="0.4">
      <c r="A274" s="56" t="s">
        <v>501</v>
      </c>
      <c r="B274" s="56" t="s">
        <v>502</v>
      </c>
      <c r="C274" s="56">
        <v>33959470.670000002</v>
      </c>
      <c r="D274" s="56">
        <v>0</v>
      </c>
      <c r="E274" s="56">
        <v>0</v>
      </c>
      <c r="F274" s="56">
        <v>0</v>
      </c>
    </row>
    <row r="275" spans="1:6" x14ac:dyDescent="0.4">
      <c r="A275" s="56" t="s">
        <v>503</v>
      </c>
      <c r="B275" s="56" t="s">
        <v>504</v>
      </c>
      <c r="C275" s="56">
        <v>0</v>
      </c>
      <c r="D275" s="56">
        <v>16119504</v>
      </c>
      <c r="E275" s="56">
        <v>0</v>
      </c>
      <c r="F275" s="56">
        <v>7038257</v>
      </c>
    </row>
    <row r="276" spans="1:6" x14ac:dyDescent="0.4">
      <c r="A276" s="56" t="s">
        <v>505</v>
      </c>
      <c r="B276" s="56" t="s">
        <v>506</v>
      </c>
      <c r="C276" s="56">
        <v>62532394</v>
      </c>
      <c r="D276" s="56">
        <v>9401193</v>
      </c>
      <c r="E276" s="56">
        <v>3669311</v>
      </c>
      <c r="F276" s="56">
        <v>0</v>
      </c>
    </row>
    <row r="277" spans="1:6" x14ac:dyDescent="0.4">
      <c r="A277" s="56" t="s">
        <v>507</v>
      </c>
      <c r="B277" s="56" t="s">
        <v>508</v>
      </c>
      <c r="C277" s="56">
        <v>50249925</v>
      </c>
      <c r="D277" s="56">
        <v>7555118</v>
      </c>
      <c r="E277" s="56">
        <v>2810490</v>
      </c>
      <c r="F277" s="56">
        <v>0</v>
      </c>
    </row>
    <row r="278" spans="1:6" x14ac:dyDescent="0.4">
      <c r="A278" s="56" t="s">
        <v>509</v>
      </c>
      <c r="B278" s="56" t="s">
        <v>510</v>
      </c>
      <c r="C278" s="56">
        <v>80475315</v>
      </c>
      <c r="D278" s="56">
        <v>11395015</v>
      </c>
      <c r="E278" s="56">
        <v>0</v>
      </c>
      <c r="F278" s="56">
        <v>0</v>
      </c>
    </row>
    <row r="279" spans="1:6" x14ac:dyDescent="0.4">
      <c r="A279" s="56" t="s">
        <v>511</v>
      </c>
      <c r="B279" s="56" t="s">
        <v>512</v>
      </c>
      <c r="C279" s="56">
        <v>0</v>
      </c>
      <c r="D279" s="56">
        <v>20250990</v>
      </c>
      <c r="E279" s="56">
        <v>6795783</v>
      </c>
      <c r="F279" s="56">
        <v>0</v>
      </c>
    </row>
    <row r="280" spans="1:6" x14ac:dyDescent="0.4">
      <c r="A280" s="56" t="s">
        <v>513</v>
      </c>
      <c r="B280" s="56" t="s">
        <v>514</v>
      </c>
      <c r="C280" s="56">
        <v>0</v>
      </c>
      <c r="D280" s="56">
        <v>11630420</v>
      </c>
      <c r="E280" s="56">
        <v>4422187</v>
      </c>
      <c r="F280" s="56">
        <v>0</v>
      </c>
    </row>
    <row r="281" spans="1:6" x14ac:dyDescent="0.4">
      <c r="A281" s="56" t="s">
        <v>515</v>
      </c>
      <c r="B281" s="56" t="s">
        <v>516</v>
      </c>
      <c r="C281" s="56">
        <v>25642777.469999999</v>
      </c>
      <c r="D281" s="56">
        <v>0</v>
      </c>
      <c r="E281" s="56">
        <v>0</v>
      </c>
      <c r="F281" s="56">
        <v>0</v>
      </c>
    </row>
    <row r="282" spans="1:6" x14ac:dyDescent="0.4">
      <c r="A282" s="56" t="s">
        <v>517</v>
      </c>
      <c r="B282" s="56" t="s">
        <v>518</v>
      </c>
      <c r="C282" s="56">
        <v>44938037</v>
      </c>
      <c r="D282" s="56">
        <v>0</v>
      </c>
      <c r="E282" s="56">
        <v>0</v>
      </c>
      <c r="F282" s="56">
        <v>0</v>
      </c>
    </row>
    <row r="283" spans="1:6" x14ac:dyDescent="0.4">
      <c r="A283" s="56" t="s">
        <v>519</v>
      </c>
      <c r="B283" s="56" t="s">
        <v>718</v>
      </c>
      <c r="C283" s="56">
        <v>0</v>
      </c>
      <c r="D283" s="56">
        <v>14407564</v>
      </c>
      <c r="E283" s="56">
        <v>5428511</v>
      </c>
      <c r="F283" s="56">
        <v>0</v>
      </c>
    </row>
    <row r="284" spans="1:6" x14ac:dyDescent="0.4">
      <c r="A284" s="56" t="s">
        <v>520</v>
      </c>
      <c r="B284" s="56" t="s">
        <v>521</v>
      </c>
      <c r="C284" s="56">
        <v>83155429.25</v>
      </c>
      <c r="D284" s="56">
        <v>13290937.68</v>
      </c>
      <c r="E284" s="56">
        <v>0</v>
      </c>
      <c r="F284" s="56">
        <v>0</v>
      </c>
    </row>
    <row r="285" spans="1:6" x14ac:dyDescent="0.4">
      <c r="A285" s="56" t="s">
        <v>522</v>
      </c>
      <c r="B285" s="56" t="s">
        <v>523</v>
      </c>
      <c r="C285" s="56">
        <v>47348405.939999998</v>
      </c>
      <c r="D285" s="56">
        <v>6629178.5999999996</v>
      </c>
      <c r="E285" s="56">
        <v>0</v>
      </c>
      <c r="F285" s="56">
        <v>0</v>
      </c>
    </row>
    <row r="286" spans="1:6" x14ac:dyDescent="0.4">
      <c r="A286" s="56" t="s">
        <v>524</v>
      </c>
      <c r="B286" s="56" t="s">
        <v>525</v>
      </c>
      <c r="C286" s="56">
        <v>83836302.969999999</v>
      </c>
      <c r="D286" s="56">
        <v>15007733.25</v>
      </c>
      <c r="E286" s="56">
        <v>0</v>
      </c>
      <c r="F286" s="56">
        <v>0</v>
      </c>
    </row>
    <row r="287" spans="1:6" x14ac:dyDescent="0.4">
      <c r="A287" s="56" t="s">
        <v>526</v>
      </c>
      <c r="B287" s="56" t="s">
        <v>527</v>
      </c>
      <c r="C287" s="56">
        <v>97987220</v>
      </c>
      <c r="D287" s="56">
        <v>13128929</v>
      </c>
      <c r="E287" s="56">
        <v>6273856</v>
      </c>
      <c r="F287" s="56">
        <v>0</v>
      </c>
    </row>
    <row r="288" spans="1:6" x14ac:dyDescent="0.4">
      <c r="A288" s="56" t="s">
        <v>528</v>
      </c>
      <c r="B288" s="56" t="s">
        <v>529</v>
      </c>
      <c r="C288" s="56">
        <v>60230806.280000001</v>
      </c>
      <c r="D288" s="56">
        <v>8432823.9600000009</v>
      </c>
      <c r="E288" s="56">
        <v>0</v>
      </c>
      <c r="F288" s="56">
        <v>0</v>
      </c>
    </row>
    <row r="289" spans="1:6" x14ac:dyDescent="0.4">
      <c r="A289" s="56" t="s">
        <v>530</v>
      </c>
      <c r="B289" s="56" t="s">
        <v>719</v>
      </c>
      <c r="C289" s="56">
        <v>0</v>
      </c>
      <c r="D289" s="56">
        <v>14102733</v>
      </c>
      <c r="E289" s="56">
        <v>4407919</v>
      </c>
      <c r="F289" s="56">
        <v>0</v>
      </c>
    </row>
    <row r="290" spans="1:6" x14ac:dyDescent="0.4">
      <c r="A290" s="56" t="s">
        <v>531</v>
      </c>
      <c r="B290" s="56" t="s">
        <v>532</v>
      </c>
      <c r="C290" s="56">
        <v>29180315.68</v>
      </c>
      <c r="D290" s="56">
        <v>4493021.8</v>
      </c>
      <c r="E290" s="56">
        <v>1788776</v>
      </c>
      <c r="F290" s="56">
        <v>0</v>
      </c>
    </row>
    <row r="291" spans="1:6" x14ac:dyDescent="0.4">
      <c r="A291" s="56" t="s">
        <v>533</v>
      </c>
      <c r="B291" s="56" t="s">
        <v>534</v>
      </c>
      <c r="C291" s="56">
        <v>50382015</v>
      </c>
      <c r="D291" s="56">
        <v>7607745</v>
      </c>
      <c r="E291" s="56">
        <v>2549467</v>
      </c>
      <c r="F291" s="56">
        <v>0</v>
      </c>
    </row>
    <row r="292" spans="1:6" x14ac:dyDescent="0.4">
      <c r="A292" s="56" t="s">
        <v>535</v>
      </c>
      <c r="B292" s="56" t="s">
        <v>536</v>
      </c>
      <c r="C292" s="56">
        <v>40109985</v>
      </c>
      <c r="D292" s="56">
        <v>7537827</v>
      </c>
      <c r="E292" s="56">
        <v>0</v>
      </c>
      <c r="F292" s="56">
        <v>0</v>
      </c>
    </row>
    <row r="293" spans="1:6" x14ac:dyDescent="0.4">
      <c r="A293" s="56" t="s">
        <v>839</v>
      </c>
      <c r="B293" s="56" t="s">
        <v>838</v>
      </c>
      <c r="C293" s="56">
        <v>0</v>
      </c>
      <c r="D293" s="56">
        <v>0</v>
      </c>
      <c r="E293" s="56">
        <v>0</v>
      </c>
      <c r="F293" s="56">
        <v>0</v>
      </c>
    </row>
    <row r="294" spans="1:6" x14ac:dyDescent="0.4">
      <c r="A294" s="56" t="s">
        <v>537</v>
      </c>
      <c r="B294" s="56" t="s">
        <v>538</v>
      </c>
      <c r="C294" s="56">
        <v>67643016.439999998</v>
      </c>
      <c r="D294" s="56">
        <v>9578007</v>
      </c>
      <c r="E294" s="56">
        <v>0</v>
      </c>
      <c r="F294" s="56">
        <v>0</v>
      </c>
    </row>
    <row r="295" spans="1:6" x14ac:dyDescent="0.4">
      <c r="A295" s="56" t="s">
        <v>539</v>
      </c>
      <c r="B295" s="56" t="s">
        <v>540</v>
      </c>
      <c r="C295" s="56">
        <v>75427766.290000007</v>
      </c>
      <c r="D295" s="56">
        <v>12504770.689999999</v>
      </c>
      <c r="E295" s="56">
        <v>0</v>
      </c>
      <c r="F295" s="56">
        <v>0</v>
      </c>
    </row>
    <row r="296" spans="1:6" x14ac:dyDescent="0.4">
      <c r="A296" s="56" t="s">
        <v>541</v>
      </c>
      <c r="B296" s="56" t="s">
        <v>542</v>
      </c>
      <c r="C296" s="56">
        <v>44065127.799999997</v>
      </c>
      <c r="D296" s="56">
        <v>0</v>
      </c>
      <c r="E296" s="56">
        <v>0</v>
      </c>
      <c r="F296" s="56">
        <v>0</v>
      </c>
    </row>
    <row r="297" spans="1:6" x14ac:dyDescent="0.4">
      <c r="A297" s="56" t="s">
        <v>543</v>
      </c>
      <c r="B297" s="56" t="s">
        <v>544</v>
      </c>
      <c r="C297" s="56">
        <v>0</v>
      </c>
      <c r="D297" s="56">
        <v>19205260</v>
      </c>
      <c r="E297" s="56">
        <v>0</v>
      </c>
      <c r="F297" s="56">
        <v>8385590</v>
      </c>
    </row>
    <row r="298" spans="1:6" x14ac:dyDescent="0.4">
      <c r="A298" s="56" t="s">
        <v>545</v>
      </c>
      <c r="B298" s="56" t="s">
        <v>893</v>
      </c>
      <c r="C298" s="56">
        <v>0</v>
      </c>
      <c r="D298" s="56">
        <v>40644852</v>
      </c>
      <c r="E298" s="56">
        <v>14350769</v>
      </c>
      <c r="F298" s="56">
        <v>0</v>
      </c>
    </row>
    <row r="299" spans="1:6" x14ac:dyDescent="0.4">
      <c r="A299" s="56" t="s">
        <v>546</v>
      </c>
      <c r="B299" s="56" t="s">
        <v>547</v>
      </c>
      <c r="C299" s="56">
        <v>64262909</v>
      </c>
      <c r="D299" s="56">
        <v>10564601</v>
      </c>
      <c r="E299" s="56">
        <v>3450257</v>
      </c>
      <c r="F299" s="56">
        <v>0</v>
      </c>
    </row>
    <row r="300" spans="1:6" x14ac:dyDescent="0.4">
      <c r="A300" s="56" t="s">
        <v>548</v>
      </c>
      <c r="B300" s="56" t="s">
        <v>721</v>
      </c>
      <c r="C300" s="56">
        <v>0</v>
      </c>
      <c r="D300" s="56">
        <v>14856481</v>
      </c>
      <c r="E300" s="56">
        <v>4643509</v>
      </c>
      <c r="F300" s="56">
        <v>0</v>
      </c>
    </row>
    <row r="301" spans="1:6" x14ac:dyDescent="0.4">
      <c r="A301" s="56" t="s">
        <v>549</v>
      </c>
      <c r="B301" s="56" t="s">
        <v>550</v>
      </c>
      <c r="C301" s="56">
        <v>0</v>
      </c>
      <c r="D301" s="56">
        <v>19917950</v>
      </c>
      <c r="E301" s="56">
        <v>7554858</v>
      </c>
      <c r="F301" s="56">
        <v>1785350</v>
      </c>
    </row>
    <row r="302" spans="1:6" x14ac:dyDescent="0.4">
      <c r="A302" s="56" t="s">
        <v>551</v>
      </c>
      <c r="B302" s="56" t="s">
        <v>552</v>
      </c>
      <c r="C302" s="56">
        <v>62846189.390000001</v>
      </c>
      <c r="D302" s="56">
        <v>11250243.779999999</v>
      </c>
      <c r="E302" s="56">
        <v>0</v>
      </c>
      <c r="F302" s="56">
        <v>0</v>
      </c>
    </row>
    <row r="303" spans="1:6" x14ac:dyDescent="0.4">
      <c r="A303" s="56" t="s">
        <v>553</v>
      </c>
      <c r="B303" s="56" t="s">
        <v>722</v>
      </c>
      <c r="C303" s="56">
        <v>0</v>
      </c>
      <c r="D303" s="56">
        <v>15580054.220000001</v>
      </c>
      <c r="E303" s="56">
        <v>4869667.3999999994</v>
      </c>
      <c r="F303" s="56">
        <v>0</v>
      </c>
    </row>
    <row r="304" spans="1:6" x14ac:dyDescent="0.4">
      <c r="A304" s="56" t="s">
        <v>554</v>
      </c>
      <c r="B304" s="56" t="s">
        <v>555</v>
      </c>
      <c r="C304" s="56">
        <v>0</v>
      </c>
      <c r="D304" s="56">
        <v>10521341</v>
      </c>
      <c r="E304" s="56">
        <v>4000486</v>
      </c>
      <c r="F304" s="56">
        <v>0</v>
      </c>
    </row>
    <row r="305" spans="1:6" x14ac:dyDescent="0.4">
      <c r="A305" s="56" t="s">
        <v>556</v>
      </c>
      <c r="B305" s="56" t="s">
        <v>557</v>
      </c>
      <c r="C305" s="56">
        <v>42271923</v>
      </c>
      <c r="D305" s="56">
        <v>7260962.6100000003</v>
      </c>
      <c r="E305" s="56">
        <v>2772557.69</v>
      </c>
      <c r="F305" s="56">
        <v>0</v>
      </c>
    </row>
    <row r="306" spans="1:6" x14ac:dyDescent="0.4">
      <c r="A306" s="56" t="s">
        <v>558</v>
      </c>
      <c r="B306" s="56" t="s">
        <v>559</v>
      </c>
      <c r="C306" s="56">
        <v>56498888</v>
      </c>
      <c r="D306" s="56">
        <v>7850406</v>
      </c>
      <c r="E306" s="56">
        <v>0</v>
      </c>
      <c r="F306" s="56">
        <v>0</v>
      </c>
    </row>
    <row r="307" spans="1:6" x14ac:dyDescent="0.4">
      <c r="A307" s="56" t="s">
        <v>560</v>
      </c>
      <c r="B307" s="56" t="s">
        <v>561</v>
      </c>
      <c r="C307" s="56">
        <v>67957648</v>
      </c>
      <c r="D307" s="56">
        <v>11672947.51</v>
      </c>
      <c r="E307" s="56">
        <v>4457249.28</v>
      </c>
      <c r="F307" s="56">
        <v>0</v>
      </c>
    </row>
    <row r="308" spans="1:6" x14ac:dyDescent="0.4">
      <c r="A308" s="56" t="s">
        <v>562</v>
      </c>
      <c r="B308" s="56" t="s">
        <v>563</v>
      </c>
      <c r="C308" s="56">
        <v>52232580</v>
      </c>
      <c r="D308" s="56">
        <v>7887182</v>
      </c>
      <c r="E308" s="56">
        <v>2643111</v>
      </c>
      <c r="F308" s="56">
        <v>0</v>
      </c>
    </row>
    <row r="309" spans="1:6" x14ac:dyDescent="0.4">
      <c r="A309" s="56" t="s">
        <v>564</v>
      </c>
      <c r="B309" s="56" t="s">
        <v>565</v>
      </c>
      <c r="C309" s="56">
        <v>44503592</v>
      </c>
      <c r="D309" s="56">
        <v>7644291.9299999997</v>
      </c>
      <c r="E309" s="56">
        <v>2918929.83</v>
      </c>
      <c r="F309" s="56">
        <v>0</v>
      </c>
    </row>
    <row r="310" spans="1:6" x14ac:dyDescent="0.4">
      <c r="A310" s="56" t="s">
        <v>566</v>
      </c>
      <c r="B310" s="56" t="s">
        <v>723</v>
      </c>
      <c r="C310" s="56">
        <v>0</v>
      </c>
      <c r="D310" s="56">
        <v>18022688</v>
      </c>
      <c r="E310" s="56">
        <v>4929334</v>
      </c>
      <c r="F310" s="56">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4C193-BE1D-45DE-9B4A-27F6A67C3552}">
  <dimension ref="A1:B99"/>
  <sheetViews>
    <sheetView workbookViewId="0">
      <selection activeCell="A32" sqref="A32"/>
    </sheetView>
  </sheetViews>
  <sheetFormatPr defaultRowHeight="14.25" x14ac:dyDescent="0.45"/>
  <cols>
    <col min="1" max="1" width="41.53125" style="56" customWidth="1"/>
    <col min="2" max="2" width="12.06640625" style="56" customWidth="1"/>
  </cols>
  <sheetData>
    <row r="1" spans="1:2" ht="14.65" thickBot="1" x14ac:dyDescent="0.5">
      <c r="A1" s="79" t="s">
        <v>827</v>
      </c>
      <c r="B1" s="79" t="s">
        <v>826</v>
      </c>
    </row>
    <row r="2" spans="1:2" x14ac:dyDescent="0.45">
      <c r="A2" s="56" t="s">
        <v>594</v>
      </c>
      <c r="B2" s="56" t="s">
        <v>730</v>
      </c>
    </row>
    <row r="3" spans="1:2" x14ac:dyDescent="0.45">
      <c r="A3" s="56" t="s">
        <v>595</v>
      </c>
      <c r="B3" s="56" t="s">
        <v>731</v>
      </c>
    </row>
    <row r="4" spans="1:2" x14ac:dyDescent="0.45">
      <c r="A4" s="56" t="s">
        <v>598</v>
      </c>
      <c r="B4" s="56" t="s">
        <v>732</v>
      </c>
    </row>
    <row r="5" spans="1:2" x14ac:dyDescent="0.45">
      <c r="A5" s="56" t="s">
        <v>597</v>
      </c>
      <c r="B5" s="56" t="s">
        <v>733</v>
      </c>
    </row>
    <row r="6" spans="1:2" x14ac:dyDescent="0.45">
      <c r="A6" s="56" t="s">
        <v>617</v>
      </c>
      <c r="B6" s="56" t="s">
        <v>734</v>
      </c>
    </row>
    <row r="7" spans="1:2" x14ac:dyDescent="0.45">
      <c r="A7" s="56" t="s">
        <v>632</v>
      </c>
      <c r="B7" s="56" t="s">
        <v>735</v>
      </c>
    </row>
    <row r="8" spans="1:2" x14ac:dyDescent="0.45">
      <c r="A8" s="56" t="s">
        <v>633</v>
      </c>
      <c r="B8" s="56" t="s">
        <v>736</v>
      </c>
    </row>
    <row r="9" spans="1:2" x14ac:dyDescent="0.45">
      <c r="A9" s="56" t="s">
        <v>636</v>
      </c>
      <c r="B9" s="56" t="s">
        <v>737</v>
      </c>
    </row>
    <row r="10" spans="1:2" x14ac:dyDescent="0.45">
      <c r="A10" s="56" t="s">
        <v>635</v>
      </c>
      <c r="B10" s="56" t="s">
        <v>738</v>
      </c>
    </row>
    <row r="11" spans="1:2" x14ac:dyDescent="0.45">
      <c r="A11" s="56" t="s">
        <v>634</v>
      </c>
      <c r="B11" s="56" t="s">
        <v>739</v>
      </c>
    </row>
    <row r="12" spans="1:2" x14ac:dyDescent="0.45">
      <c r="A12" s="56" t="s">
        <v>646</v>
      </c>
      <c r="B12" s="56" t="s">
        <v>740</v>
      </c>
    </row>
    <row r="13" spans="1:2" x14ac:dyDescent="0.45">
      <c r="A13" s="56" t="s">
        <v>645</v>
      </c>
      <c r="B13" s="56" t="s">
        <v>741</v>
      </c>
    </row>
    <row r="14" spans="1:2" x14ac:dyDescent="0.45">
      <c r="A14" s="56" t="s">
        <v>678</v>
      </c>
      <c r="B14" s="56" t="s">
        <v>742</v>
      </c>
    </row>
    <row r="15" spans="1:2" x14ac:dyDescent="0.45">
      <c r="A15" s="56" t="s">
        <v>677</v>
      </c>
      <c r="B15" s="56" t="s">
        <v>743</v>
      </c>
    </row>
    <row r="16" spans="1:2" x14ac:dyDescent="0.45">
      <c r="A16" s="56" t="s">
        <v>572</v>
      </c>
      <c r="B16" s="56" t="s">
        <v>744</v>
      </c>
    </row>
    <row r="17" spans="1:2" x14ac:dyDescent="0.45">
      <c r="A17" s="56" t="s">
        <v>573</v>
      </c>
      <c r="B17" s="56" t="s">
        <v>745</v>
      </c>
    </row>
    <row r="18" spans="1:2" x14ac:dyDescent="0.45">
      <c r="A18" s="56" t="s">
        <v>574</v>
      </c>
      <c r="B18" s="56" t="s">
        <v>746</v>
      </c>
    </row>
    <row r="19" spans="1:2" x14ac:dyDescent="0.45">
      <c r="A19" s="56" t="s">
        <v>576</v>
      </c>
      <c r="B19" s="56" t="s">
        <v>747</v>
      </c>
    </row>
    <row r="20" spans="1:2" x14ac:dyDescent="0.45">
      <c r="A20" s="56" t="s">
        <v>575</v>
      </c>
      <c r="B20" s="56" t="s">
        <v>748</v>
      </c>
    </row>
    <row r="21" spans="1:2" x14ac:dyDescent="0.45">
      <c r="A21" s="56" t="s">
        <v>662</v>
      </c>
      <c r="B21" s="56" t="s">
        <v>749</v>
      </c>
    </row>
    <row r="22" spans="1:2" x14ac:dyDescent="0.45">
      <c r="A22" s="56" t="s">
        <v>651</v>
      </c>
      <c r="B22" s="56" t="s">
        <v>750</v>
      </c>
    </row>
    <row r="23" spans="1:2" x14ac:dyDescent="0.45">
      <c r="A23" s="56" t="s">
        <v>663</v>
      </c>
      <c r="B23" s="56" t="s">
        <v>751</v>
      </c>
    </row>
    <row r="24" spans="1:2" x14ac:dyDescent="0.45">
      <c r="A24" s="56" t="s">
        <v>614</v>
      </c>
      <c r="B24" s="56" t="s">
        <v>752</v>
      </c>
    </row>
    <row r="25" spans="1:2" x14ac:dyDescent="0.45">
      <c r="A25" s="56" t="s">
        <v>754</v>
      </c>
      <c r="B25" s="56" t="s">
        <v>753</v>
      </c>
    </row>
    <row r="26" spans="1:2" x14ac:dyDescent="0.45">
      <c r="A26" s="56" t="s">
        <v>657</v>
      </c>
      <c r="B26" s="56" t="s">
        <v>755</v>
      </c>
    </row>
    <row r="27" spans="1:2" x14ac:dyDescent="0.45">
      <c r="A27" s="56" t="s">
        <v>656</v>
      </c>
      <c r="B27" s="56" t="s">
        <v>756</v>
      </c>
    </row>
    <row r="28" spans="1:2" x14ac:dyDescent="0.45">
      <c r="A28" s="56" t="s">
        <v>667</v>
      </c>
      <c r="B28" s="56" t="s">
        <v>757</v>
      </c>
    </row>
    <row r="29" spans="1:2" x14ac:dyDescent="0.45">
      <c r="A29" s="56" t="s">
        <v>624</v>
      </c>
      <c r="B29" s="56" t="s">
        <v>758</v>
      </c>
    </row>
    <row r="30" spans="1:2" x14ac:dyDescent="0.45">
      <c r="A30" s="56" t="s">
        <v>588</v>
      </c>
      <c r="B30" s="56" t="s">
        <v>759</v>
      </c>
    </row>
    <row r="31" spans="1:2" x14ac:dyDescent="0.45">
      <c r="A31" s="56" t="s">
        <v>589</v>
      </c>
      <c r="B31" s="56" t="s">
        <v>760</v>
      </c>
    </row>
    <row r="32" spans="1:2" x14ac:dyDescent="0.45">
      <c r="A32" s="56" t="s">
        <v>622</v>
      </c>
      <c r="B32" s="56" t="s">
        <v>761</v>
      </c>
    </row>
    <row r="33" spans="1:2" x14ac:dyDescent="0.45">
      <c r="A33" s="56" t="s">
        <v>641</v>
      </c>
      <c r="B33" s="56" t="s">
        <v>762</v>
      </c>
    </row>
    <row r="34" spans="1:2" x14ac:dyDescent="0.45">
      <c r="A34" s="56" t="s">
        <v>642</v>
      </c>
      <c r="B34" s="56" t="s">
        <v>763</v>
      </c>
    </row>
    <row r="35" spans="1:2" x14ac:dyDescent="0.45">
      <c r="A35" s="56" t="s">
        <v>591</v>
      </c>
      <c r="B35" s="56" t="s">
        <v>764</v>
      </c>
    </row>
    <row r="36" spans="1:2" x14ac:dyDescent="0.45">
      <c r="A36" s="56" t="s">
        <v>841</v>
      </c>
      <c r="B36" s="56" t="s">
        <v>842</v>
      </c>
    </row>
    <row r="37" spans="1:2" x14ac:dyDescent="0.45">
      <c r="A37" s="56" t="s">
        <v>592</v>
      </c>
      <c r="B37" s="56" t="s">
        <v>765</v>
      </c>
    </row>
    <row r="38" spans="1:2" x14ac:dyDescent="0.45">
      <c r="A38" s="56" t="s">
        <v>627</v>
      </c>
      <c r="B38" s="56" t="s">
        <v>766</v>
      </c>
    </row>
    <row r="39" spans="1:2" x14ac:dyDescent="0.45">
      <c r="A39" s="56" t="s">
        <v>628</v>
      </c>
      <c r="B39" s="56" t="s">
        <v>767</v>
      </c>
    </row>
    <row r="40" spans="1:2" x14ac:dyDescent="0.45">
      <c r="A40" s="56" t="s">
        <v>629</v>
      </c>
      <c r="B40" s="56" t="s">
        <v>768</v>
      </c>
    </row>
    <row r="41" spans="1:2" x14ac:dyDescent="0.45">
      <c r="A41" s="56" t="s">
        <v>666</v>
      </c>
      <c r="B41" s="56" t="s">
        <v>769</v>
      </c>
    </row>
    <row r="42" spans="1:2" x14ac:dyDescent="0.45">
      <c r="A42" s="56" t="s">
        <v>665</v>
      </c>
      <c r="B42" s="56" t="s">
        <v>770</v>
      </c>
    </row>
    <row r="43" spans="1:2" x14ac:dyDescent="0.45">
      <c r="A43" s="56" t="s">
        <v>580</v>
      </c>
      <c r="B43" s="56" t="s">
        <v>771</v>
      </c>
    </row>
    <row r="44" spans="1:2" x14ac:dyDescent="0.45">
      <c r="A44" s="56" t="s">
        <v>582</v>
      </c>
      <c r="B44" s="56" t="s">
        <v>772</v>
      </c>
    </row>
    <row r="45" spans="1:2" x14ac:dyDescent="0.45">
      <c r="A45" s="56" t="s">
        <v>581</v>
      </c>
      <c r="B45" s="56" t="s">
        <v>773</v>
      </c>
    </row>
    <row r="46" spans="1:2" x14ac:dyDescent="0.45">
      <c r="A46" s="56" t="s">
        <v>630</v>
      </c>
      <c r="B46" s="56" t="s">
        <v>774</v>
      </c>
    </row>
    <row r="47" spans="1:2" x14ac:dyDescent="0.45">
      <c r="A47" s="56" t="s">
        <v>607</v>
      </c>
      <c r="B47" s="56" t="s">
        <v>775</v>
      </c>
    </row>
    <row r="48" spans="1:2" x14ac:dyDescent="0.45">
      <c r="A48" s="56" t="s">
        <v>606</v>
      </c>
      <c r="B48" s="56" t="s">
        <v>776</v>
      </c>
    </row>
    <row r="49" spans="1:2" x14ac:dyDescent="0.45">
      <c r="A49" s="56" t="s">
        <v>602</v>
      </c>
      <c r="B49" s="56" t="s">
        <v>777</v>
      </c>
    </row>
    <row r="50" spans="1:2" x14ac:dyDescent="0.45">
      <c r="A50" s="56" t="s">
        <v>604</v>
      </c>
      <c r="B50" s="56" t="s">
        <v>778</v>
      </c>
    </row>
    <row r="51" spans="1:2" x14ac:dyDescent="0.45">
      <c r="A51" s="56" t="s">
        <v>603</v>
      </c>
      <c r="B51" s="56" t="s">
        <v>779</v>
      </c>
    </row>
    <row r="52" spans="1:2" x14ac:dyDescent="0.45">
      <c r="A52" s="56" t="s">
        <v>611</v>
      </c>
      <c r="B52" s="56" t="s">
        <v>780</v>
      </c>
    </row>
    <row r="53" spans="1:2" x14ac:dyDescent="0.45">
      <c r="A53" s="56" t="s">
        <v>612</v>
      </c>
      <c r="B53" s="56" t="s">
        <v>781</v>
      </c>
    </row>
    <row r="54" spans="1:2" x14ac:dyDescent="0.45">
      <c r="A54" s="56" t="s">
        <v>675</v>
      </c>
      <c r="B54" s="56" t="s">
        <v>782</v>
      </c>
    </row>
    <row r="55" spans="1:2" x14ac:dyDescent="0.45">
      <c r="A55" s="56" t="s">
        <v>830</v>
      </c>
      <c r="B55" s="56" t="s">
        <v>783</v>
      </c>
    </row>
    <row r="56" spans="1:2" x14ac:dyDescent="0.45">
      <c r="A56" s="56" t="s">
        <v>683</v>
      </c>
      <c r="B56" s="56" t="s">
        <v>784</v>
      </c>
    </row>
    <row r="57" spans="1:2" x14ac:dyDescent="0.45">
      <c r="A57" s="56" t="s">
        <v>620</v>
      </c>
      <c r="B57" s="56" t="s">
        <v>785</v>
      </c>
    </row>
    <row r="58" spans="1:2" x14ac:dyDescent="0.45">
      <c r="A58" s="56" t="s">
        <v>621</v>
      </c>
      <c r="B58" s="56" t="s">
        <v>786</v>
      </c>
    </row>
    <row r="59" spans="1:2" x14ac:dyDescent="0.45">
      <c r="A59" s="56" t="s">
        <v>788</v>
      </c>
      <c r="B59" s="56" t="s">
        <v>787</v>
      </c>
    </row>
    <row r="60" spans="1:2" x14ac:dyDescent="0.45">
      <c r="A60" s="56" t="s">
        <v>652</v>
      </c>
      <c r="B60" s="56" t="s">
        <v>789</v>
      </c>
    </row>
    <row r="61" spans="1:2" x14ac:dyDescent="0.45">
      <c r="A61" s="56" t="s">
        <v>654</v>
      </c>
      <c r="B61" s="56" t="s">
        <v>790</v>
      </c>
    </row>
    <row r="62" spans="1:2" x14ac:dyDescent="0.45">
      <c r="A62" s="56" t="s">
        <v>653</v>
      </c>
      <c r="B62" s="56" t="s">
        <v>791</v>
      </c>
    </row>
    <row r="63" spans="1:2" x14ac:dyDescent="0.45">
      <c r="A63" s="56" t="s">
        <v>649</v>
      </c>
      <c r="B63" s="56" t="s">
        <v>792</v>
      </c>
    </row>
    <row r="64" spans="1:2" x14ac:dyDescent="0.45">
      <c r="A64" s="56" t="s">
        <v>648</v>
      </c>
      <c r="B64" s="56" t="s">
        <v>793</v>
      </c>
    </row>
    <row r="65" spans="1:2" x14ac:dyDescent="0.45">
      <c r="A65" s="56" t="s">
        <v>672</v>
      </c>
      <c r="B65" s="56" t="s">
        <v>794</v>
      </c>
    </row>
    <row r="66" spans="1:2" x14ac:dyDescent="0.45">
      <c r="A66" s="56" t="s">
        <v>577</v>
      </c>
      <c r="B66" s="56" t="s">
        <v>795</v>
      </c>
    </row>
    <row r="67" spans="1:2" x14ac:dyDescent="0.45">
      <c r="A67" s="56" t="s">
        <v>579</v>
      </c>
      <c r="B67" s="56" t="s">
        <v>796</v>
      </c>
    </row>
    <row r="68" spans="1:2" x14ac:dyDescent="0.45">
      <c r="A68" s="56" t="s">
        <v>578</v>
      </c>
      <c r="B68" s="56" t="s">
        <v>797</v>
      </c>
    </row>
    <row r="69" spans="1:2" x14ac:dyDescent="0.45">
      <c r="A69" s="56" t="s">
        <v>643</v>
      </c>
      <c r="B69" s="56" t="s">
        <v>798</v>
      </c>
    </row>
    <row r="70" spans="1:2" x14ac:dyDescent="0.45">
      <c r="A70" s="56" t="s">
        <v>587</v>
      </c>
      <c r="B70" s="56" t="s">
        <v>799</v>
      </c>
    </row>
    <row r="71" spans="1:2" x14ac:dyDescent="0.45">
      <c r="A71" s="56" t="s">
        <v>704</v>
      </c>
      <c r="B71" s="56" t="s">
        <v>800</v>
      </c>
    </row>
    <row r="72" spans="1:2" x14ac:dyDescent="0.45">
      <c r="A72" s="56" t="s">
        <v>687</v>
      </c>
      <c r="B72" s="56" t="s">
        <v>801</v>
      </c>
    </row>
    <row r="73" spans="1:2" x14ac:dyDescent="0.45">
      <c r="A73" s="56" t="s">
        <v>832</v>
      </c>
      <c r="B73" s="56" t="s">
        <v>802</v>
      </c>
    </row>
    <row r="74" spans="1:2" x14ac:dyDescent="0.45">
      <c r="A74" s="56" t="s">
        <v>586</v>
      </c>
      <c r="B74" s="56" t="s">
        <v>803</v>
      </c>
    </row>
    <row r="75" spans="1:2" x14ac:dyDescent="0.45">
      <c r="A75" s="56" t="s">
        <v>637</v>
      </c>
      <c r="B75" s="56" t="s">
        <v>804</v>
      </c>
    </row>
    <row r="76" spans="1:2" x14ac:dyDescent="0.45">
      <c r="A76" s="56" t="s">
        <v>639</v>
      </c>
      <c r="B76" s="56" t="s">
        <v>805</v>
      </c>
    </row>
    <row r="77" spans="1:2" x14ac:dyDescent="0.45">
      <c r="A77" s="56" t="s">
        <v>638</v>
      </c>
      <c r="B77" s="56" t="s">
        <v>806</v>
      </c>
    </row>
    <row r="78" spans="1:2" x14ac:dyDescent="0.45">
      <c r="A78" s="56" t="s">
        <v>583</v>
      </c>
      <c r="B78" s="56" t="s">
        <v>807</v>
      </c>
    </row>
    <row r="79" spans="1:2" x14ac:dyDescent="0.45">
      <c r="A79" s="56" t="s">
        <v>584</v>
      </c>
      <c r="B79" s="56" t="s">
        <v>808</v>
      </c>
    </row>
    <row r="80" spans="1:2" x14ac:dyDescent="0.45">
      <c r="A80" s="56" t="s">
        <v>668</v>
      </c>
      <c r="B80" s="56" t="s">
        <v>809</v>
      </c>
    </row>
    <row r="81" spans="1:2" x14ac:dyDescent="0.45">
      <c r="A81" s="56" t="s">
        <v>669</v>
      </c>
      <c r="B81" s="56" t="s">
        <v>810</v>
      </c>
    </row>
    <row r="82" spans="1:2" x14ac:dyDescent="0.45">
      <c r="A82" s="56" t="s">
        <v>570</v>
      </c>
      <c r="B82" s="56" t="s">
        <v>811</v>
      </c>
    </row>
    <row r="83" spans="1:2" x14ac:dyDescent="0.45">
      <c r="A83" s="56" t="s">
        <v>658</v>
      </c>
      <c r="B83" s="56" t="s">
        <v>812</v>
      </c>
    </row>
    <row r="84" spans="1:2" x14ac:dyDescent="0.45">
      <c r="A84" s="56" t="s">
        <v>616</v>
      </c>
      <c r="B84" s="56" t="s">
        <v>813</v>
      </c>
    </row>
    <row r="85" spans="1:2" x14ac:dyDescent="0.45">
      <c r="A85" s="56" t="s">
        <v>673</v>
      </c>
      <c r="B85" s="56" t="s">
        <v>814</v>
      </c>
    </row>
    <row r="86" spans="1:2" x14ac:dyDescent="0.45">
      <c r="A86" s="56" t="s">
        <v>693</v>
      </c>
      <c r="B86" s="56" t="s">
        <v>815</v>
      </c>
    </row>
    <row r="87" spans="1:2" x14ac:dyDescent="0.45">
      <c r="A87" s="56" t="s">
        <v>694</v>
      </c>
      <c r="B87" s="56" t="s">
        <v>816</v>
      </c>
    </row>
    <row r="88" spans="1:2" x14ac:dyDescent="0.45">
      <c r="A88" s="56" t="s">
        <v>626</v>
      </c>
      <c r="B88" s="56" t="s">
        <v>817</v>
      </c>
    </row>
    <row r="89" spans="1:2" x14ac:dyDescent="0.45">
      <c r="A89" s="56" t="s">
        <v>601</v>
      </c>
      <c r="B89" s="56" t="s">
        <v>818</v>
      </c>
    </row>
    <row r="90" spans="1:2" x14ac:dyDescent="0.45">
      <c r="A90" s="56" t="s">
        <v>600</v>
      </c>
      <c r="B90" s="56" t="s">
        <v>819</v>
      </c>
    </row>
    <row r="91" spans="1:2" x14ac:dyDescent="0.45">
      <c r="A91" s="56" t="s">
        <v>599</v>
      </c>
      <c r="B91" s="56" t="s">
        <v>820</v>
      </c>
    </row>
    <row r="92" spans="1:2" x14ac:dyDescent="0.45">
      <c r="A92" s="56" t="s">
        <v>569</v>
      </c>
      <c r="B92" s="56" t="s">
        <v>821</v>
      </c>
    </row>
    <row r="93" spans="1:2" x14ac:dyDescent="0.45">
      <c r="A93" s="56" t="s">
        <v>619</v>
      </c>
      <c r="B93" s="56" t="s">
        <v>822</v>
      </c>
    </row>
    <row r="94" spans="1:2" x14ac:dyDescent="0.45">
      <c r="A94" s="56" t="s">
        <v>618</v>
      </c>
      <c r="B94" s="56" t="s">
        <v>823</v>
      </c>
    </row>
    <row r="95" spans="1:2" x14ac:dyDescent="0.45">
      <c r="A95" s="56" t="s">
        <v>713</v>
      </c>
      <c r="B95" s="56" t="s">
        <v>824</v>
      </c>
    </row>
    <row r="96" spans="1:2" x14ac:dyDescent="0.45">
      <c r="A96" s="56" t="s">
        <v>625</v>
      </c>
      <c r="B96" s="56" t="s">
        <v>825</v>
      </c>
    </row>
    <row r="97" spans="1:2" x14ac:dyDescent="0.45">
      <c r="A97" s="56" t="s">
        <v>585</v>
      </c>
      <c r="B97" s="56" t="s">
        <v>831</v>
      </c>
    </row>
    <row r="98" spans="1:2" x14ac:dyDescent="0.45">
      <c r="A98" s="56" t="s">
        <v>609</v>
      </c>
      <c r="B98" s="56" t="s">
        <v>833</v>
      </c>
    </row>
    <row r="99" spans="1:2" x14ac:dyDescent="0.45">
      <c r="A99" s="56" t="s">
        <v>610</v>
      </c>
      <c r="B99" s="56" t="s">
        <v>834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43793-2F3B-4657-A06A-0903260D4711}">
  <dimension ref="A1:B310"/>
  <sheetViews>
    <sheetView workbookViewId="0">
      <selection activeCell="B33" sqref="B33"/>
    </sheetView>
  </sheetViews>
  <sheetFormatPr defaultRowHeight="14.25" x14ac:dyDescent="0.45"/>
  <cols>
    <col min="1" max="1" width="23.46484375" style="54" customWidth="1"/>
    <col min="2" max="2" width="8.73046875" style="54"/>
  </cols>
  <sheetData>
    <row r="1" spans="1:2" x14ac:dyDescent="0.45">
      <c r="A1" s="55" t="s">
        <v>571</v>
      </c>
      <c r="B1" s="54" t="s">
        <v>571</v>
      </c>
    </row>
    <row r="2" spans="1:2" x14ac:dyDescent="0.45">
      <c r="A2" s="53" t="s">
        <v>13</v>
      </c>
      <c r="B2" s="52" t="s">
        <v>12</v>
      </c>
    </row>
    <row r="3" spans="1:2" x14ac:dyDescent="0.45">
      <c r="A3" s="53" t="s">
        <v>15</v>
      </c>
      <c r="B3" s="52" t="s">
        <v>14</v>
      </c>
    </row>
    <row r="4" spans="1:2" x14ac:dyDescent="0.45">
      <c r="A4" s="53" t="s">
        <v>17</v>
      </c>
      <c r="B4" s="52" t="s">
        <v>16</v>
      </c>
    </row>
    <row r="5" spans="1:2" x14ac:dyDescent="0.45">
      <c r="A5" s="53" t="s">
        <v>19</v>
      </c>
      <c r="B5" s="52" t="s">
        <v>18</v>
      </c>
    </row>
    <row r="6" spans="1:2" x14ac:dyDescent="0.45">
      <c r="A6" s="53" t="s">
        <v>21</v>
      </c>
      <c r="B6" s="52" t="s">
        <v>20</v>
      </c>
    </row>
    <row r="7" spans="1:2" x14ac:dyDescent="0.45">
      <c r="A7" s="53" t="s">
        <v>23</v>
      </c>
      <c r="B7" s="52" t="s">
        <v>22</v>
      </c>
    </row>
    <row r="8" spans="1:2" x14ac:dyDescent="0.45">
      <c r="A8" s="53" t="s">
        <v>25</v>
      </c>
      <c r="B8" s="52" t="s">
        <v>24</v>
      </c>
    </row>
    <row r="9" spans="1:2" x14ac:dyDescent="0.45">
      <c r="A9" s="53" t="s">
        <v>27</v>
      </c>
      <c r="B9" s="52" t="s">
        <v>26</v>
      </c>
    </row>
    <row r="10" spans="1:2" x14ac:dyDescent="0.45">
      <c r="A10" s="53" t="s">
        <v>29</v>
      </c>
      <c r="B10" s="52" t="s">
        <v>28</v>
      </c>
    </row>
    <row r="11" spans="1:2" x14ac:dyDescent="0.45">
      <c r="A11" s="53" t="s">
        <v>31</v>
      </c>
      <c r="B11" s="52" t="s">
        <v>30</v>
      </c>
    </row>
    <row r="12" spans="1:2" x14ac:dyDescent="0.45">
      <c r="A12" s="53" t="s">
        <v>33</v>
      </c>
      <c r="B12" s="52" t="s">
        <v>32</v>
      </c>
    </row>
    <row r="13" spans="1:2" x14ac:dyDescent="0.45">
      <c r="A13" s="53" t="s">
        <v>35</v>
      </c>
      <c r="B13" s="52" t="s">
        <v>34</v>
      </c>
    </row>
    <row r="14" spans="1:2" x14ac:dyDescent="0.45">
      <c r="A14" s="53" t="s">
        <v>590</v>
      </c>
      <c r="B14" s="52" t="s">
        <v>36</v>
      </c>
    </row>
    <row r="15" spans="1:2" x14ac:dyDescent="0.45">
      <c r="A15" s="53" t="s">
        <v>38</v>
      </c>
      <c r="B15" s="52" t="s">
        <v>37</v>
      </c>
    </row>
    <row r="16" spans="1:2" x14ac:dyDescent="0.45">
      <c r="A16" s="53" t="s">
        <v>593</v>
      </c>
      <c r="B16" s="52" t="s">
        <v>39</v>
      </c>
    </row>
    <row r="17" spans="1:2" x14ac:dyDescent="0.45">
      <c r="A17" s="53" t="s">
        <v>596</v>
      </c>
      <c r="B17" s="52" t="s">
        <v>40</v>
      </c>
    </row>
    <row r="18" spans="1:2" x14ac:dyDescent="0.45">
      <c r="A18" s="53" t="s">
        <v>42</v>
      </c>
      <c r="B18" s="52" t="s">
        <v>41</v>
      </c>
    </row>
    <row r="19" spans="1:2" x14ac:dyDescent="0.45">
      <c r="A19" s="53" t="s">
        <v>44</v>
      </c>
      <c r="B19" s="52" t="s">
        <v>43</v>
      </c>
    </row>
    <row r="20" spans="1:2" x14ac:dyDescent="0.45">
      <c r="A20" s="53" t="s">
        <v>46</v>
      </c>
      <c r="B20" s="52" t="s">
        <v>45</v>
      </c>
    </row>
    <row r="21" spans="1:2" x14ac:dyDescent="0.45">
      <c r="A21" s="53" t="s">
        <v>605</v>
      </c>
      <c r="B21" s="52" t="s">
        <v>47</v>
      </c>
    </row>
    <row r="22" spans="1:2" x14ac:dyDescent="0.45">
      <c r="A22" s="53" t="s">
        <v>608</v>
      </c>
      <c r="B22" s="52" t="s">
        <v>48</v>
      </c>
    </row>
    <row r="23" spans="1:2" x14ac:dyDescent="0.45">
      <c r="A23" s="53" t="s">
        <v>50</v>
      </c>
      <c r="B23" s="52" t="s">
        <v>49</v>
      </c>
    </row>
    <row r="24" spans="1:2" x14ac:dyDescent="0.45">
      <c r="A24" s="53" t="s">
        <v>52</v>
      </c>
      <c r="B24" s="52" t="s">
        <v>51</v>
      </c>
    </row>
    <row r="25" spans="1:2" x14ac:dyDescent="0.45">
      <c r="A25" s="53" t="s">
        <v>54</v>
      </c>
      <c r="B25" s="52" t="s">
        <v>53</v>
      </c>
    </row>
    <row r="26" spans="1:2" x14ac:dyDescent="0.45">
      <c r="A26" s="53" t="s">
        <v>613</v>
      </c>
      <c r="B26" s="52" t="s">
        <v>55</v>
      </c>
    </row>
    <row r="27" spans="1:2" x14ac:dyDescent="0.45">
      <c r="A27" s="53" t="s">
        <v>615</v>
      </c>
      <c r="B27" s="52" t="s">
        <v>56</v>
      </c>
    </row>
    <row r="28" spans="1:2" x14ac:dyDescent="0.45">
      <c r="A28" s="53" t="s">
        <v>58</v>
      </c>
      <c r="B28" s="52" t="s">
        <v>57</v>
      </c>
    </row>
    <row r="29" spans="1:2" x14ac:dyDescent="0.45">
      <c r="A29" s="53" t="s">
        <v>60</v>
      </c>
      <c r="B29" s="52" t="s">
        <v>59</v>
      </c>
    </row>
    <row r="30" spans="1:2" x14ac:dyDescent="0.45">
      <c r="A30" s="53" t="s">
        <v>62</v>
      </c>
      <c r="B30" s="52" t="s">
        <v>61</v>
      </c>
    </row>
    <row r="31" spans="1:2" x14ac:dyDescent="0.45">
      <c r="A31" s="53" t="s">
        <v>64</v>
      </c>
      <c r="B31" s="52" t="s">
        <v>63</v>
      </c>
    </row>
    <row r="32" spans="1:2" x14ac:dyDescent="0.45">
      <c r="A32" s="53" t="s">
        <v>66</v>
      </c>
      <c r="B32" s="52" t="s">
        <v>65</v>
      </c>
    </row>
    <row r="33" spans="1:2" x14ac:dyDescent="0.45">
      <c r="A33" s="53" t="s">
        <v>623</v>
      </c>
      <c r="B33" s="52" t="s">
        <v>67</v>
      </c>
    </row>
    <row r="34" spans="1:2" x14ac:dyDescent="0.45">
      <c r="A34" s="53" t="s">
        <v>69</v>
      </c>
      <c r="B34" s="52" t="s">
        <v>68</v>
      </c>
    </row>
    <row r="35" spans="1:2" x14ac:dyDescent="0.45">
      <c r="A35" s="53" t="s">
        <v>71</v>
      </c>
      <c r="B35" s="52" t="s">
        <v>70</v>
      </c>
    </row>
    <row r="36" spans="1:2" x14ac:dyDescent="0.45">
      <c r="A36" s="53" t="s">
        <v>73</v>
      </c>
      <c r="B36" s="52" t="s">
        <v>72</v>
      </c>
    </row>
    <row r="37" spans="1:2" x14ac:dyDescent="0.45">
      <c r="A37" s="53" t="s">
        <v>75</v>
      </c>
      <c r="B37" s="52" t="s">
        <v>74</v>
      </c>
    </row>
    <row r="38" spans="1:2" x14ac:dyDescent="0.45">
      <c r="A38" s="53" t="s">
        <v>77</v>
      </c>
      <c r="B38" s="52" t="s">
        <v>76</v>
      </c>
    </row>
    <row r="39" spans="1:2" x14ac:dyDescent="0.45">
      <c r="A39" s="53" t="s">
        <v>79</v>
      </c>
      <c r="B39" s="52" t="s">
        <v>78</v>
      </c>
    </row>
    <row r="40" spans="1:2" x14ac:dyDescent="0.45">
      <c r="A40" s="53" t="s">
        <v>83</v>
      </c>
      <c r="B40" s="52" t="s">
        <v>82</v>
      </c>
    </row>
    <row r="41" spans="1:2" x14ac:dyDescent="0.45">
      <c r="A41" s="53" t="s">
        <v>85</v>
      </c>
      <c r="B41" s="52" t="s">
        <v>84</v>
      </c>
    </row>
    <row r="42" spans="1:2" x14ac:dyDescent="0.45">
      <c r="A42" s="53" t="s">
        <v>631</v>
      </c>
      <c r="B42" s="52" t="s">
        <v>80</v>
      </c>
    </row>
    <row r="43" spans="1:2" x14ac:dyDescent="0.45">
      <c r="A43" s="53" t="s">
        <v>87</v>
      </c>
      <c r="B43" s="52" t="s">
        <v>86</v>
      </c>
    </row>
    <row r="44" spans="1:2" x14ac:dyDescent="0.45">
      <c r="A44" s="53" t="s">
        <v>89</v>
      </c>
      <c r="B44" s="52" t="s">
        <v>88</v>
      </c>
    </row>
    <row r="45" spans="1:2" x14ac:dyDescent="0.45">
      <c r="A45" s="53" t="s">
        <v>91</v>
      </c>
      <c r="B45" s="52" t="s">
        <v>90</v>
      </c>
    </row>
    <row r="46" spans="1:2" x14ac:dyDescent="0.45">
      <c r="A46" s="53" t="s">
        <v>93</v>
      </c>
      <c r="B46" s="52" t="s">
        <v>92</v>
      </c>
    </row>
    <row r="47" spans="1:2" x14ac:dyDescent="0.45">
      <c r="A47" s="53" t="s">
        <v>95</v>
      </c>
      <c r="B47" s="52" t="s">
        <v>94</v>
      </c>
    </row>
    <row r="48" spans="1:2" x14ac:dyDescent="0.45">
      <c r="A48" s="53" t="s">
        <v>97</v>
      </c>
      <c r="B48" s="52" t="s">
        <v>96</v>
      </c>
    </row>
    <row r="49" spans="1:2" x14ac:dyDescent="0.45">
      <c r="A49" s="53" t="s">
        <v>99</v>
      </c>
      <c r="B49" s="52" t="s">
        <v>98</v>
      </c>
    </row>
    <row r="50" spans="1:2" x14ac:dyDescent="0.45">
      <c r="A50" s="53" t="s">
        <v>640</v>
      </c>
      <c r="B50" s="52" t="s">
        <v>100</v>
      </c>
    </row>
    <row r="51" spans="1:2" x14ac:dyDescent="0.45">
      <c r="A51" s="53" t="s">
        <v>102</v>
      </c>
      <c r="B51" s="52" t="s">
        <v>101</v>
      </c>
    </row>
    <row r="52" spans="1:2" x14ac:dyDescent="0.45">
      <c r="A52" s="53" t="s">
        <v>104</v>
      </c>
      <c r="B52" s="52" t="s">
        <v>103</v>
      </c>
    </row>
    <row r="53" spans="1:2" x14ac:dyDescent="0.45">
      <c r="A53" s="53" t="s">
        <v>106</v>
      </c>
      <c r="B53" s="52" t="s">
        <v>105</v>
      </c>
    </row>
    <row r="54" spans="1:2" x14ac:dyDescent="0.45">
      <c r="A54" s="53" t="s">
        <v>108</v>
      </c>
      <c r="B54" s="52" t="s">
        <v>107</v>
      </c>
    </row>
    <row r="55" spans="1:2" x14ac:dyDescent="0.45">
      <c r="A55" s="53" t="s">
        <v>644</v>
      </c>
      <c r="B55" s="52" t="s">
        <v>109</v>
      </c>
    </row>
    <row r="56" spans="1:2" x14ac:dyDescent="0.45">
      <c r="A56" s="53" t="s">
        <v>647</v>
      </c>
      <c r="B56" s="52" t="s">
        <v>110</v>
      </c>
    </row>
    <row r="57" spans="1:2" x14ac:dyDescent="0.45">
      <c r="A57" s="53" t="s">
        <v>112</v>
      </c>
      <c r="B57" s="52" t="s">
        <v>111</v>
      </c>
    </row>
    <row r="58" spans="1:2" x14ac:dyDescent="0.45">
      <c r="A58" s="53" t="s">
        <v>114</v>
      </c>
      <c r="B58" s="52" t="s">
        <v>113</v>
      </c>
    </row>
    <row r="59" spans="1:2" x14ac:dyDescent="0.45">
      <c r="A59" s="53" t="s">
        <v>116</v>
      </c>
      <c r="B59" s="52" t="s">
        <v>115</v>
      </c>
    </row>
    <row r="60" spans="1:2" x14ac:dyDescent="0.45">
      <c r="A60" s="53" t="s">
        <v>118</v>
      </c>
      <c r="B60" s="52" t="s">
        <v>117</v>
      </c>
    </row>
    <row r="61" spans="1:2" x14ac:dyDescent="0.45">
      <c r="A61" s="53" t="s">
        <v>120</v>
      </c>
      <c r="B61" s="52" t="s">
        <v>119</v>
      </c>
    </row>
    <row r="62" spans="1:2" x14ac:dyDescent="0.45">
      <c r="A62" s="53" t="s">
        <v>122</v>
      </c>
      <c r="B62" s="52" t="s">
        <v>121</v>
      </c>
    </row>
    <row r="63" spans="1:2" x14ac:dyDescent="0.45">
      <c r="A63" s="53" t="s">
        <v>650</v>
      </c>
      <c r="B63" s="52" t="s">
        <v>123</v>
      </c>
    </row>
    <row r="64" spans="1:2" x14ac:dyDescent="0.45">
      <c r="A64" s="53" t="s">
        <v>125</v>
      </c>
      <c r="B64" s="52" t="s">
        <v>124</v>
      </c>
    </row>
    <row r="65" spans="1:2" x14ac:dyDescent="0.45">
      <c r="A65" s="53" t="s">
        <v>127</v>
      </c>
      <c r="B65" s="52" t="s">
        <v>126</v>
      </c>
    </row>
    <row r="66" spans="1:2" x14ac:dyDescent="0.45">
      <c r="A66" s="53" t="s">
        <v>129</v>
      </c>
      <c r="B66" s="52" t="s">
        <v>128</v>
      </c>
    </row>
    <row r="67" spans="1:2" x14ac:dyDescent="0.45">
      <c r="A67" s="53" t="s">
        <v>131</v>
      </c>
      <c r="B67" s="52" t="s">
        <v>130</v>
      </c>
    </row>
    <row r="68" spans="1:2" x14ac:dyDescent="0.45">
      <c r="A68" s="53" t="s">
        <v>133</v>
      </c>
      <c r="B68" s="52" t="s">
        <v>132</v>
      </c>
    </row>
    <row r="69" spans="1:2" x14ac:dyDescent="0.45">
      <c r="A69" s="53" t="s">
        <v>135</v>
      </c>
      <c r="B69" s="52" t="s">
        <v>134</v>
      </c>
    </row>
    <row r="70" spans="1:2" x14ac:dyDescent="0.45">
      <c r="A70" s="53" t="s">
        <v>655</v>
      </c>
      <c r="B70" s="52" t="s">
        <v>136</v>
      </c>
    </row>
    <row r="71" spans="1:2" x14ac:dyDescent="0.45">
      <c r="A71" s="53" t="s">
        <v>138</v>
      </c>
      <c r="B71" s="52" t="s">
        <v>137</v>
      </c>
    </row>
    <row r="72" spans="1:2" x14ac:dyDescent="0.45">
      <c r="A72" s="53" t="s">
        <v>659</v>
      </c>
      <c r="B72" s="52" t="s">
        <v>139</v>
      </c>
    </row>
    <row r="73" spans="1:2" x14ac:dyDescent="0.45">
      <c r="A73" s="53" t="s">
        <v>141</v>
      </c>
      <c r="B73" s="52" t="s">
        <v>140</v>
      </c>
    </row>
    <row r="74" spans="1:2" x14ac:dyDescent="0.45">
      <c r="A74" s="53" t="s">
        <v>143</v>
      </c>
      <c r="B74" s="52" t="s">
        <v>142</v>
      </c>
    </row>
    <row r="75" spans="1:2" x14ac:dyDescent="0.45">
      <c r="A75" s="53" t="s">
        <v>660</v>
      </c>
      <c r="B75" s="52" t="s">
        <v>144</v>
      </c>
    </row>
    <row r="76" spans="1:2" x14ac:dyDescent="0.45">
      <c r="A76" s="53" t="s">
        <v>146</v>
      </c>
      <c r="B76" s="52" t="s">
        <v>145</v>
      </c>
    </row>
    <row r="77" spans="1:2" x14ac:dyDescent="0.45">
      <c r="A77" s="53" t="s">
        <v>148</v>
      </c>
      <c r="B77" s="52" t="s">
        <v>147</v>
      </c>
    </row>
    <row r="78" spans="1:2" x14ac:dyDescent="0.45">
      <c r="A78" s="53" t="s">
        <v>661</v>
      </c>
      <c r="B78" s="52" t="s">
        <v>149</v>
      </c>
    </row>
    <row r="79" spans="1:2" x14ac:dyDescent="0.45">
      <c r="A79" s="53" t="s">
        <v>151</v>
      </c>
      <c r="B79" s="52" t="s">
        <v>150</v>
      </c>
    </row>
    <row r="80" spans="1:2" x14ac:dyDescent="0.45">
      <c r="A80" s="53" t="s">
        <v>153</v>
      </c>
      <c r="B80" s="52" t="s">
        <v>152</v>
      </c>
    </row>
    <row r="81" spans="1:2" x14ac:dyDescent="0.45">
      <c r="A81" s="53" t="s">
        <v>155</v>
      </c>
      <c r="B81" s="52" t="s">
        <v>154</v>
      </c>
    </row>
    <row r="82" spans="1:2" x14ac:dyDescent="0.45">
      <c r="A82" s="53" t="s">
        <v>157</v>
      </c>
      <c r="B82" s="52" t="s">
        <v>156</v>
      </c>
    </row>
    <row r="83" spans="1:2" x14ac:dyDescent="0.45">
      <c r="A83" s="53" t="s">
        <v>159</v>
      </c>
      <c r="B83" s="52" t="s">
        <v>158</v>
      </c>
    </row>
    <row r="84" spans="1:2" x14ac:dyDescent="0.45">
      <c r="A84" s="53" t="s">
        <v>161</v>
      </c>
      <c r="B84" s="52" t="s">
        <v>160</v>
      </c>
    </row>
    <row r="85" spans="1:2" x14ac:dyDescent="0.45">
      <c r="A85" s="53" t="s">
        <v>664</v>
      </c>
      <c r="B85" s="52" t="s">
        <v>162</v>
      </c>
    </row>
    <row r="86" spans="1:2" x14ac:dyDescent="0.45">
      <c r="A86" s="53" t="s">
        <v>164</v>
      </c>
      <c r="B86" s="52" t="s">
        <v>163</v>
      </c>
    </row>
    <row r="87" spans="1:2" x14ac:dyDescent="0.45">
      <c r="A87" s="53" t="s">
        <v>166</v>
      </c>
      <c r="B87" s="52" t="s">
        <v>165</v>
      </c>
    </row>
    <row r="88" spans="1:2" x14ac:dyDescent="0.45">
      <c r="A88" s="53" t="s">
        <v>168</v>
      </c>
      <c r="B88" s="52" t="s">
        <v>167</v>
      </c>
    </row>
    <row r="89" spans="1:2" x14ac:dyDescent="0.45">
      <c r="A89" s="53" t="s">
        <v>170</v>
      </c>
      <c r="B89" s="52" t="s">
        <v>169</v>
      </c>
    </row>
    <row r="90" spans="1:2" x14ac:dyDescent="0.45">
      <c r="A90" s="53" t="s">
        <v>172</v>
      </c>
      <c r="B90" s="52" t="s">
        <v>171</v>
      </c>
    </row>
    <row r="91" spans="1:2" x14ac:dyDescent="0.45">
      <c r="A91" s="53" t="s">
        <v>174</v>
      </c>
      <c r="B91" s="52" t="s">
        <v>173</v>
      </c>
    </row>
    <row r="92" spans="1:2" x14ac:dyDescent="0.45">
      <c r="A92" s="53" t="s">
        <v>176</v>
      </c>
      <c r="B92" s="52" t="s">
        <v>175</v>
      </c>
    </row>
    <row r="93" spans="1:2" x14ac:dyDescent="0.45">
      <c r="A93" s="53" t="s">
        <v>178</v>
      </c>
      <c r="B93" s="52" t="s">
        <v>177</v>
      </c>
    </row>
    <row r="94" spans="1:2" x14ac:dyDescent="0.45">
      <c r="A94" s="53" t="s">
        <v>670</v>
      </c>
      <c r="B94" s="52" t="s">
        <v>179</v>
      </c>
    </row>
    <row r="95" spans="1:2" x14ac:dyDescent="0.45">
      <c r="A95" s="53" t="s">
        <v>181</v>
      </c>
      <c r="B95" s="52" t="s">
        <v>180</v>
      </c>
    </row>
    <row r="96" spans="1:2" x14ac:dyDescent="0.45">
      <c r="A96" s="53" t="s">
        <v>183</v>
      </c>
      <c r="B96" s="52" t="s">
        <v>182</v>
      </c>
    </row>
    <row r="97" spans="1:2" x14ac:dyDescent="0.45">
      <c r="A97" s="53" t="s">
        <v>185</v>
      </c>
      <c r="B97" s="52" t="s">
        <v>184</v>
      </c>
    </row>
    <row r="98" spans="1:2" x14ac:dyDescent="0.45">
      <c r="A98" s="53" t="s">
        <v>187</v>
      </c>
      <c r="B98" s="52" t="s">
        <v>186</v>
      </c>
    </row>
    <row r="99" spans="1:2" x14ac:dyDescent="0.45">
      <c r="A99" s="53" t="s">
        <v>671</v>
      </c>
      <c r="B99" s="52" t="s">
        <v>188</v>
      </c>
    </row>
    <row r="100" spans="1:2" x14ac:dyDescent="0.45">
      <c r="A100" s="53" t="s">
        <v>190</v>
      </c>
      <c r="B100" s="52" t="s">
        <v>189</v>
      </c>
    </row>
    <row r="101" spans="1:2" x14ac:dyDescent="0.45">
      <c r="A101" s="53" t="s">
        <v>192</v>
      </c>
      <c r="B101" s="52" t="s">
        <v>191</v>
      </c>
    </row>
    <row r="102" spans="1:2" x14ac:dyDescent="0.45">
      <c r="A102" s="53" t="s">
        <v>194</v>
      </c>
      <c r="B102" s="52" t="s">
        <v>193</v>
      </c>
    </row>
    <row r="103" spans="1:2" x14ac:dyDescent="0.45">
      <c r="A103" s="53" t="s">
        <v>196</v>
      </c>
      <c r="B103" s="52" t="s">
        <v>195</v>
      </c>
    </row>
    <row r="104" spans="1:2" x14ac:dyDescent="0.45">
      <c r="A104" s="53" t="s">
        <v>198</v>
      </c>
      <c r="B104" s="52" t="s">
        <v>197</v>
      </c>
    </row>
    <row r="105" spans="1:2" x14ac:dyDescent="0.45">
      <c r="A105" s="53" t="s">
        <v>200</v>
      </c>
      <c r="B105" s="52" t="s">
        <v>199</v>
      </c>
    </row>
    <row r="106" spans="1:2" x14ac:dyDescent="0.45">
      <c r="A106" s="53" t="s">
        <v>202</v>
      </c>
      <c r="B106" s="52" t="s">
        <v>201</v>
      </c>
    </row>
    <row r="107" spans="1:2" x14ac:dyDescent="0.45">
      <c r="A107" s="53" t="s">
        <v>204</v>
      </c>
      <c r="B107" s="52" t="s">
        <v>203</v>
      </c>
    </row>
    <row r="108" spans="1:2" x14ac:dyDescent="0.45">
      <c r="A108" s="53" t="s">
        <v>206</v>
      </c>
      <c r="B108" s="52" t="s">
        <v>205</v>
      </c>
    </row>
    <row r="109" spans="1:2" x14ac:dyDescent="0.45">
      <c r="A109" s="53" t="s">
        <v>208</v>
      </c>
      <c r="B109" s="52" t="s">
        <v>207</v>
      </c>
    </row>
    <row r="110" spans="1:2" x14ac:dyDescent="0.45">
      <c r="A110" s="53" t="s">
        <v>210</v>
      </c>
      <c r="B110" s="52" t="s">
        <v>209</v>
      </c>
    </row>
    <row r="111" spans="1:2" x14ac:dyDescent="0.45">
      <c r="A111" s="53" t="s">
        <v>674</v>
      </c>
      <c r="B111" s="52" t="s">
        <v>211</v>
      </c>
    </row>
    <row r="112" spans="1:2" x14ac:dyDescent="0.45">
      <c r="A112" s="53" t="s">
        <v>213</v>
      </c>
      <c r="B112" s="52" t="s">
        <v>212</v>
      </c>
    </row>
    <row r="113" spans="1:2" x14ac:dyDescent="0.45">
      <c r="A113" s="53" t="s">
        <v>215</v>
      </c>
      <c r="B113" s="52" t="s">
        <v>214</v>
      </c>
    </row>
    <row r="114" spans="1:2" x14ac:dyDescent="0.45">
      <c r="A114" s="53" t="s">
        <v>217</v>
      </c>
      <c r="B114" s="52" t="s">
        <v>216</v>
      </c>
    </row>
    <row r="115" spans="1:2" x14ac:dyDescent="0.45">
      <c r="A115" s="53" t="s">
        <v>219</v>
      </c>
      <c r="B115" s="52" t="s">
        <v>218</v>
      </c>
    </row>
    <row r="116" spans="1:2" x14ac:dyDescent="0.45">
      <c r="A116" s="53" t="s">
        <v>221</v>
      </c>
      <c r="B116" s="52" t="s">
        <v>220</v>
      </c>
    </row>
    <row r="117" spans="1:2" x14ac:dyDescent="0.45">
      <c r="A117" s="53" t="s">
        <v>223</v>
      </c>
      <c r="B117" s="52" t="s">
        <v>222</v>
      </c>
    </row>
    <row r="118" spans="1:2" x14ac:dyDescent="0.45">
      <c r="A118" s="53" t="s">
        <v>225</v>
      </c>
      <c r="B118" s="52" t="s">
        <v>224</v>
      </c>
    </row>
    <row r="119" spans="1:2" x14ac:dyDescent="0.45">
      <c r="A119" s="53" t="s">
        <v>227</v>
      </c>
      <c r="B119" s="52" t="s">
        <v>226</v>
      </c>
    </row>
    <row r="120" spans="1:2" x14ac:dyDescent="0.45">
      <c r="A120" s="53" t="s">
        <v>676</v>
      </c>
      <c r="B120" s="52" t="s">
        <v>228</v>
      </c>
    </row>
    <row r="121" spans="1:2" x14ac:dyDescent="0.45">
      <c r="A121" s="53" t="s">
        <v>230</v>
      </c>
      <c r="B121" s="52" t="s">
        <v>229</v>
      </c>
    </row>
    <row r="122" spans="1:2" x14ac:dyDescent="0.45">
      <c r="A122" s="53" t="s">
        <v>232</v>
      </c>
      <c r="B122" s="52" t="s">
        <v>231</v>
      </c>
    </row>
    <row r="123" spans="1:2" x14ac:dyDescent="0.45">
      <c r="A123" s="53" t="s">
        <v>234</v>
      </c>
      <c r="B123" s="52" t="s">
        <v>233</v>
      </c>
    </row>
    <row r="124" spans="1:2" x14ac:dyDescent="0.45">
      <c r="A124" s="53" t="s">
        <v>679</v>
      </c>
      <c r="B124" s="52" t="s">
        <v>235</v>
      </c>
    </row>
    <row r="125" spans="1:2" x14ac:dyDescent="0.45">
      <c r="A125" s="53" t="s">
        <v>237</v>
      </c>
      <c r="B125" s="52" t="s">
        <v>236</v>
      </c>
    </row>
    <row r="126" spans="1:2" x14ac:dyDescent="0.45">
      <c r="A126" s="53" t="s">
        <v>239</v>
      </c>
      <c r="B126" s="52" t="s">
        <v>238</v>
      </c>
    </row>
    <row r="127" spans="1:2" x14ac:dyDescent="0.45">
      <c r="A127" s="53" t="s">
        <v>241</v>
      </c>
      <c r="B127" s="52" t="s">
        <v>240</v>
      </c>
    </row>
    <row r="128" spans="1:2" x14ac:dyDescent="0.45">
      <c r="A128" s="53" t="s">
        <v>243</v>
      </c>
      <c r="B128" s="52" t="s">
        <v>242</v>
      </c>
    </row>
    <row r="129" spans="1:2" x14ac:dyDescent="0.45">
      <c r="A129" s="53" t="s">
        <v>245</v>
      </c>
      <c r="B129" s="52" t="s">
        <v>244</v>
      </c>
    </row>
    <row r="130" spans="1:2" x14ac:dyDescent="0.45">
      <c r="A130" s="53" t="s">
        <v>247</v>
      </c>
      <c r="B130" s="52" t="s">
        <v>246</v>
      </c>
    </row>
    <row r="131" spans="1:2" x14ac:dyDescent="0.45">
      <c r="A131" s="53" t="s">
        <v>249</v>
      </c>
      <c r="B131" s="52" t="s">
        <v>248</v>
      </c>
    </row>
    <row r="132" spans="1:2" x14ac:dyDescent="0.45">
      <c r="A132" s="53" t="s">
        <v>251</v>
      </c>
      <c r="B132" s="52" t="s">
        <v>250</v>
      </c>
    </row>
    <row r="133" spans="1:2" x14ac:dyDescent="0.45">
      <c r="A133" s="53" t="s">
        <v>253</v>
      </c>
      <c r="B133" s="52" t="s">
        <v>252</v>
      </c>
    </row>
    <row r="134" spans="1:2" x14ac:dyDescent="0.45">
      <c r="A134" s="53" t="s">
        <v>680</v>
      </c>
      <c r="B134" s="52" t="s">
        <v>254</v>
      </c>
    </row>
    <row r="135" spans="1:2" x14ac:dyDescent="0.45">
      <c r="A135" s="53" t="s">
        <v>256</v>
      </c>
      <c r="B135" s="52" t="s">
        <v>255</v>
      </c>
    </row>
    <row r="136" spans="1:2" x14ac:dyDescent="0.45">
      <c r="A136" s="53" t="s">
        <v>258</v>
      </c>
      <c r="B136" s="52" t="s">
        <v>257</v>
      </c>
    </row>
    <row r="137" spans="1:2" x14ac:dyDescent="0.45">
      <c r="A137" s="53" t="s">
        <v>260</v>
      </c>
      <c r="B137" s="52" t="s">
        <v>259</v>
      </c>
    </row>
    <row r="138" spans="1:2" x14ac:dyDescent="0.45">
      <c r="A138" s="53" t="s">
        <v>681</v>
      </c>
      <c r="B138" s="52" t="s">
        <v>261</v>
      </c>
    </row>
    <row r="139" spans="1:2" x14ac:dyDescent="0.45">
      <c r="A139" s="53" t="s">
        <v>682</v>
      </c>
      <c r="B139" s="52" t="s">
        <v>262</v>
      </c>
    </row>
    <row r="140" spans="1:2" x14ac:dyDescent="0.45">
      <c r="A140" s="53" t="s">
        <v>264</v>
      </c>
      <c r="B140" s="52" t="s">
        <v>263</v>
      </c>
    </row>
    <row r="141" spans="1:2" x14ac:dyDescent="0.45">
      <c r="A141" s="53" t="s">
        <v>266</v>
      </c>
      <c r="B141" s="52" t="s">
        <v>265</v>
      </c>
    </row>
    <row r="142" spans="1:2" x14ac:dyDescent="0.45">
      <c r="A142" s="53" t="s">
        <v>268</v>
      </c>
      <c r="B142" s="52" t="s">
        <v>267</v>
      </c>
    </row>
    <row r="143" spans="1:2" x14ac:dyDescent="0.45">
      <c r="A143" s="53" t="s">
        <v>270</v>
      </c>
      <c r="B143" s="52" t="s">
        <v>269</v>
      </c>
    </row>
    <row r="144" spans="1:2" x14ac:dyDescent="0.45">
      <c r="A144" s="53" t="s">
        <v>272</v>
      </c>
      <c r="B144" s="52" t="s">
        <v>271</v>
      </c>
    </row>
    <row r="145" spans="1:2" x14ac:dyDescent="0.45">
      <c r="A145" s="53" t="s">
        <v>274</v>
      </c>
      <c r="B145" s="52" t="s">
        <v>273</v>
      </c>
    </row>
    <row r="146" spans="1:2" x14ac:dyDescent="0.45">
      <c r="A146" s="53" t="s">
        <v>684</v>
      </c>
      <c r="B146" s="52" t="s">
        <v>275</v>
      </c>
    </row>
    <row r="147" spans="1:2" x14ac:dyDescent="0.45">
      <c r="A147" s="53" t="s">
        <v>277</v>
      </c>
      <c r="B147" s="52" t="s">
        <v>276</v>
      </c>
    </row>
    <row r="148" spans="1:2" x14ac:dyDescent="0.45">
      <c r="A148" s="53" t="s">
        <v>279</v>
      </c>
      <c r="B148" s="52" t="s">
        <v>278</v>
      </c>
    </row>
    <row r="149" spans="1:2" x14ac:dyDescent="0.45">
      <c r="A149" s="53" t="s">
        <v>281</v>
      </c>
      <c r="B149" s="52" t="s">
        <v>280</v>
      </c>
    </row>
    <row r="150" spans="1:2" x14ac:dyDescent="0.45">
      <c r="A150" s="53" t="s">
        <v>283</v>
      </c>
      <c r="B150" s="52" t="s">
        <v>282</v>
      </c>
    </row>
    <row r="151" spans="1:2" x14ac:dyDescent="0.45">
      <c r="A151" s="53" t="s">
        <v>285</v>
      </c>
      <c r="B151" s="52" t="s">
        <v>284</v>
      </c>
    </row>
    <row r="152" spans="1:2" x14ac:dyDescent="0.45">
      <c r="A152" s="53" t="s">
        <v>685</v>
      </c>
      <c r="B152" s="52" t="s">
        <v>286</v>
      </c>
    </row>
    <row r="153" spans="1:2" x14ac:dyDescent="0.45">
      <c r="A153" s="53" t="s">
        <v>288</v>
      </c>
      <c r="B153" s="52" t="s">
        <v>287</v>
      </c>
    </row>
    <row r="154" spans="1:2" x14ac:dyDescent="0.45">
      <c r="A154" s="53" t="s">
        <v>290</v>
      </c>
      <c r="B154" s="52" t="s">
        <v>289</v>
      </c>
    </row>
    <row r="155" spans="1:2" x14ac:dyDescent="0.45">
      <c r="A155" s="53" t="s">
        <v>292</v>
      </c>
      <c r="B155" s="52" t="s">
        <v>291</v>
      </c>
    </row>
    <row r="156" spans="1:2" x14ac:dyDescent="0.45">
      <c r="A156" s="53" t="s">
        <v>294</v>
      </c>
      <c r="B156" s="52" t="s">
        <v>293</v>
      </c>
    </row>
    <row r="157" spans="1:2" x14ac:dyDescent="0.45">
      <c r="A157" s="53" t="s">
        <v>296</v>
      </c>
      <c r="B157" s="52" t="s">
        <v>295</v>
      </c>
    </row>
    <row r="158" spans="1:2" x14ac:dyDescent="0.45">
      <c r="A158" s="53" t="s">
        <v>686</v>
      </c>
      <c r="B158" s="52" t="s">
        <v>297</v>
      </c>
    </row>
    <row r="159" spans="1:2" x14ac:dyDescent="0.45">
      <c r="A159" s="53" t="s">
        <v>299</v>
      </c>
      <c r="B159" s="52" t="s">
        <v>298</v>
      </c>
    </row>
    <row r="160" spans="1:2" x14ac:dyDescent="0.45">
      <c r="A160" s="53" t="s">
        <v>301</v>
      </c>
      <c r="B160" s="52" t="s">
        <v>300</v>
      </c>
    </row>
    <row r="161" spans="1:2" x14ac:dyDescent="0.45">
      <c r="A161" s="53" t="s">
        <v>303</v>
      </c>
      <c r="B161" s="52" t="s">
        <v>302</v>
      </c>
    </row>
    <row r="162" spans="1:2" x14ac:dyDescent="0.45">
      <c r="A162" s="53" t="s">
        <v>305</v>
      </c>
      <c r="B162" s="52" t="s">
        <v>304</v>
      </c>
    </row>
    <row r="163" spans="1:2" x14ac:dyDescent="0.45">
      <c r="A163" s="53" t="s">
        <v>307</v>
      </c>
      <c r="B163" s="52" t="s">
        <v>306</v>
      </c>
    </row>
    <row r="164" spans="1:2" x14ac:dyDescent="0.45">
      <c r="A164" s="53" t="s">
        <v>309</v>
      </c>
      <c r="B164" s="52" t="s">
        <v>308</v>
      </c>
    </row>
    <row r="165" spans="1:2" x14ac:dyDescent="0.45">
      <c r="A165" s="53" t="s">
        <v>688</v>
      </c>
      <c r="B165" s="52" t="s">
        <v>310</v>
      </c>
    </row>
    <row r="166" spans="1:2" x14ac:dyDescent="0.45">
      <c r="A166" s="53" t="s">
        <v>689</v>
      </c>
      <c r="B166" s="52" t="s">
        <v>311</v>
      </c>
    </row>
    <row r="167" spans="1:2" x14ac:dyDescent="0.45">
      <c r="A167" s="53" t="s">
        <v>313</v>
      </c>
      <c r="B167" s="52" t="s">
        <v>312</v>
      </c>
    </row>
    <row r="168" spans="1:2" x14ac:dyDescent="0.45">
      <c r="A168" s="53" t="s">
        <v>315</v>
      </c>
      <c r="B168" s="52" t="s">
        <v>314</v>
      </c>
    </row>
    <row r="169" spans="1:2" x14ac:dyDescent="0.45">
      <c r="A169" s="53" t="s">
        <v>317</v>
      </c>
      <c r="B169" s="52" t="s">
        <v>316</v>
      </c>
    </row>
    <row r="170" spans="1:2" x14ac:dyDescent="0.45">
      <c r="A170" s="53" t="s">
        <v>319</v>
      </c>
      <c r="B170" s="52" t="s">
        <v>318</v>
      </c>
    </row>
    <row r="171" spans="1:2" x14ac:dyDescent="0.45">
      <c r="A171" s="53" t="s">
        <v>321</v>
      </c>
      <c r="B171" s="52" t="s">
        <v>320</v>
      </c>
    </row>
    <row r="172" spans="1:2" x14ac:dyDescent="0.45">
      <c r="A172" s="53" t="s">
        <v>323</v>
      </c>
      <c r="B172" s="52" t="s">
        <v>322</v>
      </c>
    </row>
    <row r="173" spans="1:2" x14ac:dyDescent="0.45">
      <c r="A173" s="53" t="s">
        <v>325</v>
      </c>
      <c r="B173" s="52" t="s">
        <v>324</v>
      </c>
    </row>
    <row r="174" spans="1:2" x14ac:dyDescent="0.45">
      <c r="A174" s="53" t="s">
        <v>327</v>
      </c>
      <c r="B174" s="52" t="s">
        <v>326</v>
      </c>
    </row>
    <row r="175" spans="1:2" x14ac:dyDescent="0.45">
      <c r="A175" s="53" t="s">
        <v>690</v>
      </c>
      <c r="B175" s="52" t="s">
        <v>328</v>
      </c>
    </row>
    <row r="176" spans="1:2" x14ac:dyDescent="0.45">
      <c r="A176" s="53" t="s">
        <v>330</v>
      </c>
      <c r="B176" s="52" t="s">
        <v>329</v>
      </c>
    </row>
    <row r="177" spans="1:2" x14ac:dyDescent="0.45">
      <c r="A177" s="53" t="s">
        <v>332</v>
      </c>
      <c r="B177" s="52" t="s">
        <v>331</v>
      </c>
    </row>
    <row r="178" spans="1:2" x14ac:dyDescent="0.45">
      <c r="A178" s="53" t="s">
        <v>691</v>
      </c>
      <c r="B178" s="52" t="s">
        <v>333</v>
      </c>
    </row>
    <row r="179" spans="1:2" x14ac:dyDescent="0.45">
      <c r="A179" s="53" t="s">
        <v>335</v>
      </c>
      <c r="B179" s="52" t="s">
        <v>334</v>
      </c>
    </row>
    <row r="180" spans="1:2" x14ac:dyDescent="0.45">
      <c r="A180" s="53" t="s">
        <v>837</v>
      </c>
      <c r="B180" s="52" t="s">
        <v>840</v>
      </c>
    </row>
    <row r="181" spans="1:2" x14ac:dyDescent="0.45">
      <c r="A181" s="53" t="s">
        <v>692</v>
      </c>
      <c r="B181" s="52" t="s">
        <v>336</v>
      </c>
    </row>
    <row r="182" spans="1:2" x14ac:dyDescent="0.45">
      <c r="A182" s="53" t="s">
        <v>338</v>
      </c>
      <c r="B182" s="52" t="s">
        <v>337</v>
      </c>
    </row>
    <row r="183" spans="1:2" x14ac:dyDescent="0.45">
      <c r="A183" s="53" t="s">
        <v>340</v>
      </c>
      <c r="B183" s="52" t="s">
        <v>339</v>
      </c>
    </row>
    <row r="184" spans="1:2" x14ac:dyDescent="0.45">
      <c r="A184" s="53" t="s">
        <v>342</v>
      </c>
      <c r="B184" s="52" t="s">
        <v>341</v>
      </c>
    </row>
    <row r="185" spans="1:2" x14ac:dyDescent="0.45">
      <c r="A185" s="53" t="s">
        <v>695</v>
      </c>
      <c r="B185" s="52" t="s">
        <v>343</v>
      </c>
    </row>
    <row r="186" spans="1:2" x14ac:dyDescent="0.45">
      <c r="A186" s="53" t="s">
        <v>345</v>
      </c>
      <c r="B186" s="52" t="s">
        <v>344</v>
      </c>
    </row>
    <row r="187" spans="1:2" x14ac:dyDescent="0.45">
      <c r="A187" s="53" t="s">
        <v>696</v>
      </c>
      <c r="B187" s="52" t="s">
        <v>346</v>
      </c>
    </row>
    <row r="188" spans="1:2" x14ac:dyDescent="0.45">
      <c r="A188" s="53" t="s">
        <v>348</v>
      </c>
      <c r="B188" s="52" t="s">
        <v>347</v>
      </c>
    </row>
    <row r="189" spans="1:2" x14ac:dyDescent="0.45">
      <c r="A189" s="53" t="s">
        <v>350</v>
      </c>
      <c r="B189" s="52" t="s">
        <v>349</v>
      </c>
    </row>
    <row r="190" spans="1:2" x14ac:dyDescent="0.45">
      <c r="A190" s="53" t="s">
        <v>352</v>
      </c>
      <c r="B190" s="52" t="s">
        <v>351</v>
      </c>
    </row>
    <row r="191" spans="1:2" x14ac:dyDescent="0.45">
      <c r="A191" s="53" t="s">
        <v>354</v>
      </c>
      <c r="B191" s="52" t="s">
        <v>353</v>
      </c>
    </row>
    <row r="192" spans="1:2" x14ac:dyDescent="0.45">
      <c r="A192" s="53" t="s">
        <v>356</v>
      </c>
      <c r="B192" s="52" t="s">
        <v>355</v>
      </c>
    </row>
    <row r="193" spans="1:2" x14ac:dyDescent="0.45">
      <c r="A193" s="53" t="s">
        <v>697</v>
      </c>
      <c r="B193" s="52" t="s">
        <v>357</v>
      </c>
    </row>
    <row r="194" spans="1:2" x14ac:dyDescent="0.45">
      <c r="A194" s="53" t="s">
        <v>698</v>
      </c>
      <c r="B194" s="52" t="s">
        <v>358</v>
      </c>
    </row>
    <row r="195" spans="1:2" x14ac:dyDescent="0.45">
      <c r="A195" s="53" t="s">
        <v>699</v>
      </c>
      <c r="B195" s="52" t="s">
        <v>359</v>
      </c>
    </row>
    <row r="196" spans="1:2" x14ac:dyDescent="0.45">
      <c r="A196" s="53" t="s">
        <v>361</v>
      </c>
      <c r="B196" s="52" t="s">
        <v>360</v>
      </c>
    </row>
    <row r="197" spans="1:2" x14ac:dyDescent="0.45">
      <c r="A197" s="53" t="s">
        <v>700</v>
      </c>
      <c r="B197" s="52" t="s">
        <v>362</v>
      </c>
    </row>
    <row r="198" spans="1:2" x14ac:dyDescent="0.45">
      <c r="A198" s="53" t="s">
        <v>364</v>
      </c>
      <c r="B198" s="52" t="s">
        <v>363</v>
      </c>
    </row>
    <row r="199" spans="1:2" x14ac:dyDescent="0.45">
      <c r="A199" s="53" t="s">
        <v>701</v>
      </c>
      <c r="B199" s="52" t="s">
        <v>365</v>
      </c>
    </row>
    <row r="200" spans="1:2" x14ac:dyDescent="0.45">
      <c r="A200" s="53" t="s">
        <v>367</v>
      </c>
      <c r="B200" s="52" t="s">
        <v>366</v>
      </c>
    </row>
    <row r="201" spans="1:2" x14ac:dyDescent="0.45">
      <c r="A201" s="53" t="s">
        <v>369</v>
      </c>
      <c r="B201" s="52" t="s">
        <v>368</v>
      </c>
    </row>
    <row r="202" spans="1:2" x14ac:dyDescent="0.45">
      <c r="A202" s="53" t="s">
        <v>371</v>
      </c>
      <c r="B202" s="52" t="s">
        <v>370</v>
      </c>
    </row>
    <row r="203" spans="1:2" x14ac:dyDescent="0.45">
      <c r="A203" s="53" t="s">
        <v>373</v>
      </c>
      <c r="B203" s="52" t="s">
        <v>372</v>
      </c>
    </row>
    <row r="204" spans="1:2" x14ac:dyDescent="0.45">
      <c r="A204" s="53" t="s">
        <v>375</v>
      </c>
      <c r="B204" s="52" t="s">
        <v>374</v>
      </c>
    </row>
    <row r="205" spans="1:2" x14ac:dyDescent="0.45">
      <c r="A205" s="53" t="s">
        <v>377</v>
      </c>
      <c r="B205" s="52" t="s">
        <v>376</v>
      </c>
    </row>
    <row r="206" spans="1:2" x14ac:dyDescent="0.45">
      <c r="A206" s="53" t="s">
        <v>379</v>
      </c>
      <c r="B206" s="52" t="s">
        <v>378</v>
      </c>
    </row>
    <row r="207" spans="1:2" x14ac:dyDescent="0.45">
      <c r="A207" s="53" t="s">
        <v>381</v>
      </c>
      <c r="B207" s="52" t="s">
        <v>380</v>
      </c>
    </row>
    <row r="208" spans="1:2" x14ac:dyDescent="0.45">
      <c r="A208" s="53" t="s">
        <v>383</v>
      </c>
      <c r="B208" s="52" t="s">
        <v>382</v>
      </c>
    </row>
    <row r="209" spans="1:2" x14ac:dyDescent="0.45">
      <c r="A209" s="53" t="s">
        <v>385</v>
      </c>
      <c r="B209" s="52" t="s">
        <v>384</v>
      </c>
    </row>
    <row r="210" spans="1:2" x14ac:dyDescent="0.45">
      <c r="A210" s="53" t="s">
        <v>387</v>
      </c>
      <c r="B210" s="52" t="s">
        <v>386</v>
      </c>
    </row>
    <row r="211" spans="1:2" x14ac:dyDescent="0.45">
      <c r="A211" s="53" t="s">
        <v>389</v>
      </c>
      <c r="B211" s="52" t="s">
        <v>388</v>
      </c>
    </row>
    <row r="212" spans="1:2" x14ac:dyDescent="0.45">
      <c r="A212" s="53" t="s">
        <v>391</v>
      </c>
      <c r="B212" s="52" t="s">
        <v>390</v>
      </c>
    </row>
    <row r="213" spans="1:2" x14ac:dyDescent="0.45">
      <c r="A213" s="53" t="s">
        <v>393</v>
      </c>
      <c r="B213" s="52" t="s">
        <v>392</v>
      </c>
    </row>
    <row r="214" spans="1:2" x14ac:dyDescent="0.45">
      <c r="A214" s="53" t="s">
        <v>702</v>
      </c>
      <c r="B214" s="52" t="s">
        <v>394</v>
      </c>
    </row>
    <row r="215" spans="1:2" x14ac:dyDescent="0.45">
      <c r="A215" s="53" t="s">
        <v>396</v>
      </c>
      <c r="B215" s="52" t="s">
        <v>395</v>
      </c>
    </row>
    <row r="216" spans="1:2" x14ac:dyDescent="0.45">
      <c r="A216" s="53" t="s">
        <v>398</v>
      </c>
      <c r="B216" s="52" t="s">
        <v>397</v>
      </c>
    </row>
    <row r="217" spans="1:2" x14ac:dyDescent="0.45">
      <c r="A217" s="53" t="s">
        <v>400</v>
      </c>
      <c r="B217" s="52" t="s">
        <v>399</v>
      </c>
    </row>
    <row r="218" spans="1:2" x14ac:dyDescent="0.45">
      <c r="A218" s="53" t="s">
        <v>402</v>
      </c>
      <c r="B218" s="52" t="s">
        <v>401</v>
      </c>
    </row>
    <row r="219" spans="1:2" x14ac:dyDescent="0.45">
      <c r="A219" s="53" t="s">
        <v>404</v>
      </c>
      <c r="B219" s="52" t="s">
        <v>403</v>
      </c>
    </row>
    <row r="220" spans="1:2" x14ac:dyDescent="0.45">
      <c r="A220" s="53" t="s">
        <v>406</v>
      </c>
      <c r="B220" s="52" t="s">
        <v>405</v>
      </c>
    </row>
    <row r="221" spans="1:2" x14ac:dyDescent="0.45">
      <c r="A221" s="53" t="s">
        <v>408</v>
      </c>
      <c r="B221" s="52" t="s">
        <v>407</v>
      </c>
    </row>
    <row r="222" spans="1:2" x14ac:dyDescent="0.45">
      <c r="A222" s="53" t="s">
        <v>410</v>
      </c>
      <c r="B222" s="52" t="s">
        <v>409</v>
      </c>
    </row>
    <row r="223" spans="1:2" x14ac:dyDescent="0.45">
      <c r="A223" s="53" t="s">
        <v>412</v>
      </c>
      <c r="B223" s="52" t="s">
        <v>411</v>
      </c>
    </row>
    <row r="224" spans="1:2" x14ac:dyDescent="0.45">
      <c r="A224" s="53" t="s">
        <v>703</v>
      </c>
      <c r="B224" s="52" t="s">
        <v>413</v>
      </c>
    </row>
    <row r="225" spans="1:2" x14ac:dyDescent="0.45">
      <c r="A225" s="53" t="s">
        <v>705</v>
      </c>
      <c r="B225" s="52" t="s">
        <v>414</v>
      </c>
    </row>
    <row r="226" spans="1:2" x14ac:dyDescent="0.45">
      <c r="A226" s="53" t="s">
        <v>416</v>
      </c>
      <c r="B226" s="52" t="s">
        <v>415</v>
      </c>
    </row>
    <row r="227" spans="1:2" x14ac:dyDescent="0.45">
      <c r="A227" s="53" t="s">
        <v>706</v>
      </c>
      <c r="B227" s="52" t="s">
        <v>417</v>
      </c>
    </row>
    <row r="228" spans="1:2" x14ac:dyDescent="0.45">
      <c r="A228" s="53" t="s">
        <v>419</v>
      </c>
      <c r="B228" s="52" t="s">
        <v>418</v>
      </c>
    </row>
    <row r="229" spans="1:2" x14ac:dyDescent="0.45">
      <c r="A229" s="53" t="s">
        <v>421</v>
      </c>
      <c r="B229" s="52" t="s">
        <v>420</v>
      </c>
    </row>
    <row r="230" spans="1:2" x14ac:dyDescent="0.45">
      <c r="A230" s="53" t="s">
        <v>707</v>
      </c>
      <c r="B230" s="52" t="s">
        <v>422</v>
      </c>
    </row>
    <row r="231" spans="1:2" x14ac:dyDescent="0.45">
      <c r="A231" s="53" t="s">
        <v>424</v>
      </c>
      <c r="B231" s="52" t="s">
        <v>423</v>
      </c>
    </row>
    <row r="232" spans="1:2" x14ac:dyDescent="0.45">
      <c r="A232" s="53" t="s">
        <v>426</v>
      </c>
      <c r="B232" s="52" t="s">
        <v>425</v>
      </c>
    </row>
    <row r="233" spans="1:2" x14ac:dyDescent="0.45">
      <c r="A233" s="53" t="s">
        <v>428</v>
      </c>
      <c r="B233" s="52" t="s">
        <v>427</v>
      </c>
    </row>
    <row r="234" spans="1:2" x14ac:dyDescent="0.45">
      <c r="A234" s="53" t="s">
        <v>430</v>
      </c>
      <c r="B234" s="52" t="s">
        <v>429</v>
      </c>
    </row>
    <row r="235" spans="1:2" x14ac:dyDescent="0.45">
      <c r="A235" s="53" t="s">
        <v>432</v>
      </c>
      <c r="B235" s="52" t="s">
        <v>431</v>
      </c>
    </row>
    <row r="236" spans="1:2" x14ac:dyDescent="0.45">
      <c r="A236" s="53" t="s">
        <v>434</v>
      </c>
      <c r="B236" s="52" t="s">
        <v>433</v>
      </c>
    </row>
    <row r="237" spans="1:2" x14ac:dyDescent="0.45">
      <c r="A237" s="53" t="s">
        <v>436</v>
      </c>
      <c r="B237" s="52" t="s">
        <v>435</v>
      </c>
    </row>
    <row r="238" spans="1:2" x14ac:dyDescent="0.45">
      <c r="A238" s="53" t="s">
        <v>438</v>
      </c>
      <c r="B238" s="52" t="s">
        <v>437</v>
      </c>
    </row>
    <row r="239" spans="1:2" x14ac:dyDescent="0.45">
      <c r="A239" s="53" t="s">
        <v>440</v>
      </c>
      <c r="B239" s="52" t="s">
        <v>439</v>
      </c>
    </row>
    <row r="240" spans="1:2" x14ac:dyDescent="0.45">
      <c r="A240" s="53" t="s">
        <v>442</v>
      </c>
      <c r="B240" s="52" t="s">
        <v>441</v>
      </c>
    </row>
    <row r="241" spans="1:2" x14ac:dyDescent="0.45">
      <c r="A241" s="53" t="s">
        <v>708</v>
      </c>
      <c r="B241" s="52" t="s">
        <v>443</v>
      </c>
    </row>
    <row r="242" spans="1:2" x14ac:dyDescent="0.45">
      <c r="A242" s="53" t="s">
        <v>709</v>
      </c>
      <c r="B242" s="52" t="s">
        <v>444</v>
      </c>
    </row>
    <row r="243" spans="1:2" x14ac:dyDescent="0.45">
      <c r="A243" s="53" t="s">
        <v>446</v>
      </c>
      <c r="B243" s="52" t="s">
        <v>445</v>
      </c>
    </row>
    <row r="244" spans="1:2" x14ac:dyDescent="0.45">
      <c r="A244" s="53" t="s">
        <v>448</v>
      </c>
      <c r="B244" s="52" t="s">
        <v>447</v>
      </c>
    </row>
    <row r="245" spans="1:2" x14ac:dyDescent="0.45">
      <c r="A245" s="53" t="s">
        <v>450</v>
      </c>
      <c r="B245" s="52" t="s">
        <v>449</v>
      </c>
    </row>
    <row r="246" spans="1:2" x14ac:dyDescent="0.45">
      <c r="A246" s="53" t="s">
        <v>452</v>
      </c>
      <c r="B246" s="52" t="s">
        <v>451</v>
      </c>
    </row>
    <row r="247" spans="1:2" x14ac:dyDescent="0.45">
      <c r="A247" s="53" t="s">
        <v>454</v>
      </c>
      <c r="B247" s="52" t="s">
        <v>453</v>
      </c>
    </row>
    <row r="248" spans="1:2" x14ac:dyDescent="0.45">
      <c r="A248" s="53" t="s">
        <v>456</v>
      </c>
      <c r="B248" s="52" t="s">
        <v>455</v>
      </c>
    </row>
    <row r="249" spans="1:2" x14ac:dyDescent="0.45">
      <c r="A249" s="53" t="s">
        <v>458</v>
      </c>
      <c r="B249" s="52" t="s">
        <v>457</v>
      </c>
    </row>
    <row r="250" spans="1:2" x14ac:dyDescent="0.45">
      <c r="A250" s="53" t="s">
        <v>460</v>
      </c>
      <c r="B250" s="52" t="s">
        <v>459</v>
      </c>
    </row>
    <row r="251" spans="1:2" x14ac:dyDescent="0.45">
      <c r="A251" s="53" t="s">
        <v>710</v>
      </c>
      <c r="B251" s="52" t="s">
        <v>461</v>
      </c>
    </row>
    <row r="252" spans="1:2" x14ac:dyDescent="0.45">
      <c r="A252" s="53" t="s">
        <v>711</v>
      </c>
      <c r="B252" s="52" t="s">
        <v>462</v>
      </c>
    </row>
    <row r="253" spans="1:2" x14ac:dyDescent="0.45">
      <c r="A253" s="53" t="s">
        <v>464</v>
      </c>
      <c r="B253" s="52" t="s">
        <v>463</v>
      </c>
    </row>
    <row r="254" spans="1:2" x14ac:dyDescent="0.45">
      <c r="A254" s="53" t="s">
        <v>466</v>
      </c>
      <c r="B254" s="52" t="s">
        <v>465</v>
      </c>
    </row>
    <row r="255" spans="1:2" x14ac:dyDescent="0.45">
      <c r="A255" s="53" t="s">
        <v>468</v>
      </c>
      <c r="B255" s="52" t="s">
        <v>467</v>
      </c>
    </row>
    <row r="256" spans="1:2" x14ac:dyDescent="0.45">
      <c r="A256" s="53" t="s">
        <v>470</v>
      </c>
      <c r="B256" s="52" t="s">
        <v>469</v>
      </c>
    </row>
    <row r="257" spans="1:2" x14ac:dyDescent="0.45">
      <c r="A257" s="53" t="s">
        <v>472</v>
      </c>
      <c r="B257" s="52" t="s">
        <v>471</v>
      </c>
    </row>
    <row r="258" spans="1:2" x14ac:dyDescent="0.45">
      <c r="A258" s="53" t="s">
        <v>474</v>
      </c>
      <c r="B258" s="52" t="s">
        <v>473</v>
      </c>
    </row>
    <row r="259" spans="1:2" x14ac:dyDescent="0.45">
      <c r="A259" s="53" t="s">
        <v>712</v>
      </c>
      <c r="B259" s="52" t="s">
        <v>475</v>
      </c>
    </row>
    <row r="260" spans="1:2" x14ac:dyDescent="0.45">
      <c r="A260" s="53" t="s">
        <v>477</v>
      </c>
      <c r="B260" s="52" t="s">
        <v>476</v>
      </c>
    </row>
    <row r="261" spans="1:2" x14ac:dyDescent="0.45">
      <c r="A261" s="53" t="s">
        <v>479</v>
      </c>
      <c r="B261" s="52" t="s">
        <v>478</v>
      </c>
    </row>
    <row r="262" spans="1:2" x14ac:dyDescent="0.45">
      <c r="A262" s="53" t="s">
        <v>481</v>
      </c>
      <c r="B262" s="52" t="s">
        <v>480</v>
      </c>
    </row>
    <row r="263" spans="1:2" x14ac:dyDescent="0.45">
      <c r="A263" s="53" t="s">
        <v>483</v>
      </c>
      <c r="B263" s="52" t="s">
        <v>482</v>
      </c>
    </row>
    <row r="264" spans="1:2" x14ac:dyDescent="0.45">
      <c r="A264" s="53" t="s">
        <v>715</v>
      </c>
      <c r="B264" s="52" t="s">
        <v>484</v>
      </c>
    </row>
    <row r="265" spans="1:2" x14ac:dyDescent="0.45">
      <c r="A265" s="53" t="s">
        <v>486</v>
      </c>
      <c r="B265" s="52" t="s">
        <v>485</v>
      </c>
    </row>
    <row r="266" spans="1:2" x14ac:dyDescent="0.45">
      <c r="A266" s="53" t="s">
        <v>488</v>
      </c>
      <c r="B266" s="52" t="s">
        <v>487</v>
      </c>
    </row>
    <row r="267" spans="1:2" x14ac:dyDescent="0.45">
      <c r="A267" s="53" t="s">
        <v>490</v>
      </c>
      <c r="B267" s="52" t="s">
        <v>489</v>
      </c>
    </row>
    <row r="268" spans="1:2" x14ac:dyDescent="0.45">
      <c r="A268" s="53" t="s">
        <v>492</v>
      </c>
      <c r="B268" s="52" t="s">
        <v>491</v>
      </c>
    </row>
    <row r="269" spans="1:2" x14ac:dyDescent="0.45">
      <c r="A269" s="53" t="s">
        <v>494</v>
      </c>
      <c r="B269" s="52" t="s">
        <v>493</v>
      </c>
    </row>
    <row r="270" spans="1:2" x14ac:dyDescent="0.45">
      <c r="A270" s="53" t="s">
        <v>716</v>
      </c>
      <c r="B270" s="52" t="s">
        <v>495</v>
      </c>
    </row>
    <row r="271" spans="1:2" x14ac:dyDescent="0.45">
      <c r="A271" s="53" t="s">
        <v>497</v>
      </c>
      <c r="B271" s="52" t="s">
        <v>496</v>
      </c>
    </row>
    <row r="272" spans="1:2" x14ac:dyDescent="0.45">
      <c r="A272" s="53" t="s">
        <v>717</v>
      </c>
      <c r="B272" s="52" t="s">
        <v>498</v>
      </c>
    </row>
    <row r="273" spans="1:2" x14ac:dyDescent="0.45">
      <c r="A273" s="53" t="s">
        <v>500</v>
      </c>
      <c r="B273" s="52" t="s">
        <v>499</v>
      </c>
    </row>
    <row r="274" spans="1:2" x14ac:dyDescent="0.45">
      <c r="A274" s="53" t="s">
        <v>502</v>
      </c>
      <c r="B274" s="52" t="s">
        <v>501</v>
      </c>
    </row>
    <row r="275" spans="1:2" x14ac:dyDescent="0.45">
      <c r="A275" s="53" t="s">
        <v>504</v>
      </c>
      <c r="B275" s="52" t="s">
        <v>503</v>
      </c>
    </row>
    <row r="276" spans="1:2" x14ac:dyDescent="0.45">
      <c r="A276" s="53" t="s">
        <v>506</v>
      </c>
      <c r="B276" s="52" t="s">
        <v>505</v>
      </c>
    </row>
    <row r="277" spans="1:2" x14ac:dyDescent="0.45">
      <c r="A277" s="53" t="s">
        <v>508</v>
      </c>
      <c r="B277" s="52" t="s">
        <v>507</v>
      </c>
    </row>
    <row r="278" spans="1:2" x14ac:dyDescent="0.45">
      <c r="A278" s="53" t="s">
        <v>510</v>
      </c>
      <c r="B278" s="52" t="s">
        <v>509</v>
      </c>
    </row>
    <row r="279" spans="1:2" x14ac:dyDescent="0.45">
      <c r="A279" s="53" t="s">
        <v>512</v>
      </c>
      <c r="B279" s="52" t="s">
        <v>511</v>
      </c>
    </row>
    <row r="280" spans="1:2" x14ac:dyDescent="0.45">
      <c r="A280" s="53" t="s">
        <v>514</v>
      </c>
      <c r="B280" s="52" t="s">
        <v>513</v>
      </c>
    </row>
    <row r="281" spans="1:2" x14ac:dyDescent="0.45">
      <c r="A281" s="53" t="s">
        <v>516</v>
      </c>
      <c r="B281" s="52" t="s">
        <v>515</v>
      </c>
    </row>
    <row r="282" spans="1:2" x14ac:dyDescent="0.45">
      <c r="A282" s="53" t="s">
        <v>518</v>
      </c>
      <c r="B282" s="52" t="s">
        <v>517</v>
      </c>
    </row>
    <row r="283" spans="1:2" x14ac:dyDescent="0.45">
      <c r="A283" s="53" t="s">
        <v>718</v>
      </c>
      <c r="B283" s="52" t="s">
        <v>519</v>
      </c>
    </row>
    <row r="284" spans="1:2" x14ac:dyDescent="0.45">
      <c r="A284" s="53" t="s">
        <v>521</v>
      </c>
      <c r="B284" s="52" t="s">
        <v>520</v>
      </c>
    </row>
    <row r="285" spans="1:2" x14ac:dyDescent="0.45">
      <c r="A285" s="53" t="s">
        <v>523</v>
      </c>
      <c r="B285" s="52" t="s">
        <v>522</v>
      </c>
    </row>
    <row r="286" spans="1:2" x14ac:dyDescent="0.45">
      <c r="A286" s="53" t="s">
        <v>525</v>
      </c>
      <c r="B286" s="52" t="s">
        <v>524</v>
      </c>
    </row>
    <row r="287" spans="1:2" x14ac:dyDescent="0.45">
      <c r="A287" s="53" t="s">
        <v>527</v>
      </c>
      <c r="B287" s="52" t="s">
        <v>526</v>
      </c>
    </row>
    <row r="288" spans="1:2" x14ac:dyDescent="0.45">
      <c r="A288" s="53" t="s">
        <v>529</v>
      </c>
      <c r="B288" s="52" t="s">
        <v>528</v>
      </c>
    </row>
    <row r="289" spans="1:2" x14ac:dyDescent="0.45">
      <c r="A289" s="53" t="s">
        <v>719</v>
      </c>
      <c r="B289" s="52" t="s">
        <v>530</v>
      </c>
    </row>
    <row r="290" spans="1:2" x14ac:dyDescent="0.45">
      <c r="A290" s="53" t="s">
        <v>532</v>
      </c>
      <c r="B290" s="52" t="s">
        <v>531</v>
      </c>
    </row>
    <row r="291" spans="1:2" x14ac:dyDescent="0.45">
      <c r="A291" s="53" t="s">
        <v>534</v>
      </c>
      <c r="B291" s="52" t="s">
        <v>533</v>
      </c>
    </row>
    <row r="292" spans="1:2" x14ac:dyDescent="0.45">
      <c r="A292" s="53" t="s">
        <v>536</v>
      </c>
      <c r="B292" s="52" t="s">
        <v>535</v>
      </c>
    </row>
    <row r="293" spans="1:2" x14ac:dyDescent="0.45">
      <c r="A293" s="53" t="s">
        <v>838</v>
      </c>
      <c r="B293" s="52" t="s">
        <v>839</v>
      </c>
    </row>
    <row r="294" spans="1:2" x14ac:dyDescent="0.45">
      <c r="A294" s="53" t="s">
        <v>538</v>
      </c>
      <c r="B294" s="52" t="s">
        <v>537</v>
      </c>
    </row>
    <row r="295" spans="1:2" x14ac:dyDescent="0.45">
      <c r="A295" s="53" t="s">
        <v>540</v>
      </c>
      <c r="B295" s="52" t="s">
        <v>539</v>
      </c>
    </row>
    <row r="296" spans="1:2" x14ac:dyDescent="0.45">
      <c r="A296" s="53" t="s">
        <v>542</v>
      </c>
      <c r="B296" s="52" t="s">
        <v>541</v>
      </c>
    </row>
    <row r="297" spans="1:2" x14ac:dyDescent="0.45">
      <c r="A297" s="53" t="s">
        <v>544</v>
      </c>
      <c r="B297" s="52" t="s">
        <v>543</v>
      </c>
    </row>
    <row r="298" spans="1:2" x14ac:dyDescent="0.45">
      <c r="A298" s="53" t="s">
        <v>720</v>
      </c>
      <c r="B298" s="52" t="s">
        <v>545</v>
      </c>
    </row>
    <row r="299" spans="1:2" x14ac:dyDescent="0.45">
      <c r="A299" s="53" t="s">
        <v>547</v>
      </c>
      <c r="B299" s="52" t="s">
        <v>546</v>
      </c>
    </row>
    <row r="300" spans="1:2" x14ac:dyDescent="0.45">
      <c r="A300" s="53" t="s">
        <v>721</v>
      </c>
      <c r="B300" s="52" t="s">
        <v>548</v>
      </c>
    </row>
    <row r="301" spans="1:2" x14ac:dyDescent="0.45">
      <c r="A301" s="53" t="s">
        <v>550</v>
      </c>
      <c r="B301" s="52" t="s">
        <v>549</v>
      </c>
    </row>
    <row r="302" spans="1:2" x14ac:dyDescent="0.45">
      <c r="A302" s="53" t="s">
        <v>552</v>
      </c>
      <c r="B302" s="52" t="s">
        <v>551</v>
      </c>
    </row>
    <row r="303" spans="1:2" x14ac:dyDescent="0.45">
      <c r="A303" s="53" t="s">
        <v>722</v>
      </c>
      <c r="B303" s="52" t="s">
        <v>553</v>
      </c>
    </row>
    <row r="304" spans="1:2" x14ac:dyDescent="0.45">
      <c r="A304" s="53" t="s">
        <v>555</v>
      </c>
      <c r="B304" s="52" t="s">
        <v>554</v>
      </c>
    </row>
    <row r="305" spans="1:2" x14ac:dyDescent="0.45">
      <c r="A305" s="53" t="s">
        <v>557</v>
      </c>
      <c r="B305" s="52" t="s">
        <v>556</v>
      </c>
    </row>
    <row r="306" spans="1:2" x14ac:dyDescent="0.45">
      <c r="A306" s="53" t="s">
        <v>559</v>
      </c>
      <c r="B306" s="52" t="s">
        <v>558</v>
      </c>
    </row>
    <row r="307" spans="1:2" x14ac:dyDescent="0.45">
      <c r="A307" s="53" t="s">
        <v>561</v>
      </c>
      <c r="B307" s="52" t="s">
        <v>560</v>
      </c>
    </row>
    <row r="308" spans="1:2" x14ac:dyDescent="0.45">
      <c r="A308" s="53" t="s">
        <v>563</v>
      </c>
      <c r="B308" s="52" t="s">
        <v>562</v>
      </c>
    </row>
    <row r="309" spans="1:2" x14ac:dyDescent="0.45">
      <c r="A309" s="53" t="s">
        <v>565</v>
      </c>
      <c r="B309" s="52" t="s">
        <v>564</v>
      </c>
    </row>
    <row r="310" spans="1:2" x14ac:dyDescent="0.45">
      <c r="A310" s="53" t="s">
        <v>723</v>
      </c>
      <c r="B310" s="52" t="s">
        <v>566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4518CFE38F4645BB20D4A757CA3631" ma:contentTypeVersion="13" ma:contentTypeDescription="Create a new document." ma:contentTypeScope="" ma:versionID="617898f938409da5f6c9f17e56c4f7e0">
  <xsd:schema xmlns:xsd="http://www.w3.org/2001/XMLSchema" xmlns:xs="http://www.w3.org/2001/XMLSchema" xmlns:p="http://schemas.microsoft.com/office/2006/metadata/properties" xmlns:ns3="abf251d6-0dd3-4883-8903-9035b8cd49f3" xmlns:ns4="7a92c86b-74dc-4318-b46e-d9de6f6a661f" targetNamespace="http://schemas.microsoft.com/office/2006/metadata/properties" ma:root="true" ma:fieldsID="eb30dc4ec051b63d70534bd09ab55852" ns3:_="" ns4:_="">
    <xsd:import namespace="abf251d6-0dd3-4883-8903-9035b8cd49f3"/>
    <xsd:import namespace="7a92c86b-74dc-4318-b46e-d9de6f6a661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251d6-0dd3-4883-8903-9035b8cd49f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92c86b-74dc-4318-b46e-d9de6f6a66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72AB66-0165-47F0-AD1A-2EBDE0D88E4C}">
  <ds:schemaRefs>
    <ds:schemaRef ds:uri="http://purl.org/dc/terms/"/>
    <ds:schemaRef ds:uri="http://schemas.openxmlformats.org/package/2006/metadata/core-properties"/>
    <ds:schemaRef ds:uri="7a92c86b-74dc-4318-b46e-d9de6f6a661f"/>
    <ds:schemaRef ds:uri="http://schemas.microsoft.com/office/2006/documentManagement/types"/>
    <ds:schemaRef ds:uri="http://schemas.microsoft.com/office/infopath/2007/PartnerControls"/>
    <ds:schemaRef ds:uri="abf251d6-0dd3-4883-8903-9035b8cd49f3"/>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01D7C11-107B-40A9-B1CE-DA4D5186B623}">
  <ds:schemaRefs>
    <ds:schemaRef ds:uri="http://schemas.microsoft.com/sharepoint/v3/contenttype/forms"/>
  </ds:schemaRefs>
</ds:datastoreItem>
</file>

<file path=customXml/itemProps3.xml><?xml version="1.0" encoding="utf-8"?>
<ds:datastoreItem xmlns:ds="http://schemas.openxmlformats.org/officeDocument/2006/customXml" ds:itemID="{E73A49F0-AF09-4CA8-B68C-AD5B05F80F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251d6-0dd3-4883-8903-9035b8cd49f3"/>
    <ds:schemaRef ds:uri="7a92c86b-74dc-4318-b46e-d9de6f6a66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Form</vt:lpstr>
      <vt:lpstr>CTR1 data</vt:lpstr>
      <vt:lpstr>Precepting bodies</vt:lpstr>
      <vt:lpstr>Precepts</vt:lpstr>
      <vt:lpstr>MPA list</vt:lpstr>
      <vt:lpstr>LA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Goulder</dc:creator>
  <cp:lastModifiedBy>John Norman</cp:lastModifiedBy>
  <dcterms:created xsi:type="dcterms:W3CDTF">2020-11-17T16:05:49Z</dcterms:created>
  <dcterms:modified xsi:type="dcterms:W3CDTF">2020-12-15T14:25:48Z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0x010100944518CFE38F4645BB20D4A757CA3631</vt:lpwstr>
  </property>
</Properties>
</file>