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ha67t\Desktop\"/>
    </mc:Choice>
  </mc:AlternateContent>
  <xr:revisionPtr revIDLastSave="0" documentId="13_ncr:1_{DE8306E2-E370-4F29-8703-15997FCDC281}" xr6:coauthVersionLast="41" xr6:coauthVersionMax="41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2" i="1" l="1"/>
  <c r="AC12" i="1"/>
  <c r="AD11" i="1"/>
  <c r="AC11" i="1"/>
  <c r="AC10" i="1"/>
  <c r="AD10" i="1" s="1"/>
  <c r="AD9" i="1"/>
  <c r="AC9" i="1"/>
  <c r="AD8" i="1"/>
  <c r="AC8" i="1"/>
  <c r="AD7" i="1"/>
  <c r="AC7" i="1"/>
  <c r="AC6" i="1"/>
  <c r="AD6" i="1" s="1"/>
  <c r="AD5" i="1"/>
  <c r="AC5" i="1"/>
  <c r="AD4" i="1"/>
  <c r="AC4" i="1"/>
  <c r="Z12" i="1"/>
  <c r="Z11" i="1"/>
  <c r="Z10" i="1"/>
  <c r="Z9" i="1"/>
  <c r="Z8" i="1"/>
  <c r="Z7" i="1"/>
  <c r="Z6" i="1"/>
  <c r="Z5" i="1"/>
  <c r="Z4" i="1"/>
  <c r="U12" i="1"/>
  <c r="U11" i="1"/>
  <c r="U10" i="1"/>
  <c r="U9" i="1"/>
  <c r="U8" i="1"/>
  <c r="U7" i="1"/>
  <c r="U6" i="1"/>
  <c r="U5" i="1"/>
  <c r="U4" i="1"/>
  <c r="P12" i="1"/>
  <c r="P11" i="1"/>
  <c r="P10" i="1"/>
  <c r="P9" i="1"/>
  <c r="P8" i="1"/>
  <c r="P7" i="1"/>
  <c r="P6" i="1"/>
  <c r="P5" i="1"/>
  <c r="P4" i="1"/>
  <c r="O12" i="1"/>
  <c r="O11" i="1"/>
  <c r="O10" i="1"/>
  <c r="O9" i="1"/>
  <c r="O8" i="1"/>
  <c r="O7" i="1"/>
  <c r="O6" i="1"/>
  <c r="O5" i="1"/>
  <c r="O4" i="1"/>
  <c r="D12" i="1" l="1"/>
  <c r="D9" i="1"/>
  <c r="C9" i="1"/>
</calcChain>
</file>

<file path=xl/sharedStrings.xml><?xml version="1.0" encoding="utf-8"?>
<sst xmlns="http://schemas.openxmlformats.org/spreadsheetml/2006/main" count="66" uniqueCount="50">
  <si>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</si>
  <si>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</si>
  <si>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</si>
  <si>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</si>
  <si>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</si>
  <si>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</si>
  <si>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</si>
  <si>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</si>
  <si>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</si>
  <si>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</si>
  <si>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</si>
  <si>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</si>
  <si>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</si>
  <si>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</si>
  <si>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</si>
  <si>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</si>
  <si>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</si>
  <si>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</si>
  <si>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</si>
  <si>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</si>
  <si>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</si>
  <si>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</si>
  <si>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</si>
  <si>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</si>
  <si>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</si>
  <si>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</si>
  <si>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</si>
  <si>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</si>
  <si>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</si>
  <si>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</si>
  <si>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</si>
  <si>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</si>
  <si>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</si>
  <si>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</si>
  <si>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</si>
  <si>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Annual Paybill 
(delegated grades
for financial year 2018/19)</t>
  </si>
  <si>
    <t>Headcount 
(delegated grades as at 31 March 2019)</t>
  </si>
  <si>
    <t>Value of maximum in-year NCPRP paid to a member of SCS standard contract staff in 2018/19</t>
  </si>
  <si>
    <t>Number of SCS on non-standard performance pay terms - Headcount  
(as at 31 March 2019)</t>
  </si>
  <si>
    <t>Value of maximum end of year NCPRP paid to a member of SCS standard contract staff for 2018/19</t>
  </si>
  <si>
    <t>Ministry of Justice</t>
  </si>
  <si>
    <t>Legal Aid Agency</t>
  </si>
  <si>
    <t>HM Courts and Tribunals Service</t>
  </si>
  <si>
    <t>The Office of the Public Guardian</t>
  </si>
  <si>
    <t>Criminal Injuries Compensation Authority</t>
  </si>
  <si>
    <t>Scotland Office</t>
  </si>
  <si>
    <t>Wales Office</t>
  </si>
  <si>
    <t>Northern Ireland Office</t>
  </si>
  <si>
    <t>National Offender Management Service</t>
  </si>
  <si>
    <t>G7 - AA have an in year rather than an end year non consolidated reward scheme.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</si>
</sst>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0.0%"/>
    <numFmt numFmtId="166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9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9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2" fillId="2" borderId="9" xfId="1" applyNumberFormat="1" applyFont="1" applyFill="1" applyBorder="1" applyAlignment="1" applyProtection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166" fontId="0" fillId="2" borderId="9" xfId="11" applyNumberFormat="1" applyFont="1" applyFill="1" applyBorder="1" applyAlignment="1" applyProtection="1">
      <alignment horizontal="right" vertical="top" wrapText="1"/>
      <protection locked="0"/>
    </xf>
    <xf numFmtId="165" fontId="1" fillId="2" borderId="9" xfId="1" applyNumberFormat="1" applyFont="1" applyFill="1" applyBorder="1" applyAlignment="1" applyProtection="1">
      <alignment horizontal="right" vertical="top" wrapText="1"/>
    </xf>
    <xf numFmtId="9" fontId="1" fillId="2" borderId="9" xfId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12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/>
    </xf>
    <xf numFmtId="0" fontId="8" fillId="0" borderId="5" xfId="0" applyFont="1" applyFill="1" applyBorder="1" applyAlignment="1" applyProtection="1">
      <alignment horizontal="center" vertical="top"/>
    </xf>
  </cellXfs>
  <cellStyles count="12">
    <cellStyle name="Comma" xfId="10" builtinId="3"/>
    <cellStyle name="Comma 8" xfId="11" xr:uid="{5674FD93-513C-4376-BD56-46970D156EDB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"/>
  <sheetViews>
    <sheetView tabSelected="1" zoomScale="70" zoomScaleNormal="70" zoomScalePageLayoutView="125" workbookViewId="0">
      <selection activeCell="O23" sqref="O23"/>
    </sheetView>
  </sheetViews>
  <sheetFormatPr defaultColWidth="11" defaultRowHeight="15.5" x14ac:dyDescent="0.35"/>
  <cols>
    <col min="1" max="1" width="44.6640625" customWidth="1"/>
    <col min="2" max="2" width="52.6640625" customWidth="1"/>
    <col min="3" max="3" width="21.1640625" customWidth="1"/>
    <col min="4" max="4" width="16.6640625" customWidth="1"/>
    <col min="5" max="5" width="16.1640625" customWidth="1"/>
    <col min="6" max="6" width="18" customWidth="1"/>
    <col min="7" max="7" width="17.6640625" customWidth="1"/>
    <col min="10" max="10" width="12.1640625" bestFit="1" customWidth="1"/>
    <col min="17" max="17" width="11.9140625" customWidth="1"/>
    <col min="21" max="21" width="13.1640625" customWidth="1"/>
    <col min="34" max="34" width="28.1640625" customWidth="1"/>
  </cols>
  <sheetData>
    <row r="1" spans="1:34" s="1" customFormat="1" ht="46.25" customHeight="1" x14ac:dyDescent="0.35">
      <c r="A1" s="16" t="s">
        <v>29</v>
      </c>
      <c r="B1" s="16" t="s">
        <v>30</v>
      </c>
      <c r="C1" s="19" t="s">
        <v>31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2" t="s">
        <v>32</v>
      </c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9" t="s">
        <v>33</v>
      </c>
      <c r="AF1" s="30"/>
      <c r="AG1" s="31"/>
      <c r="AH1" s="35" t="s">
        <v>34</v>
      </c>
    </row>
    <row r="2" spans="1:34" s="1" customFormat="1" ht="24" customHeight="1" x14ac:dyDescent="0.35">
      <c r="A2" s="17"/>
      <c r="B2" s="17"/>
      <c r="C2" s="38" t="s">
        <v>35</v>
      </c>
      <c r="D2" s="38" t="s">
        <v>36</v>
      </c>
      <c r="E2" s="40" t="s">
        <v>0</v>
      </c>
      <c r="F2" s="41"/>
      <c r="G2" s="41"/>
      <c r="H2" s="41"/>
      <c r="I2" s="42"/>
      <c r="J2" s="43" t="s">
        <v>1</v>
      </c>
      <c r="K2" s="43"/>
      <c r="L2" s="43"/>
      <c r="M2" s="43"/>
      <c r="N2" s="44"/>
      <c r="O2" s="25" t="s">
        <v>2</v>
      </c>
      <c r="P2" s="25"/>
      <c r="Q2" s="26" t="s">
        <v>3</v>
      </c>
      <c r="R2" s="26" t="s">
        <v>4</v>
      </c>
      <c r="S2" s="28" t="s">
        <v>0</v>
      </c>
      <c r="T2" s="28"/>
      <c r="U2" s="28"/>
      <c r="V2" s="28"/>
      <c r="W2" s="28"/>
      <c r="X2" s="28" t="s">
        <v>1</v>
      </c>
      <c r="Y2" s="28"/>
      <c r="Z2" s="28"/>
      <c r="AA2" s="28"/>
      <c r="AB2" s="28"/>
      <c r="AC2" s="45" t="s">
        <v>2</v>
      </c>
      <c r="AD2" s="44"/>
      <c r="AE2" s="32"/>
      <c r="AF2" s="33"/>
      <c r="AG2" s="34"/>
      <c r="AH2" s="36"/>
    </row>
    <row r="3" spans="1:34" s="1" customFormat="1" ht="147.75" customHeight="1" x14ac:dyDescent="0.35">
      <c r="A3" s="18"/>
      <c r="B3" s="18"/>
      <c r="C3" s="39"/>
      <c r="D3" s="39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27"/>
      <c r="R3" s="27"/>
      <c r="S3" s="11" t="s">
        <v>17</v>
      </c>
      <c r="T3" s="11" t="s">
        <v>18</v>
      </c>
      <c r="U3" s="11" t="s">
        <v>19</v>
      </c>
      <c r="V3" s="11" t="s">
        <v>37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39</v>
      </c>
      <c r="AB3" s="11" t="s">
        <v>24</v>
      </c>
      <c r="AC3" s="11" t="s">
        <v>25</v>
      </c>
      <c r="AD3" s="11" t="s">
        <v>26</v>
      </c>
      <c r="AE3" s="11" t="s">
        <v>38</v>
      </c>
      <c r="AF3" s="11" t="s">
        <v>27</v>
      </c>
      <c r="AG3" s="11" t="s">
        <v>28</v>
      </c>
      <c r="AH3" s="37"/>
    </row>
    <row r="4" spans="1:34" s="1" customFormat="1" ht="46.5" x14ac:dyDescent="0.35">
      <c r="A4" s="2" t="s">
        <v>40</v>
      </c>
      <c r="B4" s="2" t="s">
        <v>40</v>
      </c>
      <c r="C4" s="3">
        <v>202873969</v>
      </c>
      <c r="D4" s="4">
        <v>3847</v>
      </c>
      <c r="E4" s="3">
        <v>4697543</v>
      </c>
      <c r="F4" s="4">
        <v>3668</v>
      </c>
      <c r="G4" s="5">
        <v>0.95299999999999996</v>
      </c>
      <c r="H4" s="3">
        <v>4000</v>
      </c>
      <c r="I4" s="3">
        <v>561</v>
      </c>
      <c r="J4" s="3">
        <v>0</v>
      </c>
      <c r="K4" s="4">
        <v>0</v>
      </c>
      <c r="L4" s="5">
        <v>0</v>
      </c>
      <c r="M4" s="3">
        <v>0</v>
      </c>
      <c r="N4" s="3">
        <v>0</v>
      </c>
      <c r="O4" s="3">
        <f>SUM(J4,E4)</f>
        <v>4697543</v>
      </c>
      <c r="P4" s="14">
        <f t="shared" ref="P4:P12" si="0">O4/C4</f>
        <v>2.3154981504798184E-2</v>
      </c>
      <c r="Q4" s="3">
        <v>16214580</v>
      </c>
      <c r="R4" s="4">
        <v>135</v>
      </c>
      <c r="S4" s="3">
        <v>29000</v>
      </c>
      <c r="T4" s="4">
        <v>7</v>
      </c>
      <c r="U4" s="14">
        <f t="shared" ref="U4:U12" si="1">T4/R4</f>
        <v>5.185185185185185E-2</v>
      </c>
      <c r="V4" s="3">
        <v>5000</v>
      </c>
      <c r="W4" s="3">
        <v>4143</v>
      </c>
      <c r="X4" s="3">
        <v>194300</v>
      </c>
      <c r="Y4" s="8">
        <v>22</v>
      </c>
      <c r="Z4" s="15">
        <f t="shared" ref="Z4:Z12" si="2">Y4/R4</f>
        <v>0.16296296296296298</v>
      </c>
      <c r="AA4" s="3">
        <v>12200</v>
      </c>
      <c r="AB4" s="3">
        <v>8832</v>
      </c>
      <c r="AC4" s="6">
        <f t="shared" ref="AC4:AC12" si="3">X4+S4</f>
        <v>223300</v>
      </c>
      <c r="AD4" s="14">
        <f t="shared" ref="AD4:AD12" si="4">AC4/Q4</f>
        <v>1.377155621668893E-2</v>
      </c>
      <c r="AE4" s="4"/>
      <c r="AF4" s="3"/>
      <c r="AG4" s="3"/>
      <c r="AH4" s="2" t="s">
        <v>49</v>
      </c>
    </row>
    <row r="5" spans="1:34" s="1" customFormat="1" ht="46.5" x14ac:dyDescent="0.35">
      <c r="A5" s="2" t="s">
        <v>40</v>
      </c>
      <c r="B5" s="2" t="s">
        <v>41</v>
      </c>
      <c r="C5" s="3">
        <v>50575464</v>
      </c>
      <c r="D5" s="4">
        <v>1339</v>
      </c>
      <c r="E5" s="3">
        <v>1216052</v>
      </c>
      <c r="F5" s="4">
        <v>1108</v>
      </c>
      <c r="G5" s="5">
        <v>0.82699999999999996</v>
      </c>
      <c r="H5" s="3">
        <v>2500</v>
      </c>
      <c r="I5" s="3">
        <v>350</v>
      </c>
      <c r="J5" s="3">
        <v>0</v>
      </c>
      <c r="K5" s="4">
        <v>0</v>
      </c>
      <c r="L5" s="5">
        <v>0</v>
      </c>
      <c r="M5" s="3">
        <v>0</v>
      </c>
      <c r="N5" s="3">
        <v>0</v>
      </c>
      <c r="O5" s="3">
        <f t="shared" ref="O5:O23" si="5">SUM(J5,E5)</f>
        <v>1216052</v>
      </c>
      <c r="P5" s="14">
        <f t="shared" si="0"/>
        <v>2.4044307334481398E-2</v>
      </c>
      <c r="Q5" s="3">
        <v>1587404</v>
      </c>
      <c r="R5" s="4">
        <v>14</v>
      </c>
      <c r="S5" s="3">
        <v>0</v>
      </c>
      <c r="T5" s="4">
        <v>0</v>
      </c>
      <c r="U5" s="14">
        <f t="shared" si="1"/>
        <v>0</v>
      </c>
      <c r="V5" s="3">
        <v>0</v>
      </c>
      <c r="W5" s="3">
        <v>0</v>
      </c>
      <c r="X5" s="3">
        <v>42500</v>
      </c>
      <c r="Y5" s="8">
        <v>5</v>
      </c>
      <c r="Z5" s="15">
        <f t="shared" si="2"/>
        <v>0.35714285714285715</v>
      </c>
      <c r="AA5" s="3">
        <v>10100</v>
      </c>
      <c r="AB5" s="3">
        <v>8500</v>
      </c>
      <c r="AC5" s="6">
        <f t="shared" si="3"/>
        <v>42500</v>
      </c>
      <c r="AD5" s="14">
        <f t="shared" si="4"/>
        <v>2.6773272588452593E-2</v>
      </c>
      <c r="AE5" s="4"/>
      <c r="AF5" s="3"/>
      <c r="AG5" s="3"/>
      <c r="AH5" s="2" t="s">
        <v>49</v>
      </c>
    </row>
    <row r="6" spans="1:34" s="1" customFormat="1" ht="46.5" x14ac:dyDescent="0.35">
      <c r="A6" s="2" t="s">
        <v>40</v>
      </c>
      <c r="B6" s="2" t="s">
        <v>42</v>
      </c>
      <c r="C6" s="3">
        <v>380811817</v>
      </c>
      <c r="D6" s="4">
        <v>15839</v>
      </c>
      <c r="E6" s="3">
        <v>2454220</v>
      </c>
      <c r="F6" s="4">
        <v>7199</v>
      </c>
      <c r="G6" s="5">
        <v>0.45200000000000001</v>
      </c>
      <c r="H6" s="3">
        <v>6850</v>
      </c>
      <c r="I6" s="3">
        <v>659</v>
      </c>
      <c r="J6" s="3">
        <v>0</v>
      </c>
      <c r="K6" s="4">
        <v>0</v>
      </c>
      <c r="L6" s="5">
        <v>0</v>
      </c>
      <c r="M6" s="3">
        <v>0</v>
      </c>
      <c r="N6" s="3">
        <v>0</v>
      </c>
      <c r="O6" s="3">
        <f t="shared" si="5"/>
        <v>2454220</v>
      </c>
      <c r="P6" s="14">
        <f t="shared" si="0"/>
        <v>6.4447054698410266E-3</v>
      </c>
      <c r="Q6" s="3">
        <v>6602852</v>
      </c>
      <c r="R6" s="4">
        <v>78</v>
      </c>
      <c r="S6" s="3">
        <v>14400</v>
      </c>
      <c r="T6" s="4">
        <v>4</v>
      </c>
      <c r="U6" s="14">
        <f t="shared" si="1"/>
        <v>5.128205128205128E-2</v>
      </c>
      <c r="V6" s="3">
        <v>3500</v>
      </c>
      <c r="W6" s="3">
        <v>3500</v>
      </c>
      <c r="X6" s="3">
        <v>159900</v>
      </c>
      <c r="Y6" s="8">
        <v>19</v>
      </c>
      <c r="Z6" s="15">
        <f t="shared" si="2"/>
        <v>0.24358974358974358</v>
      </c>
      <c r="AA6" s="3">
        <v>10100</v>
      </c>
      <c r="AB6" s="3">
        <v>8416</v>
      </c>
      <c r="AC6" s="6">
        <f t="shared" si="3"/>
        <v>174300</v>
      </c>
      <c r="AD6" s="14">
        <f t="shared" si="4"/>
        <v>2.6397683909922559E-2</v>
      </c>
      <c r="AE6" s="4"/>
      <c r="AF6" s="3"/>
      <c r="AG6" s="3"/>
      <c r="AH6" s="2" t="s">
        <v>49</v>
      </c>
    </row>
    <row r="7" spans="1:34" s="1" customFormat="1" ht="46.5" x14ac:dyDescent="0.35">
      <c r="A7" s="2" t="s">
        <v>40</v>
      </c>
      <c r="B7" s="2" t="s">
        <v>43</v>
      </c>
      <c r="C7" s="3">
        <v>31559966</v>
      </c>
      <c r="D7" s="4">
        <v>1483</v>
      </c>
      <c r="E7" s="3">
        <v>284411</v>
      </c>
      <c r="F7" s="4">
        <v>523</v>
      </c>
      <c r="G7" s="5">
        <v>0.35299999999999998</v>
      </c>
      <c r="H7" s="3">
        <v>1580</v>
      </c>
      <c r="I7" s="3">
        <v>440</v>
      </c>
      <c r="J7" s="3">
        <v>0</v>
      </c>
      <c r="K7" s="4">
        <v>0</v>
      </c>
      <c r="L7" s="5">
        <v>0</v>
      </c>
      <c r="M7" s="3">
        <v>0</v>
      </c>
      <c r="N7" s="3">
        <v>0</v>
      </c>
      <c r="O7" s="3">
        <f t="shared" si="5"/>
        <v>284411</v>
      </c>
      <c r="P7" s="14">
        <f t="shared" si="0"/>
        <v>9.0117650950574529E-3</v>
      </c>
      <c r="Q7" s="3">
        <v>407475</v>
      </c>
      <c r="R7" s="4">
        <v>7</v>
      </c>
      <c r="S7" s="3">
        <v>2330</v>
      </c>
      <c r="T7" s="4">
        <v>2</v>
      </c>
      <c r="U7" s="14">
        <f t="shared" si="1"/>
        <v>0.2857142857142857</v>
      </c>
      <c r="V7" s="3">
        <v>1550</v>
      </c>
      <c r="W7" s="3">
        <v>1165</v>
      </c>
      <c r="X7" s="3">
        <v>8100</v>
      </c>
      <c r="Y7" s="8">
        <v>1</v>
      </c>
      <c r="Z7" s="15">
        <f t="shared" si="2"/>
        <v>0.14285714285714285</v>
      </c>
      <c r="AA7" s="3">
        <v>8100</v>
      </c>
      <c r="AB7" s="3">
        <v>8100</v>
      </c>
      <c r="AC7" s="6">
        <f t="shared" si="3"/>
        <v>10430</v>
      </c>
      <c r="AD7" s="14">
        <f t="shared" si="4"/>
        <v>2.5596662371924657E-2</v>
      </c>
      <c r="AE7" s="4"/>
      <c r="AF7" s="3"/>
      <c r="AG7" s="3"/>
      <c r="AH7" s="2" t="s">
        <v>49</v>
      </c>
    </row>
    <row r="8" spans="1:34" s="1" customFormat="1" ht="46.5" x14ac:dyDescent="0.35">
      <c r="A8" s="2" t="s">
        <v>40</v>
      </c>
      <c r="B8" s="2" t="s">
        <v>44</v>
      </c>
      <c r="C8" s="3">
        <v>8679000</v>
      </c>
      <c r="D8" s="4">
        <v>293</v>
      </c>
      <c r="E8" s="3">
        <v>181245</v>
      </c>
      <c r="F8" s="4">
        <v>191</v>
      </c>
      <c r="G8" s="5">
        <v>0.65200000000000002</v>
      </c>
      <c r="H8" s="3">
        <v>1580</v>
      </c>
      <c r="I8" s="3">
        <v>440</v>
      </c>
      <c r="J8" s="3">
        <v>0</v>
      </c>
      <c r="K8" s="4">
        <v>0</v>
      </c>
      <c r="L8" s="5">
        <v>0</v>
      </c>
      <c r="M8" s="3">
        <v>0</v>
      </c>
      <c r="N8" s="3">
        <v>0</v>
      </c>
      <c r="O8" s="3">
        <f t="shared" si="5"/>
        <v>181245</v>
      </c>
      <c r="P8" s="14">
        <f t="shared" si="0"/>
        <v>2.0883166263394402E-2</v>
      </c>
      <c r="Q8" s="3">
        <v>407475</v>
      </c>
      <c r="R8" s="4">
        <v>7</v>
      </c>
      <c r="S8" s="3">
        <v>2330</v>
      </c>
      <c r="T8" s="4">
        <v>2</v>
      </c>
      <c r="U8" s="14">
        <f t="shared" si="1"/>
        <v>0.2857142857142857</v>
      </c>
      <c r="V8" s="3">
        <v>1550</v>
      </c>
      <c r="W8" s="3">
        <v>1165</v>
      </c>
      <c r="X8" s="3">
        <v>8100</v>
      </c>
      <c r="Y8" s="8">
        <v>1</v>
      </c>
      <c r="Z8" s="15">
        <f t="shared" si="2"/>
        <v>0.14285714285714285</v>
      </c>
      <c r="AA8" s="3">
        <v>8100</v>
      </c>
      <c r="AB8" s="3">
        <v>8100</v>
      </c>
      <c r="AC8" s="6">
        <f t="shared" si="3"/>
        <v>10430</v>
      </c>
      <c r="AD8" s="14">
        <f t="shared" si="4"/>
        <v>2.5596662371924657E-2</v>
      </c>
      <c r="AE8" s="4"/>
      <c r="AF8" s="3"/>
      <c r="AG8" s="3"/>
      <c r="AH8" s="2" t="s">
        <v>49</v>
      </c>
    </row>
    <row r="9" spans="1:34" s="1" customFormat="1" ht="46.5" x14ac:dyDescent="0.35">
      <c r="A9" s="2"/>
      <c r="B9" s="2" t="s">
        <v>45</v>
      </c>
      <c r="C9" s="3">
        <f>8076005-1278190</f>
        <v>6797815</v>
      </c>
      <c r="D9" s="4">
        <f>127-12</f>
        <v>115</v>
      </c>
      <c r="E9" s="3">
        <v>48910</v>
      </c>
      <c r="F9" s="4">
        <v>31</v>
      </c>
      <c r="G9" s="5">
        <v>0.27</v>
      </c>
      <c r="H9" s="3">
        <v>2580</v>
      </c>
      <c r="I9" s="3">
        <v>750</v>
      </c>
      <c r="J9" s="3">
        <v>0</v>
      </c>
      <c r="K9" s="4">
        <v>0</v>
      </c>
      <c r="L9" s="5">
        <v>0</v>
      </c>
      <c r="M9" s="3">
        <v>0</v>
      </c>
      <c r="N9" s="3">
        <v>0</v>
      </c>
      <c r="O9" s="3">
        <f t="shared" si="5"/>
        <v>48910</v>
      </c>
      <c r="P9" s="14">
        <f t="shared" si="0"/>
        <v>7.1949589684332394E-3</v>
      </c>
      <c r="Q9" s="3">
        <v>1278190</v>
      </c>
      <c r="R9" s="4">
        <v>12</v>
      </c>
      <c r="S9" s="3">
        <v>0</v>
      </c>
      <c r="T9" s="4">
        <v>0</v>
      </c>
      <c r="U9" s="14">
        <f t="shared" si="1"/>
        <v>0</v>
      </c>
      <c r="V9" s="3">
        <v>0</v>
      </c>
      <c r="W9" s="3">
        <v>0</v>
      </c>
      <c r="X9" s="3">
        <v>4250</v>
      </c>
      <c r="Y9" s="8">
        <v>1</v>
      </c>
      <c r="Z9" s="15">
        <f t="shared" si="2"/>
        <v>8.3333333333333329E-2</v>
      </c>
      <c r="AA9" s="3">
        <v>4250</v>
      </c>
      <c r="AB9" s="3">
        <v>4250</v>
      </c>
      <c r="AC9" s="6">
        <f t="shared" si="3"/>
        <v>4250</v>
      </c>
      <c r="AD9" s="14">
        <f t="shared" si="4"/>
        <v>3.3250142780024881E-3</v>
      </c>
      <c r="AE9" s="4"/>
      <c r="AF9" s="3"/>
      <c r="AG9" s="3"/>
      <c r="AH9" s="2" t="s">
        <v>49</v>
      </c>
    </row>
    <row r="10" spans="1:34" s="1" customFormat="1" ht="46.5" x14ac:dyDescent="0.35">
      <c r="A10" s="2"/>
      <c r="B10" s="2" t="s">
        <v>46</v>
      </c>
      <c r="C10" s="3">
        <v>2281888</v>
      </c>
      <c r="D10" s="4">
        <v>41</v>
      </c>
      <c r="E10" s="3">
        <v>7000</v>
      </c>
      <c r="F10" s="4">
        <v>10</v>
      </c>
      <c r="G10" s="5">
        <v>0.24399999999999999</v>
      </c>
      <c r="H10" s="3">
        <v>1000</v>
      </c>
      <c r="I10" s="3">
        <v>500</v>
      </c>
      <c r="J10" s="3">
        <v>4760</v>
      </c>
      <c r="K10" s="4">
        <v>4</v>
      </c>
      <c r="L10" s="5">
        <v>9.8000000000000004E-2</v>
      </c>
      <c r="M10" s="3">
        <v>1580</v>
      </c>
      <c r="N10" s="3">
        <v>1060</v>
      </c>
      <c r="O10" s="3">
        <f t="shared" si="5"/>
        <v>11760</v>
      </c>
      <c r="P10" s="14">
        <f t="shared" si="0"/>
        <v>5.1536271718857366E-3</v>
      </c>
      <c r="Q10" s="3">
        <v>496712</v>
      </c>
      <c r="R10" s="4">
        <v>5</v>
      </c>
      <c r="S10" s="3">
        <v>0</v>
      </c>
      <c r="T10" s="4">
        <v>0</v>
      </c>
      <c r="U10" s="14">
        <f t="shared" si="1"/>
        <v>0</v>
      </c>
      <c r="V10" s="3">
        <v>0</v>
      </c>
      <c r="W10" s="3">
        <v>0</v>
      </c>
      <c r="X10" s="3">
        <v>8500</v>
      </c>
      <c r="Y10" s="8">
        <v>1</v>
      </c>
      <c r="Z10" s="15">
        <f t="shared" si="2"/>
        <v>0.2</v>
      </c>
      <c r="AA10" s="3">
        <v>8500</v>
      </c>
      <c r="AB10" s="3">
        <v>8500</v>
      </c>
      <c r="AC10" s="6">
        <f t="shared" si="3"/>
        <v>8500</v>
      </c>
      <c r="AD10" s="14">
        <f t="shared" si="4"/>
        <v>1.7112532010501055E-2</v>
      </c>
      <c r="AE10" s="4"/>
      <c r="AF10" s="3"/>
      <c r="AG10" s="3"/>
      <c r="AH10" s="2" t="s">
        <v>49</v>
      </c>
    </row>
    <row r="11" spans="1:34" s="1" customFormat="1" ht="46.5" x14ac:dyDescent="0.35">
      <c r="A11" s="2"/>
      <c r="B11" s="2" t="s">
        <v>47</v>
      </c>
      <c r="C11" s="3">
        <v>5512510</v>
      </c>
      <c r="D11" s="4">
        <v>106</v>
      </c>
      <c r="E11" s="3">
        <v>49600</v>
      </c>
      <c r="F11" s="4">
        <v>80</v>
      </c>
      <c r="G11" s="5">
        <v>0.755</v>
      </c>
      <c r="H11" s="3">
        <v>1700</v>
      </c>
      <c r="I11" s="3">
        <v>500</v>
      </c>
      <c r="J11" s="3">
        <v>0</v>
      </c>
      <c r="K11" s="4">
        <v>0</v>
      </c>
      <c r="L11" s="5">
        <v>0</v>
      </c>
      <c r="M11" s="3">
        <v>0</v>
      </c>
      <c r="N11" s="3">
        <v>0</v>
      </c>
      <c r="O11" s="3">
        <f t="shared" si="5"/>
        <v>49600</v>
      </c>
      <c r="P11" s="14">
        <f t="shared" si="0"/>
        <v>8.9977161039163644E-3</v>
      </c>
      <c r="Q11" s="3">
        <v>1360539</v>
      </c>
      <c r="R11" s="4">
        <v>13</v>
      </c>
      <c r="S11" s="3">
        <v>2000</v>
      </c>
      <c r="T11" s="4">
        <v>3</v>
      </c>
      <c r="U11" s="14">
        <f t="shared" si="1"/>
        <v>0.23076923076923078</v>
      </c>
      <c r="V11" s="3">
        <v>1000</v>
      </c>
      <c r="W11" s="3">
        <v>500</v>
      </c>
      <c r="X11" s="3">
        <v>28300</v>
      </c>
      <c r="Y11" s="13">
        <v>5</v>
      </c>
      <c r="Z11" s="15">
        <f t="shared" si="2"/>
        <v>0.38461538461538464</v>
      </c>
      <c r="AA11" s="3">
        <v>10100</v>
      </c>
      <c r="AB11" s="3">
        <v>8100</v>
      </c>
      <c r="AC11" s="6">
        <f t="shared" si="3"/>
        <v>30300</v>
      </c>
      <c r="AD11" s="14">
        <f t="shared" si="4"/>
        <v>2.227058540769504E-2</v>
      </c>
      <c r="AE11" s="4"/>
      <c r="AF11" s="3"/>
      <c r="AG11" s="3"/>
      <c r="AH11" s="2" t="s">
        <v>49</v>
      </c>
    </row>
    <row r="12" spans="1:34" s="1" customFormat="1" ht="52" customHeight="1" x14ac:dyDescent="0.35">
      <c r="A12" s="2" t="s">
        <v>40</v>
      </c>
      <c r="B12" s="2" t="s">
        <v>48</v>
      </c>
      <c r="C12" s="3">
        <v>2135816188</v>
      </c>
      <c r="D12" s="4">
        <f>52928-73</f>
        <v>52855</v>
      </c>
      <c r="E12" s="3">
        <v>1521995.03</v>
      </c>
      <c r="F12" s="4">
        <v>2139</v>
      </c>
      <c r="G12" s="5">
        <v>0.04</v>
      </c>
      <c r="H12" s="3">
        <v>5000</v>
      </c>
      <c r="I12" s="3">
        <v>500</v>
      </c>
      <c r="J12" s="3">
        <v>867270.71</v>
      </c>
      <c r="K12" s="4">
        <v>1902</v>
      </c>
      <c r="L12" s="5">
        <v>3.5999999999999997E-2</v>
      </c>
      <c r="M12" s="3">
        <v>1637</v>
      </c>
      <c r="N12" s="3">
        <v>298</v>
      </c>
      <c r="O12" s="3">
        <f t="shared" si="5"/>
        <v>2389265.7400000002</v>
      </c>
      <c r="P12" s="14">
        <f t="shared" si="0"/>
        <v>1.118666369055538E-3</v>
      </c>
      <c r="Q12" s="3">
        <v>9055876.4800000004</v>
      </c>
      <c r="R12" s="4">
        <v>66</v>
      </c>
      <c r="S12" s="3">
        <v>44500</v>
      </c>
      <c r="T12" s="4">
        <v>14</v>
      </c>
      <c r="U12" s="14">
        <f t="shared" si="1"/>
        <v>0.21212121212121213</v>
      </c>
      <c r="V12" s="3">
        <v>5000</v>
      </c>
      <c r="W12" s="3">
        <v>3000</v>
      </c>
      <c r="X12" s="3">
        <v>147700</v>
      </c>
      <c r="Y12" s="8">
        <v>17</v>
      </c>
      <c r="Z12" s="15">
        <f t="shared" si="2"/>
        <v>0.25757575757575757</v>
      </c>
      <c r="AA12" s="3">
        <v>10100</v>
      </c>
      <c r="AB12" s="3">
        <v>8100</v>
      </c>
      <c r="AC12" s="6">
        <f t="shared" si="3"/>
        <v>192200</v>
      </c>
      <c r="AD12" s="14">
        <f t="shared" si="4"/>
        <v>2.1223787716680518E-2</v>
      </c>
      <c r="AE12" s="4"/>
      <c r="AF12" s="3"/>
      <c r="AG12" s="3"/>
      <c r="AH12" s="2"/>
    </row>
    <row r="13" spans="1:34" s="1" customFormat="1" ht="35" customHeight="1" x14ac:dyDescent="0.35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3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14"/>
      <c r="AE13" s="4"/>
      <c r="AF13" s="3"/>
      <c r="AG13" s="3"/>
      <c r="AH13" s="2"/>
    </row>
    <row r="14" spans="1:34" s="1" customFormat="1" ht="47" customHeight="1" x14ac:dyDescent="0.35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3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8" customHeight="1" x14ac:dyDescent="0.35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3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35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3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35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3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" customHeight="1" x14ac:dyDescent="0.35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3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" customHeight="1" x14ac:dyDescent="0.35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3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35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3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" customHeight="1" x14ac:dyDescent="0.35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3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" customHeight="1" x14ac:dyDescent="0.35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3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" customHeight="1" x14ac:dyDescent="0.35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3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" customHeight="1" x14ac:dyDescent="0.35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8" customHeight="1" x14ac:dyDescent="0.35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" customHeight="1" x14ac:dyDescent="0.35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35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35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" customHeight="1" x14ac:dyDescent="0.35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40" customHeight="1" x14ac:dyDescent="0.35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35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35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35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35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" customHeight="1" x14ac:dyDescent="0.35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35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1" customHeight="1" x14ac:dyDescent="0.35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" customHeight="1" x14ac:dyDescent="0.35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" customHeight="1" x14ac:dyDescent="0.35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35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" customHeight="1" x14ac:dyDescent="0.35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" customHeight="1" x14ac:dyDescent="0.35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35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40" customHeight="1" x14ac:dyDescent="0.35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" customHeight="1" x14ac:dyDescent="0.35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5" customHeight="1" x14ac:dyDescent="0.35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9" customHeight="1" x14ac:dyDescent="0.35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35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8" customHeight="1" x14ac:dyDescent="0.35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35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" customHeight="1" x14ac:dyDescent="0.35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" customHeight="1" x14ac:dyDescent="0.35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" customHeight="1" x14ac:dyDescent="0.35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35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" customHeight="1" x14ac:dyDescent="0.35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" customHeight="1" x14ac:dyDescent="0.35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" customHeight="1" x14ac:dyDescent="0.35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" customHeight="1" x14ac:dyDescent="0.35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35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" customHeight="1" x14ac:dyDescent="0.35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" customHeight="1" x14ac:dyDescent="0.35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1" customHeight="1" x14ac:dyDescent="0.35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35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" customHeight="1" x14ac:dyDescent="0.35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" customHeight="1" x14ac:dyDescent="0.35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35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35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35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35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35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35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35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35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35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35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35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35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35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35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35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35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35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35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35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35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35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35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35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35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35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35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35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35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35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35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35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35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35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35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35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35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35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35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E1:AG2"/>
    <mergeCell ref="AH1:AH3"/>
    <mergeCell ref="C2:C3"/>
    <mergeCell ref="D2:D3"/>
    <mergeCell ref="E2:I2"/>
    <mergeCell ref="J2:N2"/>
    <mergeCell ref="AC2:AD2"/>
    <mergeCell ref="A1:A3"/>
    <mergeCell ref="B1:B3"/>
    <mergeCell ref="C1:P1"/>
    <mergeCell ref="Q1:AD1"/>
    <mergeCell ref="O2:P2"/>
    <mergeCell ref="Q2:Q3"/>
    <mergeCell ref="R2:R3"/>
    <mergeCell ref="S2:W2"/>
    <mergeCell ref="X2:AB2"/>
  </mergeCells>
  <conditionalFormatting sqref="P4:P12">
    <cfRule type="expression" dxfId="4" priority="5" stopIfTrue="1">
      <formula>OR(ISBLANK(C4), ISBLANK(O4))</formula>
    </cfRule>
  </conditionalFormatting>
  <conditionalFormatting sqref="U4:U12">
    <cfRule type="expression" dxfId="3" priority="4" stopIfTrue="1">
      <formula>OR(ISBLANK(T4), ISBLANK(R4))</formula>
    </cfRule>
  </conditionalFormatting>
  <conditionalFormatting sqref="Z4:Z12">
    <cfRule type="expression" dxfId="2" priority="3" stopIfTrue="1">
      <formula>OR(ISBLANK(Y4), ISBLANK(W4))</formula>
    </cfRule>
  </conditionalFormatting>
  <conditionalFormatting sqref="AC4:AC13">
    <cfRule type="expression" dxfId="1" priority="1" stopIfTrue="1">
      <formula>OR(ISBLANK(T4), ISBLANK(#REF!))</formula>
    </cfRule>
  </conditionalFormatting>
  <conditionalFormatting sqref="AD4:AD13">
    <cfRule type="expression" dxfId="0" priority="2" stopIfTrue="1">
      <formula>OR(ISBLANK(S4), ISBLANK(AC4))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Vora, Manisha</cp:lastModifiedBy>
  <dcterms:created xsi:type="dcterms:W3CDTF">2018-04-01T13:20:09Z</dcterms:created>
  <dcterms:modified xsi:type="dcterms:W3CDTF">2020-10-23T08:22:32Z</dcterms:modified>
</cp:coreProperties>
</file>