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Methodology studies/Surveyor Variability Study 2014/Report/Final/"/>
    </mc:Choice>
  </mc:AlternateContent>
  <xr:revisionPtr revIDLastSave="84" documentId="8_{1A0D572E-B2D5-48F6-80B1-0E346F1AF38D}" xr6:coauthVersionLast="44" xr6:coauthVersionMax="44" xr10:uidLastSave="{29C75284-7AD8-42FF-91E3-1806F436F7A4}"/>
  <bookViews>
    <workbookView xWindow="-98" yWindow="-98" windowWidth="17115" windowHeight="10876" xr2:uid="{742D7486-81E3-4CC3-BDCE-98A762546616}"/>
  </bookViews>
  <sheets>
    <sheet name="Contents" sheetId="3" r:id="rId1"/>
    <sheet name="Fig 3.1" sheetId="1" r:id="rId2"/>
    <sheet name="Fig 3.2" sheetId="2" r:id="rId3"/>
    <sheet name="Fig 3.3" sheetId="4" r:id="rId4"/>
  </sheets>
  <externalReferences>
    <externalReference r:id="rId5"/>
    <externalReference r:id="rId6"/>
  </externalReferences>
  <definedNames>
    <definedName name="_xlnm._FilterDatabase" localSheetId="3" hidden="1">'Fig 3.3'!$Q$194:$V$213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7" i="4" l="1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AC9" i="4"/>
  <c r="Y9" i="4"/>
  <c r="Y8" i="4"/>
  <c r="AC7" i="4"/>
  <c r="Y7" i="4"/>
  <c r="AC6" i="4"/>
  <c r="Y6" i="4"/>
  <c r="AC5" i="4"/>
  <c r="Y5" i="4"/>
  <c r="AC4" i="4"/>
  <c r="Y4" i="4"/>
  <c r="Z5" i="4" l="1"/>
  <c r="Y188" i="4"/>
</calcChain>
</file>

<file path=xl/sharedStrings.xml><?xml version="1.0" encoding="utf-8"?>
<sst xmlns="http://schemas.openxmlformats.org/spreadsheetml/2006/main" count="856" uniqueCount="368">
  <si>
    <t>number of variables</t>
  </si>
  <si>
    <t>Figure 3.1 Underlying data</t>
  </si>
  <si>
    <t>Underlying data for Figure 3.2</t>
  </si>
  <si>
    <t>number of response options modelled</t>
  </si>
  <si>
    <t>Correlated surveyor variance</t>
  </si>
  <si>
    <t>&gt;=0.1 
and &lt;0.15</t>
  </si>
  <si>
    <t>&gt;=0.15 
and &lt;0.2</t>
  </si>
  <si>
    <t>&gt;=0.2 
and &lt; 0.5</t>
  </si>
  <si>
    <t>&gt;=0.5 
and &lt;=1</t>
  </si>
  <si>
    <t>&gt;=0.05 
and &lt;0.1</t>
  </si>
  <si>
    <t>&gt;0 
and &lt;0.05</t>
  </si>
  <si>
    <t>0, no 
variability</t>
  </si>
  <si>
    <t>poor 
agreement</t>
  </si>
  <si>
    <t>slight 
agreement</t>
  </si>
  <si>
    <t>fair 
agreement</t>
  </si>
  <si>
    <t>moderate 
agreement</t>
  </si>
  <si>
    <t>substantial 
agreement</t>
  </si>
  <si>
    <t>almost perfect 
agreement</t>
  </si>
  <si>
    <t>2009</t>
  </si>
  <si>
    <t>Variable</t>
  </si>
  <si>
    <t>Description</t>
  </si>
  <si>
    <t>Section</t>
  </si>
  <si>
    <t>2014 Correlated Surveyor Variance (CSV)</t>
  </si>
  <si>
    <r>
      <t>Bias Adjustment (x10</t>
    </r>
    <r>
      <rPr>
        <b/>
        <vertAlign val="superscript"/>
        <sz val="10"/>
        <color indexed="8"/>
        <rFont val="Calibri"/>
        <family val="2"/>
      </rPr>
      <t>-6</t>
    </r>
    <r>
      <rPr>
        <b/>
        <sz val="10"/>
        <color indexed="8"/>
        <rFont val="Calibri"/>
        <family val="2"/>
      </rPr>
      <t>)</t>
    </r>
  </si>
  <si>
    <t>2009 Correlated Surveyor Variance (CSV)</t>
  </si>
  <si>
    <t>Comparison Possible?</t>
  </si>
  <si>
    <t>&gt;0.1?</t>
  </si>
  <si>
    <t>2014 SVS</t>
  </si>
  <si>
    <t>2009 SVS</t>
  </si>
  <si>
    <t>2003 SVS</t>
  </si>
  <si>
    <t>typercovR5</t>
  </si>
  <si>
    <t>asphalt</t>
  </si>
  <si>
    <t>Section 1</t>
  </si>
  <si>
    <t>Yes</t>
  </si>
  <si>
    <t>Number of variables total</t>
  </si>
  <si>
    <t>typerstrR1</t>
  </si>
  <si>
    <t>pitched</t>
  </si>
  <si>
    <t>Number of variables calculated</t>
  </si>
  <si>
    <t>typewinR1</t>
  </si>
  <si>
    <t>single glazed - wood casement</t>
  </si>
  <si>
    <t>Mean</t>
  </si>
  <si>
    <t>typercovR3</t>
  </si>
  <si>
    <t>clay tile</t>
  </si>
  <si>
    <t>Standard deviation</t>
  </si>
  <si>
    <t>FodConstR2</t>
  </si>
  <si>
    <t>1919-1944</t>
  </si>
  <si>
    <t>Minimum</t>
  </si>
  <si>
    <t>Dwage6xR2</t>
  </si>
  <si>
    <t>1919-44</t>
  </si>
  <si>
    <t>Maximum</t>
  </si>
  <si>
    <t>WallinsxR3</t>
  </si>
  <si>
    <t>other</t>
  </si>
  <si>
    <t>FodtenurR4</t>
  </si>
  <si>
    <t>Housing association (HA).</t>
  </si>
  <si>
    <t>FodConstR1</t>
  </si>
  <si>
    <t>Pre 1919</t>
  </si>
  <si>
    <t>Dwage6xR1</t>
  </si>
  <si>
    <t>pre 1919</t>
  </si>
  <si>
    <t>typercovR4</t>
  </si>
  <si>
    <t>concrete tile</t>
  </si>
  <si>
    <t>FodtenurR3</t>
  </si>
  <si>
    <t>Local authority (LA)</t>
  </si>
  <si>
    <t>typewinR6</t>
  </si>
  <si>
    <t>double glazed - UPVC</t>
  </si>
  <si>
    <t>typewinR0</t>
  </si>
  <si>
    <t>mixed types</t>
  </si>
  <si>
    <t>typercovR2</t>
  </si>
  <si>
    <t>man made slate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</si>
  <si>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Change Section 1 to  Stock profile</t>
    </r>
  </si>
  <si>
    <t>WallcavxR2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</si>
  <si>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Change Section 2 to  Amenities and Services</t>
    </r>
  </si>
  <si>
    <t>FodtenurR1</t>
  </si>
  <si>
    <t>Owner Occupied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</si>
  <si>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Change Section 3 to  External Environments</t>
    </r>
  </si>
  <si>
    <t>typewstrR1</t>
  </si>
  <si>
    <t>masonry cavity</t>
  </si>
  <si>
    <r>
      <t>·</t>
    </r>
    <r>
      <rPr>
        <sz val="7"/>
        <rFont val="Times New Roman"/>
        <family val="1"/>
      </rPr>
      <t xml:space="preserve">       </t>
    </r>
    <r>
      <rPr>
        <sz val="9"/>
        <rFont val="Arial"/>
        <family val="2"/>
      </rPr>
      <t>Change Section 4 to  Stock Condition</t>
    </r>
  </si>
  <si>
    <t>FodishmoR1</t>
  </si>
  <si>
    <t>single family dwelling</t>
  </si>
  <si>
    <t>Change Section 5 to  Energy Performance</t>
  </si>
  <si>
    <t>FodtenurR2</t>
  </si>
  <si>
    <t>Private rented</t>
  </si>
  <si>
    <t>FodConstR3</t>
  </si>
  <si>
    <t>1945-1964</t>
  </si>
  <si>
    <t>FodConstR4</t>
  </si>
  <si>
    <t>1965-1980</t>
  </si>
  <si>
    <t>FodConstR5</t>
  </si>
  <si>
    <t>Post 1980</t>
  </si>
  <si>
    <t>FmtconstR1</t>
  </si>
  <si>
    <t>Masonry</t>
  </si>
  <si>
    <t>FmtconstR2</t>
  </si>
  <si>
    <t>Concrete</t>
  </si>
  <si>
    <t>FmtconstR3</t>
  </si>
  <si>
    <t>Other</t>
  </si>
  <si>
    <t>WallcavxR1</t>
  </si>
  <si>
    <t>cavity wall</t>
  </si>
  <si>
    <t>WallinsxR1</t>
  </si>
  <si>
    <t>cavity with insulation</t>
  </si>
  <si>
    <t>WallinsxR2</t>
  </si>
  <si>
    <t>cavity uninsulated</t>
  </si>
  <si>
    <t>AtticR1</t>
  </si>
  <si>
    <t>AtticR2</t>
  </si>
  <si>
    <t>No</t>
  </si>
  <si>
    <t>basementR2</t>
  </si>
  <si>
    <t>typercovR0</t>
  </si>
  <si>
    <t>typercovR1</t>
  </si>
  <si>
    <t>natural slate/stone/shingle</t>
  </si>
  <si>
    <t>typerstrR3</t>
  </si>
  <si>
    <t>flat</t>
  </si>
  <si>
    <t>typewstrR3</t>
  </si>
  <si>
    <t>9 inch solid</t>
  </si>
  <si>
    <t>typewstrR4</t>
  </si>
  <si>
    <t>greater than 9 inch solid</t>
  </si>
  <si>
    <t>typewstrR5</t>
  </si>
  <si>
    <t>in situ concrete</t>
  </si>
  <si>
    <t>typewfinR0</t>
  </si>
  <si>
    <t>typewfinR3</t>
  </si>
  <si>
    <t>rendered</t>
  </si>
  <si>
    <t>typewinR2</t>
  </si>
  <si>
    <t>single glazed - wood sash</t>
  </si>
  <si>
    <t>typewinR5</t>
  </si>
  <si>
    <t>double glazed - wood</t>
  </si>
  <si>
    <t>dwtypenxR1</t>
  </si>
  <si>
    <t>end terrace</t>
  </si>
  <si>
    <t>dwtypenxR3</t>
  </si>
  <si>
    <t>semi detached</t>
  </si>
  <si>
    <t>dwtypenxR6</t>
  </si>
  <si>
    <t>converted flat</t>
  </si>
  <si>
    <t>dwtypenxR7</t>
  </si>
  <si>
    <t>purpose built flat, low rise</t>
  </si>
  <si>
    <t>Dwage6xR3</t>
  </si>
  <si>
    <t>1945-64</t>
  </si>
  <si>
    <t>Dwage6xR4</t>
  </si>
  <si>
    <t>1965-80</t>
  </si>
  <si>
    <t>Dwage6xR5</t>
  </si>
  <si>
    <t>1981-90</t>
  </si>
  <si>
    <t>Dwage6xR6</t>
  </si>
  <si>
    <t>post 1990</t>
  </si>
  <si>
    <t>FinKitlrR4</t>
  </si>
  <si>
    <t>2000s</t>
  </si>
  <si>
    <t>Section 2</t>
  </si>
  <si>
    <t>FinbatlrR4</t>
  </si>
  <si>
    <t>SecureR0</t>
  </si>
  <si>
    <t>not fully secure</t>
  </si>
  <si>
    <t>SecureR1</t>
  </si>
  <si>
    <t>secure</t>
  </si>
  <si>
    <t>FincircuR1</t>
  </si>
  <si>
    <t>FinbatlrR2</t>
  </si>
  <si>
    <t>1980s</t>
  </si>
  <si>
    <t>FinbatlrR3</t>
  </si>
  <si>
    <t>1990s</t>
  </si>
  <si>
    <t>FinKitlrR3</t>
  </si>
  <si>
    <t>FinKitlrR2</t>
  </si>
  <si>
    <t>FfcshareR1</t>
  </si>
  <si>
    <t>FfcshareR2</t>
  </si>
  <si>
    <t>FinbatlrR1</t>
  </si>
  <si>
    <t>Pre 1980</t>
  </si>
  <si>
    <t>FingasmsR1</t>
  </si>
  <si>
    <t>FinbatenR2</t>
  </si>
  <si>
    <t>FinKitlrR1</t>
  </si>
  <si>
    <t>FincheatR1</t>
  </si>
  <si>
    <t>FinbatenR1</t>
  </si>
  <si>
    <t>FardwellR6</t>
  </si>
  <si>
    <t xml:space="preserve"> 500+</t>
  </si>
  <si>
    <t>Section 3</t>
  </si>
  <si>
    <t>ArnatxR4</t>
  </si>
  <si>
    <t>rural residential</t>
  </si>
  <si>
    <t>LvanyxR0</t>
  </si>
  <si>
    <t>no</t>
  </si>
  <si>
    <t>LvanyxR1</t>
  </si>
  <si>
    <t>yes</t>
  </si>
  <si>
    <t>FarnaturR2</t>
  </si>
  <si>
    <t>Suburban</t>
  </si>
  <si>
    <t>ArnatxR3</t>
  </si>
  <si>
    <t>suburban residential</t>
  </si>
  <si>
    <t>lv1upkpxR0</t>
  </si>
  <si>
    <t>lv1upkpxR1</t>
  </si>
  <si>
    <t>FarnaturR1</t>
  </si>
  <si>
    <t>Urban</t>
  </si>
  <si>
    <t>ArnatxR2</t>
  </si>
  <si>
    <t>other urban centre</t>
  </si>
  <si>
    <t>FardwellR2</t>
  </si>
  <si>
    <t>25-49</t>
  </si>
  <si>
    <t>FardwellR5</t>
  </si>
  <si>
    <t>300-499</t>
  </si>
  <si>
    <t>ArnatxR1</t>
  </si>
  <si>
    <t>city centre</t>
  </si>
  <si>
    <t>FardwellR3</t>
  </si>
  <si>
    <t>50-99</t>
  </si>
  <si>
    <t>ArnatxR5</t>
  </si>
  <si>
    <t>rural</t>
  </si>
  <si>
    <t>FardwellR1</t>
  </si>
  <si>
    <t>Under 25</t>
  </si>
  <si>
    <t>FardwellR4</t>
  </si>
  <si>
    <t>100-299</t>
  </si>
  <si>
    <t>FarnaturR3</t>
  </si>
  <si>
    <t>Rural</t>
  </si>
  <si>
    <t>FarqualiR1</t>
  </si>
  <si>
    <t>Good quality</t>
  </si>
  <si>
    <t>lv3utilxR0</t>
  </si>
  <si>
    <t>lv3utilxR1</t>
  </si>
  <si>
    <t>FarqualiR2</t>
  </si>
  <si>
    <t>Average quality</t>
  </si>
  <si>
    <t>lv2trafxR0</t>
  </si>
  <si>
    <t>lv2trafxR1</t>
  </si>
  <si>
    <t>FarqualiR3</t>
  </si>
  <si>
    <t>Worst Quality</t>
  </si>
  <si>
    <t>FloorxR1</t>
  </si>
  <si>
    <t>less than 50</t>
  </si>
  <si>
    <t>FloorxR4</t>
  </si>
  <si>
    <t>greater than or equal to 90, and less than 110</t>
  </si>
  <si>
    <t>StoreyxR2</t>
  </si>
  <si>
    <t>2 floors</t>
  </si>
  <si>
    <t>StoreyxR3</t>
  </si>
  <si>
    <t>3 floors</t>
  </si>
  <si>
    <t>StoreyxR4</t>
  </si>
  <si>
    <t>4 floors</t>
  </si>
  <si>
    <t>FloorxR2</t>
  </si>
  <si>
    <t>greater than or equal to 50, and less than 70</t>
  </si>
  <si>
    <t>FloorxR3</t>
  </si>
  <si>
    <t>greater than or equal to 70, and less than 90</t>
  </si>
  <si>
    <t>FloorxR5</t>
  </si>
  <si>
    <t>greater than or equal to 110</t>
  </si>
  <si>
    <t>FexwfurR2</t>
  </si>
  <si>
    <t>Section 4</t>
  </si>
  <si>
    <t>FexrcurR1</t>
  </si>
  <si>
    <t>FexwfurR1</t>
  </si>
  <si>
    <t>FexwfflR1</t>
  </si>
  <si>
    <t>FexwfflR2</t>
  </si>
  <si>
    <t>FexrcurR2</t>
  </si>
  <si>
    <t>FexrcflR1</t>
  </si>
  <si>
    <t>FexrcflR2</t>
  </si>
  <si>
    <t>HsrfallsR0</t>
  </si>
  <si>
    <t>no category 1 fall hazard</t>
  </si>
  <si>
    <t>HsrfallsR1</t>
  </si>
  <si>
    <t>has category 1 fall hazard</t>
  </si>
  <si>
    <t>FexdfurR1</t>
  </si>
  <si>
    <t>FexdfurR2</t>
  </si>
  <si>
    <t>DhhhsrsxR0</t>
  </si>
  <si>
    <t>pass</t>
  </si>
  <si>
    <t>DhhhsrsxR1</t>
  </si>
  <si>
    <t>fail</t>
  </si>
  <si>
    <t>DhhhsrsyR0</t>
  </si>
  <si>
    <t>DhhhsrsyR1</t>
  </si>
  <si>
    <t>Hsrall_26R0</t>
  </si>
  <si>
    <t>OK</t>
  </si>
  <si>
    <t>Hsrall_26R1</t>
  </si>
  <si>
    <t>Fails</t>
  </si>
  <si>
    <t>FexwnurR2</t>
  </si>
  <si>
    <t>FinchbagR3</t>
  </si>
  <si>
    <t>14 to 18 years</t>
  </si>
  <si>
    <t>FinchbagR5</t>
  </si>
  <si>
    <t>29 or more</t>
  </si>
  <si>
    <t>FexwnflR1</t>
  </si>
  <si>
    <t>FexwnflR2</t>
  </si>
  <si>
    <t>FstpresR1</t>
  </si>
  <si>
    <t>FstpresR2</t>
  </si>
  <si>
    <t>FexdfflR1</t>
  </si>
  <si>
    <t>FexdfflR2</t>
  </si>
  <si>
    <t>DampalfR0</t>
  </si>
  <si>
    <t>No damp</t>
  </si>
  <si>
    <t>DampalfR1</t>
  </si>
  <si>
    <t>Damp in one or more rooms</t>
  </si>
  <si>
    <t>FinchbagR2</t>
  </si>
  <si>
    <t>8 to 13 years</t>
  </si>
  <si>
    <t>FstmovdeR2</t>
  </si>
  <si>
    <t>FinchbagR1</t>
  </si>
  <si>
    <t>0 to 7 years</t>
  </si>
  <si>
    <t>FinchbacR1</t>
  </si>
  <si>
    <t>None</t>
  </si>
  <si>
    <t>FinchbacR2</t>
  </si>
  <si>
    <t>Minor repair</t>
  </si>
  <si>
    <t>FinchbagR4</t>
  </si>
  <si>
    <t>19 to 28 years</t>
  </si>
  <si>
    <t>FstfoudeR2</t>
  </si>
  <si>
    <t>FexrsflR1</t>
  </si>
  <si>
    <t>FexrsflR2</t>
  </si>
  <si>
    <t>FexwsflR1</t>
  </si>
  <si>
    <t>FexwsflR2</t>
  </si>
  <si>
    <t>FexwsurR2</t>
  </si>
  <si>
    <t>FexwnurR1</t>
  </si>
  <si>
    <t>DhmodxR0</t>
  </si>
  <si>
    <t>DhmodxR1</t>
  </si>
  <si>
    <t>DhomesyR0</t>
  </si>
  <si>
    <t>decent</t>
  </si>
  <si>
    <t>DhomesyR1</t>
  </si>
  <si>
    <t>non-decent</t>
  </si>
  <si>
    <t>DhomeszR0</t>
  </si>
  <si>
    <t>DhomeszR1</t>
  </si>
  <si>
    <t>DhdisrxR0</t>
  </si>
  <si>
    <t>DhdisrxR1</t>
  </si>
  <si>
    <t>DhthermyR0</t>
  </si>
  <si>
    <t>DhthermyR1</t>
  </si>
  <si>
    <t>HsrcldR0</t>
  </si>
  <si>
    <t>HsrcldR1</t>
  </si>
  <si>
    <t>FlithickR2</t>
  </si>
  <si>
    <t>75mm</t>
  </si>
  <si>
    <t>Section 5</t>
  </si>
  <si>
    <t>FhqcavitR2</t>
  </si>
  <si>
    <t>Loftins6r3</t>
  </si>
  <si>
    <t>50 up to 99mm</t>
  </si>
  <si>
    <t>Loftins6r6</t>
  </si>
  <si>
    <t>200mm or more</t>
  </si>
  <si>
    <t>FlithickR5</t>
  </si>
  <si>
    <t>&gt;150mm</t>
  </si>
  <si>
    <t>FlithickR1</t>
  </si>
  <si>
    <t>50mm or less</t>
  </si>
  <si>
    <t>Loftins6r4</t>
  </si>
  <si>
    <t>100 up to 149mm</t>
  </si>
  <si>
    <t>FlithickR3</t>
  </si>
  <si>
    <t>100mm</t>
  </si>
  <si>
    <t>Loftins6r5</t>
  </si>
  <si>
    <t>150 up to 199mm</t>
  </si>
  <si>
    <t>Sap05R2</t>
  </si>
  <si>
    <t>greater than or equal to 30, and less than 50</t>
  </si>
  <si>
    <t>FhqcavitR1</t>
  </si>
  <si>
    <t>FinchtypR2</t>
  </si>
  <si>
    <t>Storage heaters</t>
  </si>
  <si>
    <t>Sap05R3</t>
  </si>
  <si>
    <t>Sap05R4</t>
  </si>
  <si>
    <t>greater than or equal to 70</t>
  </si>
  <si>
    <t>Heat4xR2</t>
  </si>
  <si>
    <t>storage heater</t>
  </si>
  <si>
    <t>FlithickR4</t>
  </si>
  <si>
    <t>125 to 150mm</t>
  </si>
  <si>
    <t>Dblglaz4R4</t>
  </si>
  <si>
    <t>entire house</t>
  </si>
  <si>
    <t>Dblglaz4R3</t>
  </si>
  <si>
    <t>more than half</t>
  </si>
  <si>
    <t>FliinsulR1</t>
  </si>
  <si>
    <t>FinmhfueR1</t>
  </si>
  <si>
    <t>Gas</t>
  </si>
  <si>
    <t>FinmhfueR4</t>
  </si>
  <si>
    <t>Electric</t>
  </si>
  <si>
    <t>FinmhfueR5</t>
  </si>
  <si>
    <t>Communal</t>
  </si>
  <si>
    <t>FinchtypR1</t>
  </si>
  <si>
    <t>Central heating (wet with rads)</t>
  </si>
  <si>
    <t>FinchtypR4</t>
  </si>
  <si>
    <t>Communal/CHP</t>
  </si>
  <si>
    <t>Dblglaz4R1</t>
  </si>
  <si>
    <t>no double glazing</t>
  </si>
  <si>
    <t>Dblglaz4R2</t>
  </si>
  <si>
    <t>less than half</t>
  </si>
  <si>
    <t>FuelxR0</t>
  </si>
  <si>
    <t>not identified - communal system</t>
  </si>
  <si>
    <t>FuelxR1</t>
  </si>
  <si>
    <t>gas fired system</t>
  </si>
  <si>
    <t>FuelxR4</t>
  </si>
  <si>
    <t>electrical system</t>
  </si>
  <si>
    <t>Heat4xR1</t>
  </si>
  <si>
    <t>central heating</t>
  </si>
  <si>
    <t>Table 15 Comparison of CSVs from 2009 and 2014 SVS – problematic variables</t>
  </si>
  <si>
    <t>Response category</t>
  </si>
  <si>
    <t>Distribution of Kappa scores of the 73 survey measures</t>
  </si>
  <si>
    <t>Note:  one measure has a Kappa Score of 1 indicating a perfect agreement</t>
  </si>
  <si>
    <t>Note: excludes response options for which CSV scores could not be calculated</t>
  </si>
  <si>
    <t xml:space="preserve">English Housing Survey Methodology Paper - Findings from the 2014-15 Surveyor Variability Study </t>
  </si>
  <si>
    <t>Chapter 3: Figures</t>
  </si>
  <si>
    <t>FIGURES</t>
  </si>
  <si>
    <t>Fig 3.1</t>
  </si>
  <si>
    <t>Fig 3.2</t>
  </si>
  <si>
    <t>Fig 3.3</t>
  </si>
  <si>
    <t>Figure 3.1: Distribution of Kappa scores of the 73 survey measures</t>
  </si>
  <si>
    <t>Figure 3.2: Distribution of Correlated Surveyor Variance</t>
  </si>
  <si>
    <t xml:space="preserve">Figure 3.3: Correlated Surveyor Variance (CSV) scores, 2009-10 and 2014-15 </t>
  </si>
  <si>
    <t>Correlated Surveyor Variance (CSV) scores, 2009-10 and 2014-15</t>
  </si>
  <si>
    <t>Distribution of Correlated Surveyor Variance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</si>
</sst>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name val="Symbol"/>
      <family val="1"/>
      <charset val="2"/>
    </font>
    <font>
      <sz val="7"/>
      <name val="Times New Roman"/>
      <family val="1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b/>
      <sz val="11"/>
      <color rgb="FF009999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2"/>
      <color rgb="FF0099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1"/>
    <xf numFmtId="164" fontId="2" fillId="0" borderId="0" xfId="1" applyNumberFormat="1"/>
    <xf numFmtId="0" fontId="3" fillId="0" borderId="0" xfId="1" applyFont="1" applyFill="1" applyBorder="1"/>
    <xf numFmtId="0" fontId="2" fillId="0" borderId="0" xfId="1" applyFill="1"/>
    <xf numFmtId="0" fontId="4" fillId="0" borderId="0" xfId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2" fillId="0" borderId="3" xfId="1" applyBorder="1"/>
    <xf numFmtId="0" fontId="6" fillId="0" borderId="4" xfId="1" applyFont="1" applyBorder="1"/>
    <xf numFmtId="0" fontId="6" fillId="0" borderId="5" xfId="1" applyFont="1" applyBorder="1"/>
    <xf numFmtId="0" fontId="7" fillId="0" borderId="6" xfId="1" applyFont="1" applyFill="1" applyBorder="1" applyAlignment="1">
      <alignment horizontal="left" wrapText="1" indent="1"/>
    </xf>
    <xf numFmtId="0" fontId="8" fillId="2" borderId="6" xfId="1" applyFont="1" applyFill="1" applyBorder="1" applyAlignment="1">
      <alignment horizontal="left" indent="1"/>
    </xf>
    <xf numFmtId="0" fontId="8" fillId="0" borderId="7" xfId="1" applyFont="1" applyFill="1" applyBorder="1" applyAlignment="1">
      <alignment horizontal="left" wrapText="1" indent="1"/>
    </xf>
    <xf numFmtId="164" fontId="9" fillId="0" borderId="8" xfId="1" applyNumberFormat="1" applyFont="1" applyBorder="1" applyAlignment="1">
      <alignment horizontal="left" indent="1"/>
    </xf>
    <xf numFmtId="164" fontId="9" fillId="3" borderId="0" xfId="1" applyNumberFormat="1" applyFont="1" applyFill="1" applyBorder="1" applyAlignment="1">
      <alignment horizontal="left" indent="1"/>
    </xf>
    <xf numFmtId="0" fontId="10" fillId="3" borderId="0" xfId="1" applyFont="1" applyFill="1" applyBorder="1" applyAlignment="1">
      <alignment horizontal="left" indent="1"/>
    </xf>
    <xf numFmtId="0" fontId="6" fillId="0" borderId="9" xfId="1" applyFont="1" applyBorder="1"/>
    <xf numFmtId="0" fontId="2" fillId="0" borderId="10" xfId="1" applyBorder="1"/>
    <xf numFmtId="0" fontId="2" fillId="0" borderId="11" xfId="1" applyBorder="1"/>
    <xf numFmtId="0" fontId="11" fillId="0" borderId="6" xfId="2" applyBorder="1"/>
    <xf numFmtId="2" fontId="2" fillId="0" borderId="10" xfId="1" applyNumberFormat="1" applyBorder="1"/>
    <xf numFmtId="2" fontId="2" fillId="0" borderId="11" xfId="1" applyNumberFormat="1" applyBorder="1"/>
    <xf numFmtId="0" fontId="8" fillId="0" borderId="6" xfId="1" applyFont="1" applyFill="1" applyBorder="1" applyAlignment="1">
      <alignment horizontal="left" wrapText="1" indent="1"/>
    </xf>
    <xf numFmtId="0" fontId="8" fillId="0" borderId="6" xfId="1" applyFont="1" applyFill="1" applyBorder="1" applyAlignment="1">
      <alignment horizontal="left" vertical="center" indent="1"/>
    </xf>
    <xf numFmtId="0" fontId="6" fillId="0" borderId="12" xfId="1" applyFont="1" applyBorder="1"/>
    <xf numFmtId="2" fontId="2" fillId="0" borderId="13" xfId="1" applyNumberFormat="1" applyBorder="1"/>
    <xf numFmtId="2" fontId="2" fillId="0" borderId="14" xfId="1" applyNumberFormat="1" applyBorder="1"/>
    <xf numFmtId="0" fontId="8" fillId="2" borderId="15" xfId="1" applyFont="1" applyFill="1" applyBorder="1" applyAlignment="1">
      <alignment horizontal="left" indent="1"/>
    </xf>
    <xf numFmtId="0" fontId="8" fillId="0" borderId="15" xfId="1" applyFont="1" applyFill="1" applyBorder="1" applyAlignment="1">
      <alignment horizontal="left" wrapText="1" indent="1"/>
    </xf>
    <xf numFmtId="0" fontId="12" fillId="0" borderId="0" xfId="2" applyFont="1" applyAlignment="1">
      <alignment horizontal="left" vertical="center" indent="4"/>
    </xf>
    <xf numFmtId="0" fontId="11" fillId="0" borderId="0" xfId="2"/>
    <xf numFmtId="0" fontId="14" fillId="0" borderId="0" xfId="2" applyFont="1"/>
    <xf numFmtId="0" fontId="15" fillId="0" borderId="0" xfId="1" applyFont="1" applyBorder="1" applyAlignment="1">
      <alignment horizontal="left"/>
    </xf>
    <xf numFmtId="0" fontId="10" fillId="0" borderId="0" xfId="1" applyFont="1" applyFill="1" applyBorder="1" applyAlignment="1">
      <alignment horizontal="left" indent="1"/>
    </xf>
    <xf numFmtId="164" fontId="2" fillId="3" borderId="0" xfId="1" applyNumberFormat="1" applyFill="1" applyBorder="1" applyAlignment="1">
      <alignment horizontal="right"/>
    </xf>
    <xf numFmtId="0" fontId="8" fillId="0" borderId="15" xfId="1" applyFont="1" applyFill="1" applyBorder="1" applyAlignment="1">
      <alignment horizontal="left" vertical="center" indent="1"/>
    </xf>
    <xf numFmtId="0" fontId="2" fillId="0" borderId="0" xfId="1" applyBorder="1"/>
    <xf numFmtId="0" fontId="7" fillId="0" borderId="0" xfId="1" applyFont="1" applyFill="1" applyBorder="1" applyAlignment="1">
      <alignment horizontal="left" wrapText="1" indent="1"/>
    </xf>
    <xf numFmtId="0" fontId="8" fillId="0" borderId="16" xfId="1" applyFont="1" applyFill="1" applyBorder="1" applyAlignment="1">
      <alignment horizontal="left" wrapText="1" indent="1"/>
    </xf>
    <xf numFmtId="0" fontId="8" fillId="0" borderId="17" xfId="1" applyFont="1" applyFill="1" applyBorder="1" applyAlignment="1">
      <alignment horizontal="left" wrapText="1" indent="1"/>
    </xf>
    <xf numFmtId="2" fontId="2" fillId="3" borderId="0" xfId="1" applyNumberFormat="1" applyFill="1" applyBorder="1" applyAlignment="1">
      <alignment horizontal="right"/>
    </xf>
    <xf numFmtId="0" fontId="2" fillId="3" borderId="0" xfId="1" applyFill="1" applyBorder="1"/>
    <xf numFmtId="0" fontId="9" fillId="0" borderId="6" xfId="1" applyFont="1" applyFill="1" applyBorder="1" applyAlignment="1">
      <alignment horizontal="left" vertical="center" wrapText="1" indent="1"/>
    </xf>
    <xf numFmtId="0" fontId="16" fillId="0" borderId="0" xfId="2" applyFont="1"/>
    <xf numFmtId="0" fontId="8" fillId="0" borderId="15" xfId="1" applyNumberFormat="1" applyFont="1" applyFill="1" applyBorder="1" applyAlignment="1">
      <alignment horizontal="left" vertical="center" wrapText="1" indent="1"/>
    </xf>
    <xf numFmtId="0" fontId="8" fillId="0" borderId="6" xfId="1" applyFont="1" applyFill="1" applyBorder="1" applyAlignment="1">
      <alignment horizontal="left" vertical="center" wrapText="1" indent="1"/>
    </xf>
    <xf numFmtId="0" fontId="9" fillId="0" borderId="15" xfId="1" applyFont="1" applyFill="1" applyBorder="1" applyAlignment="1">
      <alignment horizontal="left" vertical="center" wrapText="1" indent="1"/>
    </xf>
    <xf numFmtId="0" fontId="8" fillId="0" borderId="15" xfId="1" applyFont="1" applyFill="1" applyBorder="1" applyAlignment="1">
      <alignment horizontal="left" vertical="center" wrapText="1" indent="1"/>
    </xf>
    <xf numFmtId="0" fontId="8" fillId="0" borderId="17" xfId="1" applyFont="1" applyFill="1" applyBorder="1" applyAlignment="1">
      <alignment horizontal="left" vertical="center" indent="1"/>
    </xf>
    <xf numFmtId="0" fontId="17" fillId="0" borderId="0" xfId="2" applyFont="1" applyAlignment="1">
      <alignment vertical="center"/>
    </xf>
    <xf numFmtId="0" fontId="18" fillId="0" borderId="18" xfId="2" applyFont="1" applyBorder="1" applyAlignment="1">
      <alignment vertical="center" wrapText="1"/>
    </xf>
    <xf numFmtId="0" fontId="18" fillId="0" borderId="19" xfId="2" applyFont="1" applyBorder="1" applyAlignment="1">
      <alignment vertical="center" wrapText="1"/>
    </xf>
    <xf numFmtId="0" fontId="19" fillId="0" borderId="10" xfId="1" applyFont="1" applyBorder="1"/>
    <xf numFmtId="164" fontId="19" fillId="0" borderId="10" xfId="1" applyNumberFormat="1" applyFont="1" applyBorder="1"/>
    <xf numFmtId="0" fontId="20" fillId="0" borderId="0" xfId="0" applyFont="1"/>
    <xf numFmtId="0" fontId="21" fillId="0" borderId="0" xfId="0" applyFont="1" applyAlignment="1">
      <alignment vertical="center"/>
    </xf>
    <xf numFmtId="0" fontId="23" fillId="4" borderId="0" xfId="0" applyFont="1" applyFill="1"/>
    <xf numFmtId="0" fontId="17" fillId="4" borderId="0" xfId="0" applyFont="1" applyFill="1"/>
    <xf numFmtId="0" fontId="24" fillId="4" borderId="0" xfId="0" applyFont="1" applyFill="1"/>
    <xf numFmtId="0" fontId="22" fillId="4" borderId="0" xfId="3" applyFill="1"/>
    <xf numFmtId="0" fontId="25" fillId="4" borderId="0" xfId="3" applyFont="1" applyFill="1"/>
    <xf numFmtId="0" fontId="22" fillId="4" borderId="0" xfId="3" quotePrefix="1" applyFill="1"/>
    <xf numFmtId="0" fontId="26" fillId="0" borderId="0" xfId="0" applyFont="1"/>
    <xf numFmtId="0" fontId="21" fillId="0" borderId="0" xfId="0" applyFont="1"/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 xr:uid="{278C61E8-1407-4AB5-AE42-FDC34F90C901}"/>
    <cellStyle name="Normal_Results" xfId="1" xr:uid="{D48C0CF5-01E8-4E7F-B17F-4D7712D80BBA}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9999"/>
      <color rgb="FFFFDC5D"/>
      <color rgb="FF993366"/>
      <color rgb="FFC0C0C0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3706754530472E-2"/>
          <c:y val="5.4597777755951635E-2"/>
          <c:w val="0.89696310536433776"/>
          <c:h val="0.75670400003300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3.1'!$T$9:$T$14</c:f>
              <c:strCache>
                <c:ptCount val="6"/>
                <c:pt idx="0">
                  <c:v>poor 
agreement</c:v>
                </c:pt>
                <c:pt idx="1">
                  <c:v>slight 
agreement</c:v>
                </c:pt>
                <c:pt idx="2">
                  <c:v>fair 
agreement</c:v>
                </c:pt>
                <c:pt idx="3">
                  <c:v>moderate 
agreement</c:v>
                </c:pt>
                <c:pt idx="4">
                  <c:v>substantial 
agreement</c:v>
                </c:pt>
                <c:pt idx="5">
                  <c:v>almost perfect 
agreement</c:v>
                </c:pt>
              </c:strCache>
            </c:strRef>
          </c:cat>
          <c:val>
            <c:numRef>
              <c:f>'Fig 3.1'!$U$9:$U$14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23</c:v>
                </c:pt>
                <c:pt idx="3">
                  <c:v>10</c:v>
                </c:pt>
                <c:pt idx="4">
                  <c:v>16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7-4F1A-88B2-153722E9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86784"/>
        <c:axId val="55096832"/>
      </c:barChart>
      <c:catAx>
        <c:axId val="6448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Kappa Scores</a:t>
                </a:r>
              </a:p>
            </c:rich>
          </c:tx>
          <c:layout>
            <c:manualLayout>
              <c:xMode val="edge"/>
              <c:yMode val="edge"/>
              <c:x val="0.42726481096217489"/>
              <c:y val="0.9265629658003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96832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variables</a:t>
                </a:r>
              </a:p>
            </c:rich>
          </c:tx>
          <c:layout>
            <c:manualLayout>
              <c:xMode val="edge"/>
              <c:yMode val="edge"/>
              <c:x val="1.1862144530847891E-2"/>
              <c:y val="0.23814915492251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48678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8897080994358E-2"/>
          <c:y val="4.765156534328293E-2"/>
          <c:w val="0.85545720731940733"/>
          <c:h val="0.745434926637246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'Fig 3.2'!$U$8:$U$14</c:f>
              <c:strCache>
                <c:ptCount val="7"/>
                <c:pt idx="0">
                  <c:v>0, no 
variability</c:v>
                </c:pt>
                <c:pt idx="1">
                  <c:v>&gt;0 
and &lt;0.05</c:v>
                </c:pt>
                <c:pt idx="2">
                  <c:v>&gt;=0.05 
and &lt;0.1</c:v>
                </c:pt>
                <c:pt idx="3">
                  <c:v>&gt;=0.1 
and &lt;0.15</c:v>
                </c:pt>
                <c:pt idx="4">
                  <c:v>&gt;=0.15 
and &lt;0.2</c:v>
                </c:pt>
                <c:pt idx="5">
                  <c:v>&gt;=0.2 
and &lt; 0.5</c:v>
                </c:pt>
                <c:pt idx="6">
                  <c:v>&gt;=0.5 
and &lt;=1</c:v>
                </c:pt>
              </c:strCache>
            </c:strRef>
          </c:cat>
          <c:val>
            <c:numRef>
              <c:f>'Fig 3.2'!$V$8:$V$14</c:f>
              <c:numCache>
                <c:formatCode>General</c:formatCode>
                <c:ptCount val="7"/>
                <c:pt idx="0">
                  <c:v>81</c:v>
                </c:pt>
                <c:pt idx="1">
                  <c:v>76</c:v>
                </c:pt>
                <c:pt idx="2">
                  <c:v>17</c:v>
                </c:pt>
                <c:pt idx="3">
                  <c:v>13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C-43E1-8B15-297F7E786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04025904"/>
        <c:axId val="604026232"/>
      </c:barChart>
      <c:catAx>
        <c:axId val="60402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026232"/>
        <c:crosses val="autoZero"/>
        <c:auto val="1"/>
        <c:lblAlgn val="ctr"/>
        <c:lblOffset val="100"/>
        <c:noMultiLvlLbl val="0"/>
      </c:catAx>
      <c:valAx>
        <c:axId val="604026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02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4799754034251"/>
          <c:y val="8.0336642625949348E-2"/>
          <c:w val="0.81883415286388783"/>
          <c:h val="0.75959460431633641"/>
        </c:manualLayout>
      </c:layout>
      <c:scatterChart>
        <c:scatterStyle val="lineMarker"/>
        <c:varyColors val="0"/>
        <c:ser>
          <c:idx val="0"/>
          <c:order val="0"/>
          <c:tx>
            <c:v> stock profile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xVal>
            <c:numRef>
              <c:f>'Fig 3.3'!$T$4:$T$53</c:f>
              <c:numCache>
                <c:formatCode>0.000</c:formatCode>
                <c:ptCount val="50"/>
                <c:pt idx="0">
                  <c:v>0.13113278984641571</c:v>
                </c:pt>
                <c:pt idx="1">
                  <c:v>6.7263439056939378E-2</c:v>
                </c:pt>
                <c:pt idx="2">
                  <c:v>3.0676868645207585E-2</c:v>
                </c:pt>
                <c:pt idx="3">
                  <c:v>1.5312565633074851E-2</c:v>
                </c:pt>
                <c:pt idx="4">
                  <c:v>9.7956946491123166E-3</c:v>
                </c:pt>
                <c:pt idx="5">
                  <c:v>9.7956946491123166E-3</c:v>
                </c:pt>
                <c:pt idx="6">
                  <c:v>9.5708886969870718E-3</c:v>
                </c:pt>
                <c:pt idx="7">
                  <c:v>9.0985852467025553E-3</c:v>
                </c:pt>
                <c:pt idx="8">
                  <c:v>8.6460237586891055E-3</c:v>
                </c:pt>
                <c:pt idx="9">
                  <c:v>8.6460237586891055E-3</c:v>
                </c:pt>
                <c:pt idx="10">
                  <c:v>8.1892339047618754E-3</c:v>
                </c:pt>
                <c:pt idx="11">
                  <c:v>7.0844462318586168E-3</c:v>
                </c:pt>
                <c:pt idx="12">
                  <c:v>6.4430963114754216E-3</c:v>
                </c:pt>
                <c:pt idx="13">
                  <c:v>5.0675713572355648E-3</c:v>
                </c:pt>
                <c:pt idx="14">
                  <c:v>3.6600435153583254E-3</c:v>
                </c:pt>
                <c:pt idx="15">
                  <c:v>3.381469552886201E-3</c:v>
                </c:pt>
                <c:pt idx="16">
                  <c:v>2.8241978113675618E-3</c:v>
                </c:pt>
                <c:pt idx="17">
                  <c:v>2.8025284598830118E-3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xVal>
          <c:yVal>
            <c:numRef>
              <c:f>'Fig 3.3'!$V$4:$V$53</c:f>
              <c:numCache>
                <c:formatCode>0.000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3.5504424194842288E-2</c:v>
                </c:pt>
                <c:pt idx="4">
                  <c:v>0</c:v>
                </c:pt>
                <c:pt idx="5">
                  <c:v>0</c:v>
                </c:pt>
                <c:pt idx="6">
                  <c:v>1.8067759809919219E-3</c:v>
                </c:pt>
                <c:pt idx="7">
                  <c:v>1.6860858194400634E-2</c:v>
                </c:pt>
                <c:pt idx="8">
                  <c:v>6.6711980851707467E-4</c:v>
                </c:pt>
                <c:pt idx="9">
                  <c:v>6.6711980851707467E-4</c:v>
                </c:pt>
                <c:pt idx="10">
                  <c:v>1.528012188734614E-2</c:v>
                </c:pt>
                <c:pt idx="11">
                  <c:v>1.1605897929141799E-2</c:v>
                </c:pt>
                <c:pt idx="12">
                  <c:v>4.7255673713578377E-3</c:v>
                </c:pt>
                <c:pt idx="13">
                  <c:v>0</c:v>
                </c:pt>
                <c:pt idx="14">
                  <c:v>0</c:v>
                </c:pt>
                <c:pt idx="15">
                  <c:v>1.8067759809919219E-3</c:v>
                </c:pt>
                <c:pt idx="16">
                  <c:v>0</c:v>
                </c:pt>
                <c:pt idx="17">
                  <c:v>1.3254196748245302E-3</c:v>
                </c:pt>
                <c:pt idx="18">
                  <c:v>5.888226673660564E-2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1.2217781660463879E-2</c:v>
                </c:pt>
                <c:pt idx="24">
                  <c:v>2.2928228694462639E-2</c:v>
                </c:pt>
                <c:pt idx="25">
                  <c:v>0</c:v>
                </c:pt>
                <c:pt idx="26">
                  <c:v>1.8067759809896264E-3</c:v>
                </c:pt>
                <c:pt idx="27">
                  <c:v>0</c:v>
                </c:pt>
                <c:pt idx="28">
                  <c:v>0</c:v>
                </c:pt>
                <c:pt idx="29">
                  <c:v>1.2888207099355524E-3</c:v>
                </c:pt>
                <c:pt idx="30">
                  <c:v>1.2888207099957881E-3</c:v>
                </c:pt>
                <c:pt idx="31">
                  <c:v>0</c:v>
                </c:pt>
                <c:pt idx="32">
                  <c:v>0</c:v>
                </c:pt>
                <c:pt idx="33">
                  <c:v>1.5390378651414793E-3</c:v>
                </c:pt>
                <c:pt idx="34">
                  <c:v>0</c:v>
                </c:pt>
                <c:pt idx="35">
                  <c:v>4.4731586634261574E-3</c:v>
                </c:pt>
                <c:pt idx="36">
                  <c:v>4.9620162871689064E-3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4E-4620-BD79-B48DBFC01FCA}"/>
            </c:ext>
          </c:extLst>
        </c:ser>
        <c:ser>
          <c:idx val="1"/>
          <c:order val="1"/>
          <c:tx>
            <c:v> amenities and  services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14E-4620-BD79-B48DBFC01FCA}"/>
              </c:ext>
            </c:extLst>
          </c:dPt>
          <c:xVal>
            <c:numRef>
              <c:f>'Fig 3.3'!$T$54:$T$70</c:f>
              <c:numCache>
                <c:formatCode>0.000</c:formatCode>
                <c:ptCount val="17"/>
                <c:pt idx="0">
                  <c:v>0.217</c:v>
                </c:pt>
                <c:pt idx="1">
                  <c:v>0.18265833163525186</c:v>
                </c:pt>
                <c:pt idx="2">
                  <c:v>0.17846627325970454</c:v>
                </c:pt>
                <c:pt idx="3">
                  <c:v>0.17846627325970454</c:v>
                </c:pt>
                <c:pt idx="4">
                  <c:v>0.11678243823529223</c:v>
                </c:pt>
                <c:pt idx="5">
                  <c:v>0.10579786343878365</c:v>
                </c:pt>
                <c:pt idx="6">
                  <c:v>6.6860976416044715E-2</c:v>
                </c:pt>
                <c:pt idx="7">
                  <c:v>5.0672797085661046E-2</c:v>
                </c:pt>
                <c:pt idx="8">
                  <c:v>3.9213177640331602E-2</c:v>
                </c:pt>
                <c:pt idx="9">
                  <c:v>1.4286920038045174E-2</c:v>
                </c:pt>
                <c:pt idx="10">
                  <c:v>1.4286920038045174E-2</c:v>
                </c:pt>
                <c:pt idx="11">
                  <c:v>1.0102149176470602E-2</c:v>
                </c:pt>
                <c:pt idx="12">
                  <c:v>2.7643823827291944E-3</c:v>
                </c:pt>
                <c:pt idx="13">
                  <c:v>2.1860783464252586E-9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'Fig 3.3'!$V$54:$V$70</c:f>
              <c:numCache>
                <c:formatCode>0.000</c:formatCode>
                <c:ptCount val="17"/>
                <c:pt idx="0">
                  <c:v>6.0517676948278537E-3</c:v>
                </c:pt>
                <c:pt idx="1">
                  <c:v>1.3849113632382222E-3</c:v>
                </c:pt>
                <c:pt idx="2">
                  <c:v>7.9737301103168637E-2</c:v>
                </c:pt>
                <c:pt idx="3">
                  <c:v>7.9737301102468516E-2</c:v>
                </c:pt>
                <c:pt idx="4">
                  <c:v>0.25493541899670896</c:v>
                </c:pt>
                <c:pt idx="5">
                  <c:v>1.871167682343083E-2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9.5712741339835511E-3</c:v>
                </c:pt>
                <c:pt idx="10">
                  <c:v>9.571274133930812E-3</c:v>
                </c:pt>
                <c:pt idx="11">
                  <c:v>2.8379095138642087E-2</c:v>
                </c:pt>
                <c:pt idx="12">
                  <c:v>0</c:v>
                </c:pt>
                <c:pt idx="13">
                  <c:v>0</c:v>
                </c:pt>
                <c:pt idx="14">
                  <c:v>8.4720000198080028E-3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4E-4620-BD79-B48DBFC01FCA}"/>
            </c:ext>
          </c:extLst>
        </c:ser>
        <c:ser>
          <c:idx val="2"/>
          <c:order val="2"/>
          <c:tx>
            <c:v> external environments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'Fig 3.3'!$T$71:$T$103</c:f>
              <c:numCache>
                <c:formatCode>0.000</c:formatCode>
                <c:ptCount val="33"/>
                <c:pt idx="0">
                  <c:v>0.32733557770108118</c:v>
                </c:pt>
                <c:pt idx="1">
                  <c:v>0.13586916438102362</c:v>
                </c:pt>
                <c:pt idx="2">
                  <c:v>0.13194555179057801</c:v>
                </c:pt>
                <c:pt idx="3">
                  <c:v>0.13194555179057801</c:v>
                </c:pt>
                <c:pt idx="4">
                  <c:v>0.12799933152247797</c:v>
                </c:pt>
                <c:pt idx="5">
                  <c:v>0.12799933152247797</c:v>
                </c:pt>
                <c:pt idx="6">
                  <c:v>0.12392288486242847</c:v>
                </c:pt>
                <c:pt idx="7">
                  <c:v>0.12392288486242847</c:v>
                </c:pt>
                <c:pt idx="8">
                  <c:v>0.10860326581494105</c:v>
                </c:pt>
                <c:pt idx="9">
                  <c:v>0.1085615457825483</c:v>
                </c:pt>
                <c:pt idx="10">
                  <c:v>9.1515676049382572E-2</c:v>
                </c:pt>
                <c:pt idx="11">
                  <c:v>9.1354445009073526E-2</c:v>
                </c:pt>
                <c:pt idx="12">
                  <c:v>7.7424330848135561E-2</c:v>
                </c:pt>
                <c:pt idx="13">
                  <c:v>7.5311189978546134E-2</c:v>
                </c:pt>
                <c:pt idx="14">
                  <c:v>7.1223905564923806E-2</c:v>
                </c:pt>
                <c:pt idx="15">
                  <c:v>6.9713186403969923E-2</c:v>
                </c:pt>
                <c:pt idx="16">
                  <c:v>6.1844400578780469E-2</c:v>
                </c:pt>
                <c:pt idx="17">
                  <c:v>5.7956165765765316E-2</c:v>
                </c:pt>
                <c:pt idx="18">
                  <c:v>4.9568295362903074E-2</c:v>
                </c:pt>
                <c:pt idx="19">
                  <c:v>4.8912016288610402E-2</c:v>
                </c:pt>
                <c:pt idx="20">
                  <c:v>4.8912016288610402E-2</c:v>
                </c:pt>
                <c:pt idx="21">
                  <c:v>4.2658894095146824E-2</c:v>
                </c:pt>
                <c:pt idx="22">
                  <c:v>3.9343960113959991E-2</c:v>
                </c:pt>
                <c:pt idx="23">
                  <c:v>3.9343960113959936E-2</c:v>
                </c:pt>
                <c:pt idx="24">
                  <c:v>2.8229167032966872E-2</c:v>
                </c:pt>
                <c:pt idx="25">
                  <c:v>9.2116883201982698E-3</c:v>
                </c:pt>
                <c:pt idx="26">
                  <c:v>4.4538900319829036E-3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xVal>
          <c:yVal>
            <c:numRef>
              <c:f>'Fig 3.3'!$V$71:$V$103</c:f>
              <c:numCache>
                <c:formatCode>0.000</c:formatCode>
                <c:ptCount val="33"/>
                <c:pt idx="0">
                  <c:v>0.18816260050346212</c:v>
                </c:pt>
                <c:pt idx="1">
                  <c:v>0</c:v>
                </c:pt>
                <c:pt idx="2">
                  <c:v>0.12115066540591564</c:v>
                </c:pt>
                <c:pt idx="3">
                  <c:v>0.12115066540394519</c:v>
                </c:pt>
                <c:pt idx="4">
                  <c:v>6.5860792182231231E-2</c:v>
                </c:pt>
                <c:pt idx="5">
                  <c:v>6.5860792182231231E-2</c:v>
                </c:pt>
                <c:pt idx="6">
                  <c:v>0.14082289188942987</c:v>
                </c:pt>
                <c:pt idx="7">
                  <c:v>0.14082289188882222</c:v>
                </c:pt>
                <c:pt idx="8">
                  <c:v>8.9449273280809885E-2</c:v>
                </c:pt>
                <c:pt idx="9">
                  <c:v>0.10458740518934415</c:v>
                </c:pt>
                <c:pt idx="10">
                  <c:v>5.9033262646892348E-2</c:v>
                </c:pt>
                <c:pt idx="11">
                  <c:v>3.5213921100309013E-2</c:v>
                </c:pt>
                <c:pt idx="12">
                  <c:v>9.414657553649515E-2</c:v>
                </c:pt>
                <c:pt idx="13">
                  <c:v>6.5968455619234548E-2</c:v>
                </c:pt>
                <c:pt idx="14">
                  <c:v>9.8518674654352652E-3</c:v>
                </c:pt>
                <c:pt idx="15">
                  <c:v>0.1210364684176965</c:v>
                </c:pt>
                <c:pt idx="16">
                  <c:v>5.4920670297396244E-2</c:v>
                </c:pt>
                <c:pt idx="17">
                  <c:v>1.7118532016824138E-2</c:v>
                </c:pt>
                <c:pt idx="18">
                  <c:v>7.7961716116302177E-2</c:v>
                </c:pt>
                <c:pt idx="19">
                  <c:v>4.0148256876734491E-2</c:v>
                </c:pt>
                <c:pt idx="20">
                  <c:v>4.0148256876755196E-2</c:v>
                </c:pt>
                <c:pt idx="21">
                  <c:v>4.6976424665322668E-2</c:v>
                </c:pt>
                <c:pt idx="22">
                  <c:v>7.1044650950188346E-2</c:v>
                </c:pt>
                <c:pt idx="23">
                  <c:v>7.104465095046493E-2</c:v>
                </c:pt>
                <c:pt idx="24">
                  <c:v>2.9803964606517266E-2</c:v>
                </c:pt>
                <c:pt idx="25">
                  <c:v>5.9329540609305018E-3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2.1785545203198246E-3</c:v>
                </c:pt>
                <c:pt idx="32">
                  <c:v>2.8636658923188955E-3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4E-4620-BD79-B48DBFC01FCA}"/>
            </c:ext>
          </c:extLst>
        </c:ser>
        <c:ser>
          <c:idx val="3"/>
          <c:order val="3"/>
          <c:tx>
            <c:v> stock  condition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'Fig 3.3'!$T$104:$T$157</c:f>
              <c:numCache>
                <c:formatCode>0.000</c:formatCode>
                <c:ptCount val="54"/>
                <c:pt idx="0">
                  <c:v>0.10015812407363096</c:v>
                </c:pt>
                <c:pt idx="1">
                  <c:v>7.8041306471306388E-2</c:v>
                </c:pt>
                <c:pt idx="2">
                  <c:v>6.5564592982456205E-2</c:v>
                </c:pt>
                <c:pt idx="3">
                  <c:v>5.9218138577962952E-2</c:v>
                </c:pt>
                <c:pt idx="4">
                  <c:v>5.9218138577962952E-2</c:v>
                </c:pt>
                <c:pt idx="5">
                  <c:v>4.2664915656028736E-2</c:v>
                </c:pt>
                <c:pt idx="6">
                  <c:v>3.8656043918918769E-2</c:v>
                </c:pt>
                <c:pt idx="7">
                  <c:v>3.8656043918918769E-2</c:v>
                </c:pt>
                <c:pt idx="8">
                  <c:v>3.3759398781583613E-2</c:v>
                </c:pt>
                <c:pt idx="9">
                  <c:v>3.3759398781583613E-2</c:v>
                </c:pt>
                <c:pt idx="10">
                  <c:v>2.434749438559294E-2</c:v>
                </c:pt>
                <c:pt idx="11">
                  <c:v>2.4026679312901793E-2</c:v>
                </c:pt>
                <c:pt idx="12">
                  <c:v>2.238564689321779E-2</c:v>
                </c:pt>
                <c:pt idx="13">
                  <c:v>2.238564689321779E-2</c:v>
                </c:pt>
                <c:pt idx="14">
                  <c:v>2.238564689321779E-2</c:v>
                </c:pt>
                <c:pt idx="15">
                  <c:v>2.238564689321779E-2</c:v>
                </c:pt>
                <c:pt idx="16">
                  <c:v>2.238564689321779E-2</c:v>
                </c:pt>
                <c:pt idx="17">
                  <c:v>2.238564689321779E-2</c:v>
                </c:pt>
                <c:pt idx="18">
                  <c:v>1.9306579787234174E-2</c:v>
                </c:pt>
                <c:pt idx="19">
                  <c:v>1.8906502446043281E-2</c:v>
                </c:pt>
                <c:pt idx="20">
                  <c:v>1.1513076219512268E-2</c:v>
                </c:pt>
                <c:pt idx="21">
                  <c:v>1.1139103259214181E-2</c:v>
                </c:pt>
                <c:pt idx="22">
                  <c:v>1.1139103259214181E-2</c:v>
                </c:pt>
                <c:pt idx="23">
                  <c:v>1.0056706444099407E-2</c:v>
                </c:pt>
                <c:pt idx="24">
                  <c:v>1.0056706444099407E-2</c:v>
                </c:pt>
                <c:pt idx="25">
                  <c:v>8.7431943950178059E-3</c:v>
                </c:pt>
                <c:pt idx="26">
                  <c:v>8.7431943950178059E-3</c:v>
                </c:pt>
                <c:pt idx="27">
                  <c:v>7.0457144562334718E-3</c:v>
                </c:pt>
                <c:pt idx="28">
                  <c:v>7.0457144562334718E-3</c:v>
                </c:pt>
                <c:pt idx="29">
                  <c:v>6.8921943979932468E-3</c:v>
                </c:pt>
                <c:pt idx="30">
                  <c:v>6.824262108262061E-3</c:v>
                </c:pt>
                <c:pt idx="31">
                  <c:v>4.4978063107433521E-3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xVal>
          <c:yVal>
            <c:numRef>
              <c:f>'Fig 3.3'!$V$104:$V$157</c:f>
              <c:numCache>
                <c:formatCode>0.000</c:formatCode>
                <c:ptCount val="54"/>
                <c:pt idx="0">
                  <c:v>2.6835762554887843E-2</c:v>
                </c:pt>
                <c:pt idx="1">
                  <c:v>2.5321317399889336E-2</c:v>
                </c:pt>
                <c:pt idx="2">
                  <c:v>1.0643704126406939E-2</c:v>
                </c:pt>
                <c:pt idx="3">
                  <c:v>3.509986374444226E-2</c:v>
                </c:pt>
                <c:pt idx="4">
                  <c:v>3.5099863746022808E-2</c:v>
                </c:pt>
                <c:pt idx="5">
                  <c:v>3.0105928793127526E-2</c:v>
                </c:pt>
                <c:pt idx="6">
                  <c:v>3.684114049154593E-2</c:v>
                </c:pt>
                <c:pt idx="7">
                  <c:v>3.6841140491708856E-2</c:v>
                </c:pt>
                <c:pt idx="8">
                  <c:v>3.8257595339868951E-2</c:v>
                </c:pt>
                <c:pt idx="9">
                  <c:v>3.825759533976613E-2</c:v>
                </c:pt>
                <c:pt idx="10">
                  <c:v>2.6325085367697322E-2</c:v>
                </c:pt>
                <c:pt idx="11">
                  <c:v>2.2571313615539865E-2</c:v>
                </c:pt>
                <c:pt idx="12">
                  <c:v>2.6004876684395023E-2</c:v>
                </c:pt>
                <c:pt idx="13">
                  <c:v>2.6004876684447911E-2</c:v>
                </c:pt>
                <c:pt idx="14">
                  <c:v>1.255894819948835E-2</c:v>
                </c:pt>
                <c:pt idx="15">
                  <c:v>1.2558948199000837E-2</c:v>
                </c:pt>
                <c:pt idx="16">
                  <c:v>1.255894819948835E-2</c:v>
                </c:pt>
                <c:pt idx="17">
                  <c:v>1.2558948199000837E-2</c:v>
                </c:pt>
                <c:pt idx="18">
                  <c:v>3.4268383910846731E-2</c:v>
                </c:pt>
                <c:pt idx="19">
                  <c:v>0</c:v>
                </c:pt>
                <c:pt idx="20">
                  <c:v>2.1323468364716769E-2</c:v>
                </c:pt>
                <c:pt idx="21">
                  <c:v>2.9033684287888901E-2</c:v>
                </c:pt>
                <c:pt idx="22">
                  <c:v>2.9033684287867473E-2</c:v>
                </c:pt>
                <c:pt idx="23">
                  <c:v>3.3865694495798196E-2</c:v>
                </c:pt>
                <c:pt idx="24">
                  <c:v>3.3865694495784256E-2</c:v>
                </c:pt>
                <c:pt idx="25">
                  <c:v>7.2829462347142734E-3</c:v>
                </c:pt>
                <c:pt idx="26">
                  <c:v>7.2829462346988942E-3</c:v>
                </c:pt>
                <c:pt idx="27">
                  <c:v>9.9520427613181139E-3</c:v>
                </c:pt>
                <c:pt idx="28">
                  <c:v>9.9520427613193421E-3</c:v>
                </c:pt>
                <c:pt idx="29">
                  <c:v>0</c:v>
                </c:pt>
                <c:pt idx="30">
                  <c:v>3.3864878086804585E-2</c:v>
                </c:pt>
                <c:pt idx="31">
                  <c:v>4.3570252532399789E-3</c:v>
                </c:pt>
                <c:pt idx="32">
                  <c:v>0</c:v>
                </c:pt>
                <c:pt idx="33">
                  <c:v>1.1227144777586576E-2</c:v>
                </c:pt>
                <c:pt idx="34">
                  <c:v>4.8162532957749804E-3</c:v>
                </c:pt>
                <c:pt idx="35">
                  <c:v>4.224326848052061E-2</c:v>
                </c:pt>
                <c:pt idx="36">
                  <c:v>3.2793083447723623E-2</c:v>
                </c:pt>
                <c:pt idx="37">
                  <c:v>3.2793083447762127E-2</c:v>
                </c:pt>
                <c:pt idx="38">
                  <c:v>6.8256351574479096E-2</c:v>
                </c:pt>
                <c:pt idx="39">
                  <c:v>6.8256351574455046E-2</c:v>
                </c:pt>
                <c:pt idx="40">
                  <c:v>6.9659459849086766E-2</c:v>
                </c:pt>
                <c:pt idx="41">
                  <c:v>4.509954889957854E-2</c:v>
                </c:pt>
                <c:pt idx="42">
                  <c:v>0</c:v>
                </c:pt>
                <c:pt idx="43">
                  <c:v>0</c:v>
                </c:pt>
                <c:pt idx="44">
                  <c:v>1.3640751235734955E-2</c:v>
                </c:pt>
                <c:pt idx="45">
                  <c:v>1.3640751235876903E-2</c:v>
                </c:pt>
                <c:pt idx="46">
                  <c:v>1.1392658172521981E-2</c:v>
                </c:pt>
                <c:pt idx="47">
                  <c:v>1.1392658172519944E-2</c:v>
                </c:pt>
                <c:pt idx="48">
                  <c:v>1.3380651849526148E-2</c:v>
                </c:pt>
                <c:pt idx="49">
                  <c:v>1.3380651848389477E-2</c:v>
                </c:pt>
                <c:pt idx="50">
                  <c:v>1.7024760609577853E-2</c:v>
                </c:pt>
                <c:pt idx="51">
                  <c:v>1.7024760609552669E-2</c:v>
                </c:pt>
                <c:pt idx="52">
                  <c:v>1.4306476831228102E-2</c:v>
                </c:pt>
                <c:pt idx="53">
                  <c:v>1.430647683123977E-2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4E-4620-BD79-B48DBFC01FCA}"/>
            </c:ext>
          </c:extLst>
        </c:ser>
        <c:ser>
          <c:idx val="4"/>
          <c:order val="4"/>
          <c:tx>
            <c:v> energy performance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rgbClr val="FFDC5D"/>
                </a:solidFill>
                <a:prstDash val="solid"/>
              </a:ln>
            </c:spPr>
          </c:marker>
          <c:xVal>
            <c:numRef>
              <c:f>'Fig 3.3'!$T$158:$T$187</c:f>
              <c:numCache>
                <c:formatCode>0.000</c:formatCode>
                <c:ptCount val="30"/>
                <c:pt idx="0">
                  <c:v>6.3328853497282095E-2</c:v>
                </c:pt>
                <c:pt idx="1">
                  <c:v>5.3998438821138355E-2</c:v>
                </c:pt>
                <c:pt idx="2">
                  <c:v>4.7291044744514892E-2</c:v>
                </c:pt>
                <c:pt idx="3">
                  <c:v>4.122417103825194E-2</c:v>
                </c:pt>
                <c:pt idx="4">
                  <c:v>4.1224171038251871E-2</c:v>
                </c:pt>
                <c:pt idx="5">
                  <c:v>3.6748820447504098E-2</c:v>
                </c:pt>
                <c:pt idx="6">
                  <c:v>2.4412527318087483E-2</c:v>
                </c:pt>
                <c:pt idx="7">
                  <c:v>2.1860020602345244E-2</c:v>
                </c:pt>
                <c:pt idx="8">
                  <c:v>1.8550004122327393E-2</c:v>
                </c:pt>
                <c:pt idx="9">
                  <c:v>1.7444874555160111E-2</c:v>
                </c:pt>
                <c:pt idx="10">
                  <c:v>1.3129657069129512E-2</c:v>
                </c:pt>
                <c:pt idx="11">
                  <c:v>1.1535690451388822E-2</c:v>
                </c:pt>
                <c:pt idx="12">
                  <c:v>1.1376215027322521E-2</c:v>
                </c:pt>
                <c:pt idx="13">
                  <c:v>1.087143980963059E-2</c:v>
                </c:pt>
                <c:pt idx="14">
                  <c:v>1.0852391713850258E-2</c:v>
                </c:pt>
                <c:pt idx="15">
                  <c:v>7.9909192546583213E-3</c:v>
                </c:pt>
                <c:pt idx="16">
                  <c:v>7.3639004896421138E-3</c:v>
                </c:pt>
                <c:pt idx="17">
                  <c:v>5.626490918188602E-3</c:v>
                </c:pt>
                <c:pt idx="18">
                  <c:v>5.2002150324517082E-3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'Fig 3.3'!$V$158:$V$187</c:f>
              <c:numCache>
                <c:formatCode>0.000</c:formatCode>
                <c:ptCount val="30"/>
                <c:pt idx="0">
                  <c:v>0</c:v>
                </c:pt>
                <c:pt idx="1">
                  <c:v>1.1874665533284394E-2</c:v>
                </c:pt>
                <c:pt idx="2">
                  <c:v>8.975048151770448E-3</c:v>
                </c:pt>
                <c:pt idx="3">
                  <c:v>4.7126628756416359E-3</c:v>
                </c:pt>
                <c:pt idx="4">
                  <c:v>5.7440340203554268E-3</c:v>
                </c:pt>
                <c:pt idx="5">
                  <c:v>2.5125564539321202E-2</c:v>
                </c:pt>
                <c:pt idx="6">
                  <c:v>1.0719464950890788E-2</c:v>
                </c:pt>
                <c:pt idx="7">
                  <c:v>1.8660804287962473E-2</c:v>
                </c:pt>
                <c:pt idx="8">
                  <c:v>0</c:v>
                </c:pt>
                <c:pt idx="9">
                  <c:v>2.9012288854686876E-3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5.8921626622513946E-3</c:v>
                </c:pt>
                <c:pt idx="14">
                  <c:v>0</c:v>
                </c:pt>
                <c:pt idx="15">
                  <c:v>1.9641229227937915E-2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4E-4620-BD79-B48DBFC0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539776"/>
        <c:axId val="1"/>
      </c:scatterChart>
      <c:valAx>
        <c:axId val="704539776"/>
        <c:scaling>
          <c:orientation val="minMax"/>
          <c:max val="0.6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2014 CSVs</a:t>
                </a:r>
              </a:p>
            </c:rich>
          </c:tx>
          <c:layout>
            <c:manualLayout>
              <c:xMode val="edge"/>
              <c:yMode val="edge"/>
              <c:x val="0.47213728175282438"/>
              <c:y val="0.924920182939998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0.6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2009 CSVs</a:t>
                </a:r>
              </a:p>
            </c:rich>
          </c:tx>
          <c:layout>
            <c:manualLayout>
              <c:xMode val="edge"/>
              <c:yMode val="edge"/>
              <c:x val="1.7077199589181784E-2"/>
              <c:y val="0.380492224805654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539776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9501797329681614"/>
          <c:y val="7.4393990633046803E-2"/>
          <c:w val="0.25216466963368711"/>
          <c:h val="0.3539738066238307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3174</xdr:rowOff>
    </xdr:from>
    <xdr:to>
      <xdr:col>10</xdr:col>
      <xdr:colOff>209550</xdr:colOff>
      <xdr:row>14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EDA5B1-AE79-471A-BB03-6B5AC372E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</xdr:row>
      <xdr:rowOff>150813</xdr:rowOff>
    </xdr:from>
    <xdr:to>
      <xdr:col>10</xdr:col>
      <xdr:colOff>187327</xdr:colOff>
      <xdr:row>13</xdr:row>
      <xdr:rowOff>352425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6292EA4-18BC-4C38-8DC2-9A77F5D525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0.01698</cdr:x>
      <cdr:y>0</cdr:y>
    </cdr:from>
    <cdr:to>
      <cdr:x>0.06375</cdr:x>
      <cdr:y>0.80116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DEC2BEC-5625-48B7-823B-1B513B4E3D07}"/>
            </a:ext>
          </a:extLst>
        </cdr:cNvPr>
        <cdr:cNvSpPr txBox="1"/>
      </cdr:nvSpPr>
      <cdr:spPr>
        <a:xfrm xmlns:a="http://schemas.openxmlformats.org/drawingml/2006/main" rot="16200000">
          <a:off x="-994360" y="1097978"/>
          <a:ext cx="2481363" cy="285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number of response options modelled</a:t>
          </a:r>
        </a:p>
      </cdr:txBody>
    </cdr:sp>
  </cdr:relSizeAnchor>
  <cdr:relSizeAnchor xmlns:cdr="http://schemas.openxmlformats.org/drawingml/2006/chartDrawing">
    <cdr:from>
      <cdr:x>0.31009</cdr:x>
      <cdr:y>0.90466</cdr:y>
    </cdr:from>
    <cdr:to>
      <cdr:x>0.72997</cdr:x>
      <cdr:y>0.99385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484D181-2178-4801-AF57-B83DB48C073E}"/>
            </a:ext>
          </a:extLst>
        </cdr:cNvPr>
        <cdr:cNvSpPr txBox="1"/>
      </cdr:nvSpPr>
      <cdr:spPr>
        <a:xfrm xmlns:a="http://schemas.openxmlformats.org/drawingml/2006/main">
          <a:off x="1892304" y="2801937"/>
          <a:ext cx="25622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Correlated Surveyor Variance</a:t>
          </a:r>
          <a:r>
            <a:rPr lang="en-GB" sz="900" b="1" baseline="0">
              <a:latin typeface="Arial" panose="020B0604020202020204" pitchFamily="34" charset="0"/>
              <a:cs typeface="Arial" panose="020B0604020202020204" pitchFamily="34" charset="0"/>
            </a:rPr>
            <a:t> Scores</a:t>
          </a:r>
          <a:endParaRPr lang="en-GB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2</xdr:row>
      <xdr:rowOff>276225</xdr:rowOff>
    </xdr:from>
    <xdr:to>
      <xdr:col>13</xdr:col>
      <xdr:colOff>581030</xdr:colOff>
      <xdr:row>17</xdr:row>
      <xdr:rowOff>100010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E9974C-BAC1-46FF-9BB4-E42AE555A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docs/EHS/Secure/SVS/report/SVS_Analysis_of_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docs/ehs/secure/SVS/report/Figures%20for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pa_Master"/>
      <sheetName val="kappa"/>
      <sheetName val="master"/>
      <sheetName val="Overall_RAG"/>
      <sheetName val="kappa_results"/>
      <sheetName val="regional_old"/>
      <sheetName val="regional"/>
      <sheetName val="logfile_region1"/>
      <sheetName val="choice_of_var_for_regional"/>
      <sheetName val="checks"/>
    </sheetNames>
    <sheetDataSet>
      <sheetData sheetId="0">
        <row r="2">
          <cell r="A2" t="str">
            <v>Fexwnfl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M12">
            <v>192</v>
          </cell>
        </row>
        <row r="13">
          <cell r="M13">
            <v>243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1 - 12"/>
      <sheetName val="problematic"/>
      <sheetName val="Final RAG"/>
      <sheetName val="Sheet4"/>
      <sheetName val="Red CSV"/>
      <sheetName val="Fig14"/>
      <sheetName val="Fig17"/>
      <sheetName val="Fig 22"/>
      <sheetName val="OLD Fig 25 and 26"/>
      <sheetName val="LOOKUP"/>
      <sheetName val="2014lookup"/>
      <sheetName val="comparison"/>
      <sheetName val="regionalfull"/>
      <sheetName val="SEs"/>
      <sheetName val="Sheet5"/>
      <sheetName val="Sheet6"/>
      <sheetName val="Sheet7"/>
      <sheetName val="Sheet8"/>
      <sheetName val="summary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2">
          <cell r="U82" t="str">
            <v>Poor agreement</v>
          </cell>
        </row>
      </sheetData>
      <sheetData sheetId="6">
        <row r="264">
          <cell r="D264">
            <v>0.32733557770108118</v>
          </cell>
        </row>
        <row r="265">
          <cell r="D265">
            <v>0.21739052766627456</v>
          </cell>
        </row>
        <row r="266">
          <cell r="D266">
            <v>0.18265833163525186</v>
          </cell>
        </row>
        <row r="267">
          <cell r="D267">
            <v>0.17846627325970454</v>
          </cell>
        </row>
        <row r="268">
          <cell r="D268">
            <v>0.17846627325970454</v>
          </cell>
        </row>
        <row r="269">
          <cell r="D269">
            <v>0.13586916438102362</v>
          </cell>
        </row>
        <row r="270">
          <cell r="D270">
            <v>0.13194555179057801</v>
          </cell>
        </row>
        <row r="271">
          <cell r="D271">
            <v>0.13194555179057801</v>
          </cell>
        </row>
        <row r="272">
          <cell r="D272">
            <v>0.13113278984641571</v>
          </cell>
        </row>
        <row r="273">
          <cell r="D273">
            <v>0.12799933152247797</v>
          </cell>
        </row>
        <row r="274">
          <cell r="D274">
            <v>0.12799933152247797</v>
          </cell>
        </row>
        <row r="275">
          <cell r="D275">
            <v>0.12392288486242847</v>
          </cell>
        </row>
        <row r="276">
          <cell r="D276">
            <v>0.12392288486242847</v>
          </cell>
        </row>
        <row r="277">
          <cell r="D277">
            <v>0.11678243823529223</v>
          </cell>
        </row>
        <row r="278">
          <cell r="D278">
            <v>0.10860326581494105</v>
          </cell>
        </row>
        <row r="279">
          <cell r="D279">
            <v>0.1085615457825483</v>
          </cell>
        </row>
        <row r="280">
          <cell r="D280">
            <v>0.10579786343878365</v>
          </cell>
        </row>
        <row r="281">
          <cell r="D281">
            <v>0.10015812407363096</v>
          </cell>
        </row>
        <row r="282">
          <cell r="D282">
            <v>9.1515676049382572E-2</v>
          </cell>
        </row>
        <row r="283">
          <cell r="D283">
            <v>9.1354445009073526E-2</v>
          </cell>
        </row>
        <row r="284">
          <cell r="D284">
            <v>7.8041306471306388E-2</v>
          </cell>
        </row>
        <row r="285">
          <cell r="D285">
            <v>7.7424330848135561E-2</v>
          </cell>
        </row>
        <row r="286">
          <cell r="D286">
            <v>7.5311189978546134E-2</v>
          </cell>
        </row>
        <row r="287">
          <cell r="D287">
            <v>7.1223905564923806E-2</v>
          </cell>
        </row>
        <row r="288">
          <cell r="D288">
            <v>6.9713186403969923E-2</v>
          </cell>
        </row>
        <row r="289">
          <cell r="D289">
            <v>6.7263439056939378E-2</v>
          </cell>
        </row>
        <row r="290">
          <cell r="D290">
            <v>6.6860976416044715E-2</v>
          </cell>
        </row>
        <row r="291">
          <cell r="D291">
            <v>6.5564592982456205E-2</v>
          </cell>
        </row>
        <row r="292">
          <cell r="D292">
            <v>6.3328853497282095E-2</v>
          </cell>
        </row>
        <row r="293">
          <cell r="D293">
            <v>6.1844400578780469E-2</v>
          </cell>
        </row>
        <row r="294">
          <cell r="D294">
            <v>5.9218138577962952E-2</v>
          </cell>
        </row>
        <row r="295">
          <cell r="D295">
            <v>5.9218138577962952E-2</v>
          </cell>
        </row>
        <row r="296">
          <cell r="D296">
            <v>5.7956165765765316E-2</v>
          </cell>
        </row>
        <row r="297">
          <cell r="D297">
            <v>5.3998438821138355E-2</v>
          </cell>
        </row>
        <row r="298">
          <cell r="D298">
            <v>5.0672797085661046E-2</v>
          </cell>
        </row>
        <row r="299">
          <cell r="D299">
            <v>4.9568295362903074E-2</v>
          </cell>
        </row>
        <row r="300">
          <cell r="D300">
            <v>4.8912016288610402E-2</v>
          </cell>
        </row>
        <row r="301">
          <cell r="D301">
            <v>4.8912016288610402E-2</v>
          </cell>
        </row>
        <row r="302">
          <cell r="D302">
            <v>4.7291044744514892E-2</v>
          </cell>
        </row>
        <row r="303">
          <cell r="D303">
            <v>4.2664915656028736E-2</v>
          </cell>
        </row>
        <row r="304">
          <cell r="D304">
            <v>4.2658894095146824E-2</v>
          </cell>
        </row>
        <row r="305">
          <cell r="D305">
            <v>4.122417103825194E-2</v>
          </cell>
        </row>
        <row r="306">
          <cell r="D306">
            <v>4.1224171038251871E-2</v>
          </cell>
        </row>
        <row r="307">
          <cell r="D307">
            <v>3.9343960113959991E-2</v>
          </cell>
        </row>
        <row r="308">
          <cell r="D308">
            <v>3.9343960113959936E-2</v>
          </cell>
        </row>
        <row r="309">
          <cell r="D309">
            <v>3.9213177640331602E-2</v>
          </cell>
        </row>
        <row r="310">
          <cell r="D310">
            <v>3.8656043918918769E-2</v>
          </cell>
        </row>
        <row r="311">
          <cell r="D311">
            <v>3.8656043918918769E-2</v>
          </cell>
        </row>
        <row r="312">
          <cell r="D312">
            <v>3.6748820447504098E-2</v>
          </cell>
        </row>
        <row r="313">
          <cell r="D313">
            <v>3.3759398781583613E-2</v>
          </cell>
        </row>
        <row r="314">
          <cell r="D314">
            <v>3.3759398781583613E-2</v>
          </cell>
        </row>
        <row r="315">
          <cell r="D315">
            <v>3.0676868645207585E-2</v>
          </cell>
        </row>
        <row r="316">
          <cell r="D316">
            <v>2.8229167032966872E-2</v>
          </cell>
        </row>
        <row r="317">
          <cell r="D317">
            <v>2.4412527318087483E-2</v>
          </cell>
        </row>
        <row r="318">
          <cell r="D318">
            <v>2.434749438559294E-2</v>
          </cell>
        </row>
        <row r="319">
          <cell r="D319">
            <v>2.4026679312901793E-2</v>
          </cell>
        </row>
        <row r="320">
          <cell r="D320">
            <v>2.238564689321779E-2</v>
          </cell>
        </row>
        <row r="321">
          <cell r="D321">
            <v>2.238564689321779E-2</v>
          </cell>
        </row>
        <row r="322">
          <cell r="D322">
            <v>2.238564689321779E-2</v>
          </cell>
        </row>
        <row r="323">
          <cell r="D323">
            <v>2.238564689321779E-2</v>
          </cell>
        </row>
        <row r="324">
          <cell r="D324">
            <v>2.238564689321779E-2</v>
          </cell>
        </row>
        <row r="325">
          <cell r="D325">
            <v>2.238564689321779E-2</v>
          </cell>
        </row>
        <row r="326">
          <cell r="D326">
            <v>2.1860020602345244E-2</v>
          </cell>
        </row>
        <row r="327">
          <cell r="D327">
            <v>1.9306579787234174E-2</v>
          </cell>
        </row>
        <row r="328">
          <cell r="D328">
            <v>1.8906502446043281E-2</v>
          </cell>
        </row>
        <row r="329">
          <cell r="D329">
            <v>1.8550004122327393E-2</v>
          </cell>
        </row>
        <row r="330">
          <cell r="D330">
            <v>1.7444874555160111E-2</v>
          </cell>
        </row>
        <row r="331">
          <cell r="D331">
            <v>1.5312565633074851E-2</v>
          </cell>
        </row>
        <row r="332">
          <cell r="D332">
            <v>1.4286920038045174E-2</v>
          </cell>
        </row>
        <row r="333">
          <cell r="D333">
            <v>1.4286920038045174E-2</v>
          </cell>
        </row>
        <row r="334">
          <cell r="D334">
            <v>1.3129657069129512E-2</v>
          </cell>
        </row>
        <row r="335">
          <cell r="D335">
            <v>1.1535690451388822E-2</v>
          </cell>
        </row>
        <row r="336">
          <cell r="D336">
            <v>1.1513076219512268E-2</v>
          </cell>
        </row>
        <row r="337">
          <cell r="D337">
            <v>1.1376215027322521E-2</v>
          </cell>
        </row>
        <row r="338">
          <cell r="D338">
            <v>1.1139103259214181E-2</v>
          </cell>
        </row>
        <row r="339">
          <cell r="D339">
            <v>1.1139103259214181E-2</v>
          </cell>
        </row>
        <row r="340">
          <cell r="D340">
            <v>1.087143980963059E-2</v>
          </cell>
        </row>
        <row r="341">
          <cell r="D341">
            <v>1.0852391713850258E-2</v>
          </cell>
        </row>
        <row r="342">
          <cell r="D342">
            <v>1.0102149176470602E-2</v>
          </cell>
        </row>
        <row r="343">
          <cell r="D343">
            <v>1.0056706444099407E-2</v>
          </cell>
        </row>
        <row r="344">
          <cell r="D344">
            <v>1.0056706444099407E-2</v>
          </cell>
        </row>
        <row r="345">
          <cell r="D345">
            <v>9.7956946491123166E-3</v>
          </cell>
        </row>
        <row r="346">
          <cell r="D346">
            <v>9.7956946491123166E-3</v>
          </cell>
        </row>
        <row r="347">
          <cell r="D347">
            <v>9.5708886969870718E-3</v>
          </cell>
        </row>
        <row r="348">
          <cell r="D348">
            <v>9.2116883201982698E-3</v>
          </cell>
        </row>
        <row r="349">
          <cell r="D349">
            <v>9.0985852467025553E-3</v>
          </cell>
        </row>
        <row r="350">
          <cell r="D350">
            <v>8.7431943950178059E-3</v>
          </cell>
        </row>
        <row r="351">
          <cell r="D351">
            <v>8.7431943950178059E-3</v>
          </cell>
        </row>
        <row r="352">
          <cell r="D352">
            <v>8.6460237586891055E-3</v>
          </cell>
        </row>
        <row r="353">
          <cell r="D353">
            <v>8.6460237586891055E-3</v>
          </cell>
        </row>
        <row r="354">
          <cell r="D354">
            <v>8.1892339047618754E-3</v>
          </cell>
        </row>
        <row r="355">
          <cell r="D355">
            <v>7.9909192546583213E-3</v>
          </cell>
        </row>
        <row r="356">
          <cell r="D356">
            <v>7.7736821672354101E-3</v>
          </cell>
        </row>
        <row r="357">
          <cell r="D357">
            <v>7.3639004896421138E-3</v>
          </cell>
        </row>
        <row r="358">
          <cell r="D358">
            <v>7.0844462318586168E-3</v>
          </cell>
        </row>
        <row r="359">
          <cell r="D359">
            <v>7.0457144562334718E-3</v>
          </cell>
        </row>
        <row r="360">
          <cell r="D360">
            <v>7.0457144562334718E-3</v>
          </cell>
        </row>
        <row r="361">
          <cell r="D361">
            <v>6.8921943979932468E-3</v>
          </cell>
        </row>
        <row r="362">
          <cell r="D362">
            <v>6.824262108262061E-3</v>
          </cell>
        </row>
        <row r="363">
          <cell r="D363">
            <v>6.4430963114754216E-3</v>
          </cell>
        </row>
        <row r="364">
          <cell r="D364">
            <v>5.626490918188602E-3</v>
          </cell>
        </row>
        <row r="365">
          <cell r="D365">
            <v>5.2002150324517082E-3</v>
          </cell>
        </row>
        <row r="366">
          <cell r="D366">
            <v>5.0675713572355648E-3</v>
          </cell>
        </row>
        <row r="367">
          <cell r="D367">
            <v>4.4978063107433521E-3</v>
          </cell>
        </row>
        <row r="368">
          <cell r="D368">
            <v>4.4538900319829036E-3</v>
          </cell>
        </row>
        <row r="369">
          <cell r="D369">
            <v>3.6600435153583254E-3</v>
          </cell>
        </row>
        <row r="370">
          <cell r="D370">
            <v>3.381469552886201E-3</v>
          </cell>
        </row>
        <row r="371">
          <cell r="D371">
            <v>2.8241978113675618E-3</v>
          </cell>
        </row>
        <row r="372">
          <cell r="D372">
            <v>2.8025284598830118E-3</v>
          </cell>
        </row>
        <row r="373">
          <cell r="D373">
            <v>2.7643823827291944E-3</v>
          </cell>
        </row>
        <row r="374">
          <cell r="D374">
            <v>2.1860783464252586E-9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4.6981347930641716E-2</v>
          </cell>
        </row>
        <row r="457">
          <cell r="D457">
            <v>2.7105833409984834E-2</v>
          </cell>
        </row>
      </sheetData>
      <sheetData sheetId="7">
        <row r="5">
          <cell r="D5">
            <v>0.13113278984641571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4C97-27A6-41F4-BDEB-A1FB67EEDCE0}">
  <dimension ref="B2:C13"/>
  <sheetViews>
    <sheetView tabSelected="1" workbookViewId="0">
      <selection sqref="A1:XFD1048576"/>
    </sheetView>
  </sheetViews>
  <sheetFormatPr defaultColWidth="9.19921875" defaultRowHeight="12.75" x14ac:dyDescent="0.35"/>
  <cols>
    <col min="1" max="1" width="9.19921875" style="60"/>
    <col min="2" max="2" width="13.73046875" style="60" customWidth="1"/>
    <col min="3" max="16384" width="9.19921875" style="60"/>
  </cols>
  <sheetData>
    <row r="2" spans="2:3" ht="13.15" x14ac:dyDescent="0.4">
      <c r="B2" s="61" t="s">
        <v>357</v>
      </c>
    </row>
    <row r="3" spans="2:3" ht="13.15" x14ac:dyDescent="0.4">
      <c r="B3" s="61"/>
    </row>
    <row r="4" spans="2:3" ht="13.15" x14ac:dyDescent="0.4">
      <c r="B4" s="61" t="s">
        <v>358</v>
      </c>
    </row>
    <row r="5" spans="2:3" ht="13.15" x14ac:dyDescent="0.4">
      <c r="B5" s="62"/>
    </row>
    <row r="7" spans="2:3" ht="13.15" x14ac:dyDescent="0.4">
      <c r="B7" s="62" t="s">
        <v>359</v>
      </c>
    </row>
    <row r="8" spans="2:3" ht="14.25" x14ac:dyDescent="0.45">
      <c r="B8" s="60" t="s">
        <v>360</v>
      </c>
      <c r="C8" s="65" t="s">
        <v>354</v>
      </c>
    </row>
    <row r="9" spans="2:3" ht="14.25" x14ac:dyDescent="0.45">
      <c r="B9" s="60" t="s">
        <v>361</v>
      </c>
      <c r="C9" s="65" t="s">
        <v>367</v>
      </c>
    </row>
    <row r="10" spans="2:3" ht="14.25" x14ac:dyDescent="0.45">
      <c r="B10" s="60" t="s">
        <v>362</v>
      </c>
      <c r="C10" s="65" t="s">
        <v>366</v>
      </c>
    </row>
    <row r="11" spans="2:3" ht="13.15" x14ac:dyDescent="0.4">
      <c r="C11" s="64"/>
    </row>
    <row r="12" spans="2:3" ht="13.15" x14ac:dyDescent="0.4">
      <c r="B12" s="62"/>
      <c r="C12" s="64"/>
    </row>
    <row r="13" spans="2:3" ht="14.25" x14ac:dyDescent="0.45">
      <c r="C13" s="63"/>
    </row>
  </sheetData>
  <hyperlinks>
    <hyperlink ref="C8" location="'Fig 3.1'!A1" display="'Fig 3.1'!A1" xr:uid="{4C735F4C-D2BE-4F38-9269-3C6000971AD3}"/>
    <hyperlink ref="C9" location="'Fig 3.2'!A1" display="'Fig 3.2'!A1" xr:uid="{35C199FB-4DA9-44E0-97FA-11C374CDAF80}"/>
    <hyperlink ref="C10" location="'Fig 3.3'!A1" display="'Fig 3.3'!A1" xr:uid="{EA02EE34-D876-46BC-934A-83D47D4942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9BF8-581F-4D77-BA88-137F0E4518BF}">
  <dimension ref="A2:U16"/>
  <sheetViews>
    <sheetView showGridLines="0" workbookViewId="0"/>
  </sheetViews>
  <sheetFormatPr defaultRowHeight="14.25" x14ac:dyDescent="0.45"/>
  <cols>
    <col min="20" max="20" width="25.796875" customWidth="1"/>
  </cols>
  <sheetData>
    <row r="2" spans="1:21" ht="15.4" x14ac:dyDescent="0.45">
      <c r="A2" s="58"/>
      <c r="B2" s="66" t="s">
        <v>363</v>
      </c>
    </row>
    <row r="6" spans="1:21" x14ac:dyDescent="0.45">
      <c r="T6" s="1" t="s">
        <v>1</v>
      </c>
    </row>
    <row r="8" spans="1:21" x14ac:dyDescent="0.45">
      <c r="U8" t="s">
        <v>0</v>
      </c>
    </row>
    <row r="9" spans="1:21" ht="28.5" x14ac:dyDescent="0.45">
      <c r="T9" s="2" t="s">
        <v>12</v>
      </c>
      <c r="U9">
        <v>0</v>
      </c>
    </row>
    <row r="10" spans="1:21" ht="28.5" x14ac:dyDescent="0.45">
      <c r="T10" s="2" t="s">
        <v>13</v>
      </c>
      <c r="U10">
        <v>11</v>
      </c>
    </row>
    <row r="11" spans="1:21" ht="28.5" x14ac:dyDescent="0.45">
      <c r="T11" s="2" t="s">
        <v>14</v>
      </c>
      <c r="U11">
        <v>23</v>
      </c>
    </row>
    <row r="12" spans="1:21" ht="28.5" x14ac:dyDescent="0.45">
      <c r="T12" s="2" t="s">
        <v>15</v>
      </c>
      <c r="U12">
        <v>10</v>
      </c>
    </row>
    <row r="13" spans="1:21" ht="28.5" x14ac:dyDescent="0.45">
      <c r="T13" s="2" t="s">
        <v>16</v>
      </c>
      <c r="U13">
        <v>16</v>
      </c>
    </row>
    <row r="14" spans="1:21" ht="28.5" x14ac:dyDescent="0.45">
      <c r="T14" s="2" t="s">
        <v>17</v>
      </c>
      <c r="U14">
        <v>13</v>
      </c>
    </row>
    <row r="16" spans="1:21" x14ac:dyDescent="0.45">
      <c r="B16" s="67" t="s">
        <v>355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C0D6-DEE5-4151-A580-BC18B9AA2443}">
  <dimension ref="B2:V14"/>
  <sheetViews>
    <sheetView showGridLines="0" workbookViewId="0"/>
  </sheetViews>
  <sheetFormatPr defaultRowHeight="14.25" x14ac:dyDescent="0.45"/>
  <cols>
    <col min="21" max="21" width="18.265625" customWidth="1"/>
  </cols>
  <sheetData>
    <row r="2" spans="2:22" ht="15.4" x14ac:dyDescent="0.45">
      <c r="B2" s="66" t="s">
        <v>364</v>
      </c>
      <c r="J2" s="58"/>
    </row>
    <row r="5" spans="2:22" x14ac:dyDescent="0.45">
      <c r="U5" s="1" t="s">
        <v>2</v>
      </c>
    </row>
    <row r="7" spans="2:22" x14ac:dyDescent="0.45">
      <c r="U7" t="s">
        <v>4</v>
      </c>
      <c r="V7" t="s">
        <v>3</v>
      </c>
    </row>
    <row r="8" spans="2:22" ht="28.5" x14ac:dyDescent="0.45">
      <c r="U8" s="3" t="s">
        <v>11</v>
      </c>
      <c r="V8">
        <v>81</v>
      </c>
    </row>
    <row r="9" spans="2:22" ht="28.5" x14ac:dyDescent="0.45">
      <c r="U9" s="3" t="s">
        <v>10</v>
      </c>
      <c r="V9">
        <v>76</v>
      </c>
    </row>
    <row r="10" spans="2:22" ht="28.5" x14ac:dyDescent="0.45">
      <c r="U10" s="3" t="s">
        <v>9</v>
      </c>
      <c r="V10">
        <v>17</v>
      </c>
    </row>
    <row r="11" spans="2:22" ht="28.5" x14ac:dyDescent="0.45">
      <c r="U11" s="3" t="s">
        <v>5</v>
      </c>
      <c r="V11">
        <v>13</v>
      </c>
    </row>
    <row r="12" spans="2:22" ht="28.5" x14ac:dyDescent="0.45">
      <c r="U12" s="3" t="s">
        <v>6</v>
      </c>
      <c r="V12">
        <v>3</v>
      </c>
    </row>
    <row r="13" spans="2:22" ht="28.5" x14ac:dyDescent="0.45">
      <c r="U13" s="3" t="s">
        <v>7</v>
      </c>
      <c r="V13">
        <v>2</v>
      </c>
    </row>
    <row r="14" spans="2:22" ht="28.5" x14ac:dyDescent="0.45">
      <c r="U14" s="3" t="s">
        <v>8</v>
      </c>
      <c r="V14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C2BF-817F-4905-8D83-BD6C5680BD31}">
  <sheetPr filterMode="1"/>
  <dimension ref="B1:AM213"/>
  <sheetViews>
    <sheetView showGridLines="0" zoomScaleNormal="100" workbookViewId="0"/>
  </sheetViews>
  <sheetFormatPr defaultColWidth="9.19921875" defaultRowHeight="14.25" x14ac:dyDescent="0.45"/>
  <cols>
    <col min="1" max="16" width="9.19921875" style="4"/>
    <col min="17" max="17" width="14.73046875" style="4" bestFit="1" customWidth="1"/>
    <col min="18" max="18" width="32.19921875" style="4" customWidth="1"/>
    <col min="19" max="19" width="10.46484375" style="4" customWidth="1"/>
    <col min="20" max="20" width="11.53125" style="5" customWidth="1"/>
    <col min="21" max="21" width="11.53125" style="5" hidden="1" customWidth="1"/>
    <col min="22" max="22" width="11.53125" style="5" customWidth="1"/>
    <col min="23" max="23" width="11.53125" style="4" hidden="1" customWidth="1"/>
    <col min="24" max="24" width="19.53125" style="4" customWidth="1"/>
    <col min="25" max="27" width="9.19921875" style="4"/>
    <col min="28" max="28" width="29.265625" style="4" customWidth="1"/>
    <col min="29" max="29" width="11.46484375" style="4" customWidth="1"/>
    <col min="30" max="31" width="9.53125" style="4" bestFit="1" customWidth="1"/>
    <col min="32" max="272" width="9.19921875" style="4"/>
    <col min="273" max="273" width="14.73046875" style="4" bestFit="1" customWidth="1"/>
    <col min="274" max="274" width="32.19921875" style="4" customWidth="1"/>
    <col min="275" max="275" width="10.46484375" style="4" customWidth="1"/>
    <col min="276" max="276" width="11.53125" style="4" customWidth="1"/>
    <col min="277" max="277" width="0" style="4" hidden="1" customWidth="1"/>
    <col min="278" max="278" width="11.53125" style="4" customWidth="1"/>
    <col min="279" max="279" width="0" style="4" hidden="1" customWidth="1"/>
    <col min="280" max="280" width="19.53125" style="4" customWidth="1"/>
    <col min="281" max="283" width="9.19921875" style="4"/>
    <col min="284" max="284" width="29.265625" style="4" customWidth="1"/>
    <col min="285" max="285" width="11.46484375" style="4" customWidth="1"/>
    <col min="286" max="287" width="9.53125" style="4" bestFit="1" customWidth="1"/>
    <col min="288" max="528" width="9.19921875" style="4"/>
    <col min="529" max="529" width="14.73046875" style="4" bestFit="1" customWidth="1"/>
    <col min="530" max="530" width="32.19921875" style="4" customWidth="1"/>
    <col min="531" max="531" width="10.46484375" style="4" customWidth="1"/>
    <col min="532" max="532" width="11.53125" style="4" customWidth="1"/>
    <col min="533" max="533" width="0" style="4" hidden="1" customWidth="1"/>
    <col min="534" max="534" width="11.53125" style="4" customWidth="1"/>
    <col min="535" max="535" width="0" style="4" hidden="1" customWidth="1"/>
    <col min="536" max="536" width="19.53125" style="4" customWidth="1"/>
    <col min="537" max="539" width="9.19921875" style="4"/>
    <col min="540" max="540" width="29.265625" style="4" customWidth="1"/>
    <col min="541" max="541" width="11.46484375" style="4" customWidth="1"/>
    <col min="542" max="543" width="9.53125" style="4" bestFit="1" customWidth="1"/>
    <col min="544" max="784" width="9.19921875" style="4"/>
    <col min="785" max="785" width="14.73046875" style="4" bestFit="1" customWidth="1"/>
    <col min="786" max="786" width="32.19921875" style="4" customWidth="1"/>
    <col min="787" max="787" width="10.46484375" style="4" customWidth="1"/>
    <col min="788" max="788" width="11.53125" style="4" customWidth="1"/>
    <col min="789" max="789" width="0" style="4" hidden="1" customWidth="1"/>
    <col min="790" max="790" width="11.53125" style="4" customWidth="1"/>
    <col min="791" max="791" width="0" style="4" hidden="1" customWidth="1"/>
    <col min="792" max="792" width="19.53125" style="4" customWidth="1"/>
    <col min="793" max="795" width="9.19921875" style="4"/>
    <col min="796" max="796" width="29.265625" style="4" customWidth="1"/>
    <col min="797" max="797" width="11.46484375" style="4" customWidth="1"/>
    <col min="798" max="799" width="9.53125" style="4" bestFit="1" customWidth="1"/>
    <col min="800" max="1040" width="9.19921875" style="4"/>
    <col min="1041" max="1041" width="14.73046875" style="4" bestFit="1" customWidth="1"/>
    <col min="1042" max="1042" width="32.19921875" style="4" customWidth="1"/>
    <col min="1043" max="1043" width="10.46484375" style="4" customWidth="1"/>
    <col min="1044" max="1044" width="11.53125" style="4" customWidth="1"/>
    <col min="1045" max="1045" width="0" style="4" hidden="1" customWidth="1"/>
    <col min="1046" max="1046" width="11.53125" style="4" customWidth="1"/>
    <col min="1047" max="1047" width="0" style="4" hidden="1" customWidth="1"/>
    <col min="1048" max="1048" width="19.53125" style="4" customWidth="1"/>
    <col min="1049" max="1051" width="9.19921875" style="4"/>
    <col min="1052" max="1052" width="29.265625" style="4" customWidth="1"/>
    <col min="1053" max="1053" width="11.46484375" style="4" customWidth="1"/>
    <col min="1054" max="1055" width="9.53125" style="4" bestFit="1" customWidth="1"/>
    <col min="1056" max="1296" width="9.19921875" style="4"/>
    <col min="1297" max="1297" width="14.73046875" style="4" bestFit="1" customWidth="1"/>
    <col min="1298" max="1298" width="32.19921875" style="4" customWidth="1"/>
    <col min="1299" max="1299" width="10.46484375" style="4" customWidth="1"/>
    <col min="1300" max="1300" width="11.53125" style="4" customWidth="1"/>
    <col min="1301" max="1301" width="0" style="4" hidden="1" customWidth="1"/>
    <col min="1302" max="1302" width="11.53125" style="4" customWidth="1"/>
    <col min="1303" max="1303" width="0" style="4" hidden="1" customWidth="1"/>
    <col min="1304" max="1304" width="19.53125" style="4" customWidth="1"/>
    <col min="1305" max="1307" width="9.19921875" style="4"/>
    <col min="1308" max="1308" width="29.265625" style="4" customWidth="1"/>
    <col min="1309" max="1309" width="11.46484375" style="4" customWidth="1"/>
    <col min="1310" max="1311" width="9.53125" style="4" bestFit="1" customWidth="1"/>
    <col min="1312" max="1552" width="9.19921875" style="4"/>
    <col min="1553" max="1553" width="14.73046875" style="4" bestFit="1" customWidth="1"/>
    <col min="1554" max="1554" width="32.19921875" style="4" customWidth="1"/>
    <col min="1555" max="1555" width="10.46484375" style="4" customWidth="1"/>
    <col min="1556" max="1556" width="11.53125" style="4" customWidth="1"/>
    <col min="1557" max="1557" width="0" style="4" hidden="1" customWidth="1"/>
    <col min="1558" max="1558" width="11.53125" style="4" customWidth="1"/>
    <col min="1559" max="1559" width="0" style="4" hidden="1" customWidth="1"/>
    <col min="1560" max="1560" width="19.53125" style="4" customWidth="1"/>
    <col min="1561" max="1563" width="9.19921875" style="4"/>
    <col min="1564" max="1564" width="29.265625" style="4" customWidth="1"/>
    <col min="1565" max="1565" width="11.46484375" style="4" customWidth="1"/>
    <col min="1566" max="1567" width="9.53125" style="4" bestFit="1" customWidth="1"/>
    <col min="1568" max="1808" width="9.19921875" style="4"/>
    <col min="1809" max="1809" width="14.73046875" style="4" bestFit="1" customWidth="1"/>
    <col min="1810" max="1810" width="32.19921875" style="4" customWidth="1"/>
    <col min="1811" max="1811" width="10.46484375" style="4" customWidth="1"/>
    <col min="1812" max="1812" width="11.53125" style="4" customWidth="1"/>
    <col min="1813" max="1813" width="0" style="4" hidden="1" customWidth="1"/>
    <col min="1814" max="1814" width="11.53125" style="4" customWidth="1"/>
    <col min="1815" max="1815" width="0" style="4" hidden="1" customWidth="1"/>
    <col min="1816" max="1816" width="19.53125" style="4" customWidth="1"/>
    <col min="1817" max="1819" width="9.19921875" style="4"/>
    <col min="1820" max="1820" width="29.265625" style="4" customWidth="1"/>
    <col min="1821" max="1821" width="11.46484375" style="4" customWidth="1"/>
    <col min="1822" max="1823" width="9.53125" style="4" bestFit="1" customWidth="1"/>
    <col min="1824" max="2064" width="9.19921875" style="4"/>
    <col min="2065" max="2065" width="14.73046875" style="4" bestFit="1" customWidth="1"/>
    <col min="2066" max="2066" width="32.19921875" style="4" customWidth="1"/>
    <col min="2067" max="2067" width="10.46484375" style="4" customWidth="1"/>
    <col min="2068" max="2068" width="11.53125" style="4" customWidth="1"/>
    <col min="2069" max="2069" width="0" style="4" hidden="1" customWidth="1"/>
    <col min="2070" max="2070" width="11.53125" style="4" customWidth="1"/>
    <col min="2071" max="2071" width="0" style="4" hidden="1" customWidth="1"/>
    <col min="2072" max="2072" width="19.53125" style="4" customWidth="1"/>
    <col min="2073" max="2075" width="9.19921875" style="4"/>
    <col min="2076" max="2076" width="29.265625" style="4" customWidth="1"/>
    <col min="2077" max="2077" width="11.46484375" style="4" customWidth="1"/>
    <col min="2078" max="2079" width="9.53125" style="4" bestFit="1" customWidth="1"/>
    <col min="2080" max="2320" width="9.19921875" style="4"/>
    <col min="2321" max="2321" width="14.73046875" style="4" bestFit="1" customWidth="1"/>
    <col min="2322" max="2322" width="32.19921875" style="4" customWidth="1"/>
    <col min="2323" max="2323" width="10.46484375" style="4" customWidth="1"/>
    <col min="2324" max="2324" width="11.53125" style="4" customWidth="1"/>
    <col min="2325" max="2325" width="0" style="4" hidden="1" customWidth="1"/>
    <col min="2326" max="2326" width="11.53125" style="4" customWidth="1"/>
    <col min="2327" max="2327" width="0" style="4" hidden="1" customWidth="1"/>
    <col min="2328" max="2328" width="19.53125" style="4" customWidth="1"/>
    <col min="2329" max="2331" width="9.19921875" style="4"/>
    <col min="2332" max="2332" width="29.265625" style="4" customWidth="1"/>
    <col min="2333" max="2333" width="11.46484375" style="4" customWidth="1"/>
    <col min="2334" max="2335" width="9.53125" style="4" bestFit="1" customWidth="1"/>
    <col min="2336" max="2576" width="9.19921875" style="4"/>
    <col min="2577" max="2577" width="14.73046875" style="4" bestFit="1" customWidth="1"/>
    <col min="2578" max="2578" width="32.19921875" style="4" customWidth="1"/>
    <col min="2579" max="2579" width="10.46484375" style="4" customWidth="1"/>
    <col min="2580" max="2580" width="11.53125" style="4" customWidth="1"/>
    <col min="2581" max="2581" width="0" style="4" hidden="1" customWidth="1"/>
    <col min="2582" max="2582" width="11.53125" style="4" customWidth="1"/>
    <col min="2583" max="2583" width="0" style="4" hidden="1" customWidth="1"/>
    <col min="2584" max="2584" width="19.53125" style="4" customWidth="1"/>
    <col min="2585" max="2587" width="9.19921875" style="4"/>
    <col min="2588" max="2588" width="29.265625" style="4" customWidth="1"/>
    <col min="2589" max="2589" width="11.46484375" style="4" customWidth="1"/>
    <col min="2590" max="2591" width="9.53125" style="4" bestFit="1" customWidth="1"/>
    <col min="2592" max="2832" width="9.19921875" style="4"/>
    <col min="2833" max="2833" width="14.73046875" style="4" bestFit="1" customWidth="1"/>
    <col min="2834" max="2834" width="32.19921875" style="4" customWidth="1"/>
    <col min="2835" max="2835" width="10.46484375" style="4" customWidth="1"/>
    <col min="2836" max="2836" width="11.53125" style="4" customWidth="1"/>
    <col min="2837" max="2837" width="0" style="4" hidden="1" customWidth="1"/>
    <col min="2838" max="2838" width="11.53125" style="4" customWidth="1"/>
    <col min="2839" max="2839" width="0" style="4" hidden="1" customWidth="1"/>
    <col min="2840" max="2840" width="19.53125" style="4" customWidth="1"/>
    <col min="2841" max="2843" width="9.19921875" style="4"/>
    <col min="2844" max="2844" width="29.265625" style="4" customWidth="1"/>
    <col min="2845" max="2845" width="11.46484375" style="4" customWidth="1"/>
    <col min="2846" max="2847" width="9.53125" style="4" bestFit="1" customWidth="1"/>
    <col min="2848" max="3088" width="9.19921875" style="4"/>
    <col min="3089" max="3089" width="14.73046875" style="4" bestFit="1" customWidth="1"/>
    <col min="3090" max="3090" width="32.19921875" style="4" customWidth="1"/>
    <col min="3091" max="3091" width="10.46484375" style="4" customWidth="1"/>
    <col min="3092" max="3092" width="11.53125" style="4" customWidth="1"/>
    <col min="3093" max="3093" width="0" style="4" hidden="1" customWidth="1"/>
    <col min="3094" max="3094" width="11.53125" style="4" customWidth="1"/>
    <col min="3095" max="3095" width="0" style="4" hidden="1" customWidth="1"/>
    <col min="3096" max="3096" width="19.53125" style="4" customWidth="1"/>
    <col min="3097" max="3099" width="9.19921875" style="4"/>
    <col min="3100" max="3100" width="29.265625" style="4" customWidth="1"/>
    <col min="3101" max="3101" width="11.46484375" style="4" customWidth="1"/>
    <col min="3102" max="3103" width="9.53125" style="4" bestFit="1" customWidth="1"/>
    <col min="3104" max="3344" width="9.19921875" style="4"/>
    <col min="3345" max="3345" width="14.73046875" style="4" bestFit="1" customWidth="1"/>
    <col min="3346" max="3346" width="32.19921875" style="4" customWidth="1"/>
    <col min="3347" max="3347" width="10.46484375" style="4" customWidth="1"/>
    <col min="3348" max="3348" width="11.53125" style="4" customWidth="1"/>
    <col min="3349" max="3349" width="0" style="4" hidden="1" customWidth="1"/>
    <col min="3350" max="3350" width="11.53125" style="4" customWidth="1"/>
    <col min="3351" max="3351" width="0" style="4" hidden="1" customWidth="1"/>
    <col min="3352" max="3352" width="19.53125" style="4" customWidth="1"/>
    <col min="3353" max="3355" width="9.19921875" style="4"/>
    <col min="3356" max="3356" width="29.265625" style="4" customWidth="1"/>
    <col min="3357" max="3357" width="11.46484375" style="4" customWidth="1"/>
    <col min="3358" max="3359" width="9.53125" style="4" bestFit="1" customWidth="1"/>
    <col min="3360" max="3600" width="9.19921875" style="4"/>
    <col min="3601" max="3601" width="14.73046875" style="4" bestFit="1" customWidth="1"/>
    <col min="3602" max="3602" width="32.19921875" style="4" customWidth="1"/>
    <col min="3603" max="3603" width="10.46484375" style="4" customWidth="1"/>
    <col min="3604" max="3604" width="11.53125" style="4" customWidth="1"/>
    <col min="3605" max="3605" width="0" style="4" hidden="1" customWidth="1"/>
    <col min="3606" max="3606" width="11.53125" style="4" customWidth="1"/>
    <col min="3607" max="3607" width="0" style="4" hidden="1" customWidth="1"/>
    <col min="3608" max="3608" width="19.53125" style="4" customWidth="1"/>
    <col min="3609" max="3611" width="9.19921875" style="4"/>
    <col min="3612" max="3612" width="29.265625" style="4" customWidth="1"/>
    <col min="3613" max="3613" width="11.46484375" style="4" customWidth="1"/>
    <col min="3614" max="3615" width="9.53125" style="4" bestFit="1" customWidth="1"/>
    <col min="3616" max="3856" width="9.19921875" style="4"/>
    <col min="3857" max="3857" width="14.73046875" style="4" bestFit="1" customWidth="1"/>
    <col min="3858" max="3858" width="32.19921875" style="4" customWidth="1"/>
    <col min="3859" max="3859" width="10.46484375" style="4" customWidth="1"/>
    <col min="3860" max="3860" width="11.53125" style="4" customWidth="1"/>
    <col min="3861" max="3861" width="0" style="4" hidden="1" customWidth="1"/>
    <col min="3862" max="3862" width="11.53125" style="4" customWidth="1"/>
    <col min="3863" max="3863" width="0" style="4" hidden="1" customWidth="1"/>
    <col min="3864" max="3864" width="19.53125" style="4" customWidth="1"/>
    <col min="3865" max="3867" width="9.19921875" style="4"/>
    <col min="3868" max="3868" width="29.265625" style="4" customWidth="1"/>
    <col min="3869" max="3869" width="11.46484375" style="4" customWidth="1"/>
    <col min="3870" max="3871" width="9.53125" style="4" bestFit="1" customWidth="1"/>
    <col min="3872" max="4112" width="9.19921875" style="4"/>
    <col min="4113" max="4113" width="14.73046875" style="4" bestFit="1" customWidth="1"/>
    <col min="4114" max="4114" width="32.19921875" style="4" customWidth="1"/>
    <col min="4115" max="4115" width="10.46484375" style="4" customWidth="1"/>
    <col min="4116" max="4116" width="11.53125" style="4" customWidth="1"/>
    <col min="4117" max="4117" width="0" style="4" hidden="1" customWidth="1"/>
    <col min="4118" max="4118" width="11.53125" style="4" customWidth="1"/>
    <col min="4119" max="4119" width="0" style="4" hidden="1" customWidth="1"/>
    <col min="4120" max="4120" width="19.53125" style="4" customWidth="1"/>
    <col min="4121" max="4123" width="9.19921875" style="4"/>
    <col min="4124" max="4124" width="29.265625" style="4" customWidth="1"/>
    <col min="4125" max="4125" width="11.46484375" style="4" customWidth="1"/>
    <col min="4126" max="4127" width="9.53125" style="4" bestFit="1" customWidth="1"/>
    <col min="4128" max="4368" width="9.19921875" style="4"/>
    <col min="4369" max="4369" width="14.73046875" style="4" bestFit="1" customWidth="1"/>
    <col min="4370" max="4370" width="32.19921875" style="4" customWidth="1"/>
    <col min="4371" max="4371" width="10.46484375" style="4" customWidth="1"/>
    <col min="4372" max="4372" width="11.53125" style="4" customWidth="1"/>
    <col min="4373" max="4373" width="0" style="4" hidden="1" customWidth="1"/>
    <col min="4374" max="4374" width="11.53125" style="4" customWidth="1"/>
    <col min="4375" max="4375" width="0" style="4" hidden="1" customWidth="1"/>
    <col min="4376" max="4376" width="19.53125" style="4" customWidth="1"/>
    <col min="4377" max="4379" width="9.19921875" style="4"/>
    <col min="4380" max="4380" width="29.265625" style="4" customWidth="1"/>
    <col min="4381" max="4381" width="11.46484375" style="4" customWidth="1"/>
    <col min="4382" max="4383" width="9.53125" style="4" bestFit="1" customWidth="1"/>
    <col min="4384" max="4624" width="9.19921875" style="4"/>
    <col min="4625" max="4625" width="14.73046875" style="4" bestFit="1" customWidth="1"/>
    <col min="4626" max="4626" width="32.19921875" style="4" customWidth="1"/>
    <col min="4627" max="4627" width="10.46484375" style="4" customWidth="1"/>
    <col min="4628" max="4628" width="11.53125" style="4" customWidth="1"/>
    <col min="4629" max="4629" width="0" style="4" hidden="1" customWidth="1"/>
    <col min="4630" max="4630" width="11.53125" style="4" customWidth="1"/>
    <col min="4631" max="4631" width="0" style="4" hidden="1" customWidth="1"/>
    <col min="4632" max="4632" width="19.53125" style="4" customWidth="1"/>
    <col min="4633" max="4635" width="9.19921875" style="4"/>
    <col min="4636" max="4636" width="29.265625" style="4" customWidth="1"/>
    <col min="4637" max="4637" width="11.46484375" style="4" customWidth="1"/>
    <col min="4638" max="4639" width="9.53125" style="4" bestFit="1" customWidth="1"/>
    <col min="4640" max="4880" width="9.19921875" style="4"/>
    <col min="4881" max="4881" width="14.73046875" style="4" bestFit="1" customWidth="1"/>
    <col min="4882" max="4882" width="32.19921875" style="4" customWidth="1"/>
    <col min="4883" max="4883" width="10.46484375" style="4" customWidth="1"/>
    <col min="4884" max="4884" width="11.53125" style="4" customWidth="1"/>
    <col min="4885" max="4885" width="0" style="4" hidden="1" customWidth="1"/>
    <col min="4886" max="4886" width="11.53125" style="4" customWidth="1"/>
    <col min="4887" max="4887" width="0" style="4" hidden="1" customWidth="1"/>
    <col min="4888" max="4888" width="19.53125" style="4" customWidth="1"/>
    <col min="4889" max="4891" width="9.19921875" style="4"/>
    <col min="4892" max="4892" width="29.265625" style="4" customWidth="1"/>
    <col min="4893" max="4893" width="11.46484375" style="4" customWidth="1"/>
    <col min="4894" max="4895" width="9.53125" style="4" bestFit="1" customWidth="1"/>
    <col min="4896" max="5136" width="9.19921875" style="4"/>
    <col min="5137" max="5137" width="14.73046875" style="4" bestFit="1" customWidth="1"/>
    <col min="5138" max="5138" width="32.19921875" style="4" customWidth="1"/>
    <col min="5139" max="5139" width="10.46484375" style="4" customWidth="1"/>
    <col min="5140" max="5140" width="11.53125" style="4" customWidth="1"/>
    <col min="5141" max="5141" width="0" style="4" hidden="1" customWidth="1"/>
    <col min="5142" max="5142" width="11.53125" style="4" customWidth="1"/>
    <col min="5143" max="5143" width="0" style="4" hidden="1" customWidth="1"/>
    <col min="5144" max="5144" width="19.53125" style="4" customWidth="1"/>
    <col min="5145" max="5147" width="9.19921875" style="4"/>
    <col min="5148" max="5148" width="29.265625" style="4" customWidth="1"/>
    <col min="5149" max="5149" width="11.46484375" style="4" customWidth="1"/>
    <col min="5150" max="5151" width="9.53125" style="4" bestFit="1" customWidth="1"/>
    <col min="5152" max="5392" width="9.19921875" style="4"/>
    <col min="5393" max="5393" width="14.73046875" style="4" bestFit="1" customWidth="1"/>
    <col min="5394" max="5394" width="32.19921875" style="4" customWidth="1"/>
    <col min="5395" max="5395" width="10.46484375" style="4" customWidth="1"/>
    <col min="5396" max="5396" width="11.53125" style="4" customWidth="1"/>
    <col min="5397" max="5397" width="0" style="4" hidden="1" customWidth="1"/>
    <col min="5398" max="5398" width="11.53125" style="4" customWidth="1"/>
    <col min="5399" max="5399" width="0" style="4" hidden="1" customWidth="1"/>
    <col min="5400" max="5400" width="19.53125" style="4" customWidth="1"/>
    <col min="5401" max="5403" width="9.19921875" style="4"/>
    <col min="5404" max="5404" width="29.265625" style="4" customWidth="1"/>
    <col min="5405" max="5405" width="11.46484375" style="4" customWidth="1"/>
    <col min="5406" max="5407" width="9.53125" style="4" bestFit="1" customWidth="1"/>
    <col min="5408" max="5648" width="9.19921875" style="4"/>
    <col min="5649" max="5649" width="14.73046875" style="4" bestFit="1" customWidth="1"/>
    <col min="5650" max="5650" width="32.19921875" style="4" customWidth="1"/>
    <col min="5651" max="5651" width="10.46484375" style="4" customWidth="1"/>
    <col min="5652" max="5652" width="11.53125" style="4" customWidth="1"/>
    <col min="5653" max="5653" width="0" style="4" hidden="1" customWidth="1"/>
    <col min="5654" max="5654" width="11.53125" style="4" customWidth="1"/>
    <col min="5655" max="5655" width="0" style="4" hidden="1" customWidth="1"/>
    <col min="5656" max="5656" width="19.53125" style="4" customWidth="1"/>
    <col min="5657" max="5659" width="9.19921875" style="4"/>
    <col min="5660" max="5660" width="29.265625" style="4" customWidth="1"/>
    <col min="5661" max="5661" width="11.46484375" style="4" customWidth="1"/>
    <col min="5662" max="5663" width="9.53125" style="4" bestFit="1" customWidth="1"/>
    <col min="5664" max="5904" width="9.19921875" style="4"/>
    <col min="5905" max="5905" width="14.73046875" style="4" bestFit="1" customWidth="1"/>
    <col min="5906" max="5906" width="32.19921875" style="4" customWidth="1"/>
    <col min="5907" max="5907" width="10.46484375" style="4" customWidth="1"/>
    <col min="5908" max="5908" width="11.53125" style="4" customWidth="1"/>
    <col min="5909" max="5909" width="0" style="4" hidden="1" customWidth="1"/>
    <col min="5910" max="5910" width="11.53125" style="4" customWidth="1"/>
    <col min="5911" max="5911" width="0" style="4" hidden="1" customWidth="1"/>
    <col min="5912" max="5912" width="19.53125" style="4" customWidth="1"/>
    <col min="5913" max="5915" width="9.19921875" style="4"/>
    <col min="5916" max="5916" width="29.265625" style="4" customWidth="1"/>
    <col min="5917" max="5917" width="11.46484375" style="4" customWidth="1"/>
    <col min="5918" max="5919" width="9.53125" style="4" bestFit="1" customWidth="1"/>
    <col min="5920" max="6160" width="9.19921875" style="4"/>
    <col min="6161" max="6161" width="14.73046875" style="4" bestFit="1" customWidth="1"/>
    <col min="6162" max="6162" width="32.19921875" style="4" customWidth="1"/>
    <col min="6163" max="6163" width="10.46484375" style="4" customWidth="1"/>
    <col min="6164" max="6164" width="11.53125" style="4" customWidth="1"/>
    <col min="6165" max="6165" width="0" style="4" hidden="1" customWidth="1"/>
    <col min="6166" max="6166" width="11.53125" style="4" customWidth="1"/>
    <col min="6167" max="6167" width="0" style="4" hidden="1" customWidth="1"/>
    <col min="6168" max="6168" width="19.53125" style="4" customWidth="1"/>
    <col min="6169" max="6171" width="9.19921875" style="4"/>
    <col min="6172" max="6172" width="29.265625" style="4" customWidth="1"/>
    <col min="6173" max="6173" width="11.46484375" style="4" customWidth="1"/>
    <col min="6174" max="6175" width="9.53125" style="4" bestFit="1" customWidth="1"/>
    <col min="6176" max="6416" width="9.19921875" style="4"/>
    <col min="6417" max="6417" width="14.73046875" style="4" bestFit="1" customWidth="1"/>
    <col min="6418" max="6418" width="32.19921875" style="4" customWidth="1"/>
    <col min="6419" max="6419" width="10.46484375" style="4" customWidth="1"/>
    <col min="6420" max="6420" width="11.53125" style="4" customWidth="1"/>
    <col min="6421" max="6421" width="0" style="4" hidden="1" customWidth="1"/>
    <col min="6422" max="6422" width="11.53125" style="4" customWidth="1"/>
    <col min="6423" max="6423" width="0" style="4" hidden="1" customWidth="1"/>
    <col min="6424" max="6424" width="19.53125" style="4" customWidth="1"/>
    <col min="6425" max="6427" width="9.19921875" style="4"/>
    <col min="6428" max="6428" width="29.265625" style="4" customWidth="1"/>
    <col min="6429" max="6429" width="11.46484375" style="4" customWidth="1"/>
    <col min="6430" max="6431" width="9.53125" style="4" bestFit="1" customWidth="1"/>
    <col min="6432" max="6672" width="9.19921875" style="4"/>
    <col min="6673" max="6673" width="14.73046875" style="4" bestFit="1" customWidth="1"/>
    <col min="6674" max="6674" width="32.19921875" style="4" customWidth="1"/>
    <col min="6675" max="6675" width="10.46484375" style="4" customWidth="1"/>
    <col min="6676" max="6676" width="11.53125" style="4" customWidth="1"/>
    <col min="6677" max="6677" width="0" style="4" hidden="1" customWidth="1"/>
    <col min="6678" max="6678" width="11.53125" style="4" customWidth="1"/>
    <col min="6679" max="6679" width="0" style="4" hidden="1" customWidth="1"/>
    <col min="6680" max="6680" width="19.53125" style="4" customWidth="1"/>
    <col min="6681" max="6683" width="9.19921875" style="4"/>
    <col min="6684" max="6684" width="29.265625" style="4" customWidth="1"/>
    <col min="6685" max="6685" width="11.46484375" style="4" customWidth="1"/>
    <col min="6686" max="6687" width="9.53125" style="4" bestFit="1" customWidth="1"/>
    <col min="6688" max="6928" width="9.19921875" style="4"/>
    <col min="6929" max="6929" width="14.73046875" style="4" bestFit="1" customWidth="1"/>
    <col min="6930" max="6930" width="32.19921875" style="4" customWidth="1"/>
    <col min="6931" max="6931" width="10.46484375" style="4" customWidth="1"/>
    <col min="6932" max="6932" width="11.53125" style="4" customWidth="1"/>
    <col min="6933" max="6933" width="0" style="4" hidden="1" customWidth="1"/>
    <col min="6934" max="6934" width="11.53125" style="4" customWidth="1"/>
    <col min="6935" max="6935" width="0" style="4" hidden="1" customWidth="1"/>
    <col min="6936" max="6936" width="19.53125" style="4" customWidth="1"/>
    <col min="6937" max="6939" width="9.19921875" style="4"/>
    <col min="6940" max="6940" width="29.265625" style="4" customWidth="1"/>
    <col min="6941" max="6941" width="11.46484375" style="4" customWidth="1"/>
    <col min="6942" max="6943" width="9.53125" style="4" bestFit="1" customWidth="1"/>
    <col min="6944" max="7184" width="9.19921875" style="4"/>
    <col min="7185" max="7185" width="14.73046875" style="4" bestFit="1" customWidth="1"/>
    <col min="7186" max="7186" width="32.19921875" style="4" customWidth="1"/>
    <col min="7187" max="7187" width="10.46484375" style="4" customWidth="1"/>
    <col min="7188" max="7188" width="11.53125" style="4" customWidth="1"/>
    <col min="7189" max="7189" width="0" style="4" hidden="1" customWidth="1"/>
    <col min="7190" max="7190" width="11.53125" style="4" customWidth="1"/>
    <col min="7191" max="7191" width="0" style="4" hidden="1" customWidth="1"/>
    <col min="7192" max="7192" width="19.53125" style="4" customWidth="1"/>
    <col min="7193" max="7195" width="9.19921875" style="4"/>
    <col min="7196" max="7196" width="29.265625" style="4" customWidth="1"/>
    <col min="7197" max="7197" width="11.46484375" style="4" customWidth="1"/>
    <col min="7198" max="7199" width="9.53125" style="4" bestFit="1" customWidth="1"/>
    <col min="7200" max="7440" width="9.19921875" style="4"/>
    <col min="7441" max="7441" width="14.73046875" style="4" bestFit="1" customWidth="1"/>
    <col min="7442" max="7442" width="32.19921875" style="4" customWidth="1"/>
    <col min="7443" max="7443" width="10.46484375" style="4" customWidth="1"/>
    <col min="7444" max="7444" width="11.53125" style="4" customWidth="1"/>
    <col min="7445" max="7445" width="0" style="4" hidden="1" customWidth="1"/>
    <col min="7446" max="7446" width="11.53125" style="4" customWidth="1"/>
    <col min="7447" max="7447" width="0" style="4" hidden="1" customWidth="1"/>
    <col min="7448" max="7448" width="19.53125" style="4" customWidth="1"/>
    <col min="7449" max="7451" width="9.19921875" style="4"/>
    <col min="7452" max="7452" width="29.265625" style="4" customWidth="1"/>
    <col min="7453" max="7453" width="11.46484375" style="4" customWidth="1"/>
    <col min="7454" max="7455" width="9.53125" style="4" bestFit="1" customWidth="1"/>
    <col min="7456" max="7696" width="9.19921875" style="4"/>
    <col min="7697" max="7697" width="14.73046875" style="4" bestFit="1" customWidth="1"/>
    <col min="7698" max="7698" width="32.19921875" style="4" customWidth="1"/>
    <col min="7699" max="7699" width="10.46484375" style="4" customWidth="1"/>
    <col min="7700" max="7700" width="11.53125" style="4" customWidth="1"/>
    <col min="7701" max="7701" width="0" style="4" hidden="1" customWidth="1"/>
    <col min="7702" max="7702" width="11.53125" style="4" customWidth="1"/>
    <col min="7703" max="7703" width="0" style="4" hidden="1" customWidth="1"/>
    <col min="7704" max="7704" width="19.53125" style="4" customWidth="1"/>
    <col min="7705" max="7707" width="9.19921875" style="4"/>
    <col min="7708" max="7708" width="29.265625" style="4" customWidth="1"/>
    <col min="7709" max="7709" width="11.46484375" style="4" customWidth="1"/>
    <col min="7710" max="7711" width="9.53125" style="4" bestFit="1" customWidth="1"/>
    <col min="7712" max="7952" width="9.19921875" style="4"/>
    <col min="7953" max="7953" width="14.73046875" style="4" bestFit="1" customWidth="1"/>
    <col min="7954" max="7954" width="32.19921875" style="4" customWidth="1"/>
    <col min="7955" max="7955" width="10.46484375" style="4" customWidth="1"/>
    <col min="7956" max="7956" width="11.53125" style="4" customWidth="1"/>
    <col min="7957" max="7957" width="0" style="4" hidden="1" customWidth="1"/>
    <col min="7958" max="7958" width="11.53125" style="4" customWidth="1"/>
    <col min="7959" max="7959" width="0" style="4" hidden="1" customWidth="1"/>
    <col min="7960" max="7960" width="19.53125" style="4" customWidth="1"/>
    <col min="7961" max="7963" width="9.19921875" style="4"/>
    <col min="7964" max="7964" width="29.265625" style="4" customWidth="1"/>
    <col min="7965" max="7965" width="11.46484375" style="4" customWidth="1"/>
    <col min="7966" max="7967" width="9.53125" style="4" bestFit="1" customWidth="1"/>
    <col min="7968" max="8208" width="9.19921875" style="4"/>
    <col min="8209" max="8209" width="14.73046875" style="4" bestFit="1" customWidth="1"/>
    <col min="8210" max="8210" width="32.19921875" style="4" customWidth="1"/>
    <col min="8211" max="8211" width="10.46484375" style="4" customWidth="1"/>
    <col min="8212" max="8212" width="11.53125" style="4" customWidth="1"/>
    <col min="8213" max="8213" width="0" style="4" hidden="1" customWidth="1"/>
    <col min="8214" max="8214" width="11.53125" style="4" customWidth="1"/>
    <col min="8215" max="8215" width="0" style="4" hidden="1" customWidth="1"/>
    <col min="8216" max="8216" width="19.53125" style="4" customWidth="1"/>
    <col min="8217" max="8219" width="9.19921875" style="4"/>
    <col min="8220" max="8220" width="29.265625" style="4" customWidth="1"/>
    <col min="8221" max="8221" width="11.46484375" style="4" customWidth="1"/>
    <col min="8222" max="8223" width="9.53125" style="4" bestFit="1" customWidth="1"/>
    <col min="8224" max="8464" width="9.19921875" style="4"/>
    <col min="8465" max="8465" width="14.73046875" style="4" bestFit="1" customWidth="1"/>
    <col min="8466" max="8466" width="32.19921875" style="4" customWidth="1"/>
    <col min="8467" max="8467" width="10.46484375" style="4" customWidth="1"/>
    <col min="8468" max="8468" width="11.53125" style="4" customWidth="1"/>
    <col min="8469" max="8469" width="0" style="4" hidden="1" customWidth="1"/>
    <col min="8470" max="8470" width="11.53125" style="4" customWidth="1"/>
    <col min="8471" max="8471" width="0" style="4" hidden="1" customWidth="1"/>
    <col min="8472" max="8472" width="19.53125" style="4" customWidth="1"/>
    <col min="8473" max="8475" width="9.19921875" style="4"/>
    <col min="8476" max="8476" width="29.265625" style="4" customWidth="1"/>
    <col min="8477" max="8477" width="11.46484375" style="4" customWidth="1"/>
    <col min="8478" max="8479" width="9.53125" style="4" bestFit="1" customWidth="1"/>
    <col min="8480" max="8720" width="9.19921875" style="4"/>
    <col min="8721" max="8721" width="14.73046875" style="4" bestFit="1" customWidth="1"/>
    <col min="8722" max="8722" width="32.19921875" style="4" customWidth="1"/>
    <col min="8723" max="8723" width="10.46484375" style="4" customWidth="1"/>
    <col min="8724" max="8724" width="11.53125" style="4" customWidth="1"/>
    <col min="8725" max="8725" width="0" style="4" hidden="1" customWidth="1"/>
    <col min="8726" max="8726" width="11.53125" style="4" customWidth="1"/>
    <col min="8727" max="8727" width="0" style="4" hidden="1" customWidth="1"/>
    <col min="8728" max="8728" width="19.53125" style="4" customWidth="1"/>
    <col min="8729" max="8731" width="9.19921875" style="4"/>
    <col min="8732" max="8732" width="29.265625" style="4" customWidth="1"/>
    <col min="8733" max="8733" width="11.46484375" style="4" customWidth="1"/>
    <col min="8734" max="8735" width="9.53125" style="4" bestFit="1" customWidth="1"/>
    <col min="8736" max="8976" width="9.19921875" style="4"/>
    <col min="8977" max="8977" width="14.73046875" style="4" bestFit="1" customWidth="1"/>
    <col min="8978" max="8978" width="32.19921875" style="4" customWidth="1"/>
    <col min="8979" max="8979" width="10.46484375" style="4" customWidth="1"/>
    <col min="8980" max="8980" width="11.53125" style="4" customWidth="1"/>
    <col min="8981" max="8981" width="0" style="4" hidden="1" customWidth="1"/>
    <col min="8982" max="8982" width="11.53125" style="4" customWidth="1"/>
    <col min="8983" max="8983" width="0" style="4" hidden="1" customWidth="1"/>
    <col min="8984" max="8984" width="19.53125" style="4" customWidth="1"/>
    <col min="8985" max="8987" width="9.19921875" style="4"/>
    <col min="8988" max="8988" width="29.265625" style="4" customWidth="1"/>
    <col min="8989" max="8989" width="11.46484375" style="4" customWidth="1"/>
    <col min="8990" max="8991" width="9.53125" style="4" bestFit="1" customWidth="1"/>
    <col min="8992" max="9232" width="9.19921875" style="4"/>
    <col min="9233" max="9233" width="14.73046875" style="4" bestFit="1" customWidth="1"/>
    <col min="9234" max="9234" width="32.19921875" style="4" customWidth="1"/>
    <col min="9235" max="9235" width="10.46484375" style="4" customWidth="1"/>
    <col min="9236" max="9236" width="11.53125" style="4" customWidth="1"/>
    <col min="9237" max="9237" width="0" style="4" hidden="1" customWidth="1"/>
    <col min="9238" max="9238" width="11.53125" style="4" customWidth="1"/>
    <col min="9239" max="9239" width="0" style="4" hidden="1" customWidth="1"/>
    <col min="9240" max="9240" width="19.53125" style="4" customWidth="1"/>
    <col min="9241" max="9243" width="9.19921875" style="4"/>
    <col min="9244" max="9244" width="29.265625" style="4" customWidth="1"/>
    <col min="9245" max="9245" width="11.46484375" style="4" customWidth="1"/>
    <col min="9246" max="9247" width="9.53125" style="4" bestFit="1" customWidth="1"/>
    <col min="9248" max="9488" width="9.19921875" style="4"/>
    <col min="9489" max="9489" width="14.73046875" style="4" bestFit="1" customWidth="1"/>
    <col min="9490" max="9490" width="32.19921875" style="4" customWidth="1"/>
    <col min="9491" max="9491" width="10.46484375" style="4" customWidth="1"/>
    <col min="9492" max="9492" width="11.53125" style="4" customWidth="1"/>
    <col min="9493" max="9493" width="0" style="4" hidden="1" customWidth="1"/>
    <col min="9494" max="9494" width="11.53125" style="4" customWidth="1"/>
    <col min="9495" max="9495" width="0" style="4" hidden="1" customWidth="1"/>
    <col min="9496" max="9496" width="19.53125" style="4" customWidth="1"/>
    <col min="9497" max="9499" width="9.19921875" style="4"/>
    <col min="9500" max="9500" width="29.265625" style="4" customWidth="1"/>
    <col min="9501" max="9501" width="11.46484375" style="4" customWidth="1"/>
    <col min="9502" max="9503" width="9.53125" style="4" bestFit="1" customWidth="1"/>
    <col min="9504" max="9744" width="9.19921875" style="4"/>
    <col min="9745" max="9745" width="14.73046875" style="4" bestFit="1" customWidth="1"/>
    <col min="9746" max="9746" width="32.19921875" style="4" customWidth="1"/>
    <col min="9747" max="9747" width="10.46484375" style="4" customWidth="1"/>
    <col min="9748" max="9748" width="11.53125" style="4" customWidth="1"/>
    <col min="9749" max="9749" width="0" style="4" hidden="1" customWidth="1"/>
    <col min="9750" max="9750" width="11.53125" style="4" customWidth="1"/>
    <col min="9751" max="9751" width="0" style="4" hidden="1" customWidth="1"/>
    <col min="9752" max="9752" width="19.53125" style="4" customWidth="1"/>
    <col min="9753" max="9755" width="9.19921875" style="4"/>
    <col min="9756" max="9756" width="29.265625" style="4" customWidth="1"/>
    <col min="9757" max="9757" width="11.46484375" style="4" customWidth="1"/>
    <col min="9758" max="9759" width="9.53125" style="4" bestFit="1" customWidth="1"/>
    <col min="9760" max="10000" width="9.19921875" style="4"/>
    <col min="10001" max="10001" width="14.73046875" style="4" bestFit="1" customWidth="1"/>
    <col min="10002" max="10002" width="32.19921875" style="4" customWidth="1"/>
    <col min="10003" max="10003" width="10.46484375" style="4" customWidth="1"/>
    <col min="10004" max="10004" width="11.53125" style="4" customWidth="1"/>
    <col min="10005" max="10005" width="0" style="4" hidden="1" customWidth="1"/>
    <col min="10006" max="10006" width="11.53125" style="4" customWidth="1"/>
    <col min="10007" max="10007" width="0" style="4" hidden="1" customWidth="1"/>
    <col min="10008" max="10008" width="19.53125" style="4" customWidth="1"/>
    <col min="10009" max="10011" width="9.19921875" style="4"/>
    <col min="10012" max="10012" width="29.265625" style="4" customWidth="1"/>
    <col min="10013" max="10013" width="11.46484375" style="4" customWidth="1"/>
    <col min="10014" max="10015" width="9.53125" style="4" bestFit="1" customWidth="1"/>
    <col min="10016" max="10256" width="9.19921875" style="4"/>
    <col min="10257" max="10257" width="14.73046875" style="4" bestFit="1" customWidth="1"/>
    <col min="10258" max="10258" width="32.19921875" style="4" customWidth="1"/>
    <col min="10259" max="10259" width="10.46484375" style="4" customWidth="1"/>
    <col min="10260" max="10260" width="11.53125" style="4" customWidth="1"/>
    <col min="10261" max="10261" width="0" style="4" hidden="1" customWidth="1"/>
    <col min="10262" max="10262" width="11.53125" style="4" customWidth="1"/>
    <col min="10263" max="10263" width="0" style="4" hidden="1" customWidth="1"/>
    <col min="10264" max="10264" width="19.53125" style="4" customWidth="1"/>
    <col min="10265" max="10267" width="9.19921875" style="4"/>
    <col min="10268" max="10268" width="29.265625" style="4" customWidth="1"/>
    <col min="10269" max="10269" width="11.46484375" style="4" customWidth="1"/>
    <col min="10270" max="10271" width="9.53125" style="4" bestFit="1" customWidth="1"/>
    <col min="10272" max="10512" width="9.19921875" style="4"/>
    <col min="10513" max="10513" width="14.73046875" style="4" bestFit="1" customWidth="1"/>
    <col min="10514" max="10514" width="32.19921875" style="4" customWidth="1"/>
    <col min="10515" max="10515" width="10.46484375" style="4" customWidth="1"/>
    <col min="10516" max="10516" width="11.53125" style="4" customWidth="1"/>
    <col min="10517" max="10517" width="0" style="4" hidden="1" customWidth="1"/>
    <col min="10518" max="10518" width="11.53125" style="4" customWidth="1"/>
    <col min="10519" max="10519" width="0" style="4" hidden="1" customWidth="1"/>
    <col min="10520" max="10520" width="19.53125" style="4" customWidth="1"/>
    <col min="10521" max="10523" width="9.19921875" style="4"/>
    <col min="10524" max="10524" width="29.265625" style="4" customWidth="1"/>
    <col min="10525" max="10525" width="11.46484375" style="4" customWidth="1"/>
    <col min="10526" max="10527" width="9.53125" style="4" bestFit="1" customWidth="1"/>
    <col min="10528" max="10768" width="9.19921875" style="4"/>
    <col min="10769" max="10769" width="14.73046875" style="4" bestFit="1" customWidth="1"/>
    <col min="10770" max="10770" width="32.19921875" style="4" customWidth="1"/>
    <col min="10771" max="10771" width="10.46484375" style="4" customWidth="1"/>
    <col min="10772" max="10772" width="11.53125" style="4" customWidth="1"/>
    <col min="10773" max="10773" width="0" style="4" hidden="1" customWidth="1"/>
    <col min="10774" max="10774" width="11.53125" style="4" customWidth="1"/>
    <col min="10775" max="10775" width="0" style="4" hidden="1" customWidth="1"/>
    <col min="10776" max="10776" width="19.53125" style="4" customWidth="1"/>
    <col min="10777" max="10779" width="9.19921875" style="4"/>
    <col min="10780" max="10780" width="29.265625" style="4" customWidth="1"/>
    <col min="10781" max="10781" width="11.46484375" style="4" customWidth="1"/>
    <col min="10782" max="10783" width="9.53125" style="4" bestFit="1" customWidth="1"/>
    <col min="10784" max="11024" width="9.19921875" style="4"/>
    <col min="11025" max="11025" width="14.73046875" style="4" bestFit="1" customWidth="1"/>
    <col min="11026" max="11026" width="32.19921875" style="4" customWidth="1"/>
    <col min="11027" max="11027" width="10.46484375" style="4" customWidth="1"/>
    <col min="11028" max="11028" width="11.53125" style="4" customWidth="1"/>
    <col min="11029" max="11029" width="0" style="4" hidden="1" customWidth="1"/>
    <col min="11030" max="11030" width="11.53125" style="4" customWidth="1"/>
    <col min="11031" max="11031" width="0" style="4" hidden="1" customWidth="1"/>
    <col min="11032" max="11032" width="19.53125" style="4" customWidth="1"/>
    <col min="11033" max="11035" width="9.19921875" style="4"/>
    <col min="11036" max="11036" width="29.265625" style="4" customWidth="1"/>
    <col min="11037" max="11037" width="11.46484375" style="4" customWidth="1"/>
    <col min="11038" max="11039" width="9.53125" style="4" bestFit="1" customWidth="1"/>
    <col min="11040" max="11280" width="9.19921875" style="4"/>
    <col min="11281" max="11281" width="14.73046875" style="4" bestFit="1" customWidth="1"/>
    <col min="11282" max="11282" width="32.19921875" style="4" customWidth="1"/>
    <col min="11283" max="11283" width="10.46484375" style="4" customWidth="1"/>
    <col min="11284" max="11284" width="11.53125" style="4" customWidth="1"/>
    <col min="11285" max="11285" width="0" style="4" hidden="1" customWidth="1"/>
    <col min="11286" max="11286" width="11.53125" style="4" customWidth="1"/>
    <col min="11287" max="11287" width="0" style="4" hidden="1" customWidth="1"/>
    <col min="11288" max="11288" width="19.53125" style="4" customWidth="1"/>
    <col min="11289" max="11291" width="9.19921875" style="4"/>
    <col min="11292" max="11292" width="29.265625" style="4" customWidth="1"/>
    <col min="11293" max="11293" width="11.46484375" style="4" customWidth="1"/>
    <col min="11294" max="11295" width="9.53125" style="4" bestFit="1" customWidth="1"/>
    <col min="11296" max="11536" width="9.19921875" style="4"/>
    <col min="11537" max="11537" width="14.73046875" style="4" bestFit="1" customWidth="1"/>
    <col min="11538" max="11538" width="32.19921875" style="4" customWidth="1"/>
    <col min="11539" max="11539" width="10.46484375" style="4" customWidth="1"/>
    <col min="11540" max="11540" width="11.53125" style="4" customWidth="1"/>
    <col min="11541" max="11541" width="0" style="4" hidden="1" customWidth="1"/>
    <col min="11542" max="11542" width="11.53125" style="4" customWidth="1"/>
    <col min="11543" max="11543" width="0" style="4" hidden="1" customWidth="1"/>
    <col min="11544" max="11544" width="19.53125" style="4" customWidth="1"/>
    <col min="11545" max="11547" width="9.19921875" style="4"/>
    <col min="11548" max="11548" width="29.265625" style="4" customWidth="1"/>
    <col min="11549" max="11549" width="11.46484375" style="4" customWidth="1"/>
    <col min="11550" max="11551" width="9.53125" style="4" bestFit="1" customWidth="1"/>
    <col min="11552" max="11792" width="9.19921875" style="4"/>
    <col min="11793" max="11793" width="14.73046875" style="4" bestFit="1" customWidth="1"/>
    <col min="11794" max="11794" width="32.19921875" style="4" customWidth="1"/>
    <col min="11795" max="11795" width="10.46484375" style="4" customWidth="1"/>
    <col min="11796" max="11796" width="11.53125" style="4" customWidth="1"/>
    <col min="11797" max="11797" width="0" style="4" hidden="1" customWidth="1"/>
    <col min="11798" max="11798" width="11.53125" style="4" customWidth="1"/>
    <col min="11799" max="11799" width="0" style="4" hidden="1" customWidth="1"/>
    <col min="11800" max="11800" width="19.53125" style="4" customWidth="1"/>
    <col min="11801" max="11803" width="9.19921875" style="4"/>
    <col min="11804" max="11804" width="29.265625" style="4" customWidth="1"/>
    <col min="11805" max="11805" width="11.46484375" style="4" customWidth="1"/>
    <col min="11806" max="11807" width="9.53125" style="4" bestFit="1" customWidth="1"/>
    <col min="11808" max="12048" width="9.19921875" style="4"/>
    <col min="12049" max="12049" width="14.73046875" style="4" bestFit="1" customWidth="1"/>
    <col min="12050" max="12050" width="32.19921875" style="4" customWidth="1"/>
    <col min="12051" max="12051" width="10.46484375" style="4" customWidth="1"/>
    <col min="12052" max="12052" width="11.53125" style="4" customWidth="1"/>
    <col min="12053" max="12053" width="0" style="4" hidden="1" customWidth="1"/>
    <col min="12054" max="12054" width="11.53125" style="4" customWidth="1"/>
    <col min="12055" max="12055" width="0" style="4" hidden="1" customWidth="1"/>
    <col min="12056" max="12056" width="19.53125" style="4" customWidth="1"/>
    <col min="12057" max="12059" width="9.19921875" style="4"/>
    <col min="12060" max="12060" width="29.265625" style="4" customWidth="1"/>
    <col min="12061" max="12061" width="11.46484375" style="4" customWidth="1"/>
    <col min="12062" max="12063" width="9.53125" style="4" bestFit="1" customWidth="1"/>
    <col min="12064" max="12304" width="9.19921875" style="4"/>
    <col min="12305" max="12305" width="14.73046875" style="4" bestFit="1" customWidth="1"/>
    <col min="12306" max="12306" width="32.19921875" style="4" customWidth="1"/>
    <col min="12307" max="12307" width="10.46484375" style="4" customWidth="1"/>
    <col min="12308" max="12308" width="11.53125" style="4" customWidth="1"/>
    <col min="12309" max="12309" width="0" style="4" hidden="1" customWidth="1"/>
    <col min="12310" max="12310" width="11.53125" style="4" customWidth="1"/>
    <col min="12311" max="12311" width="0" style="4" hidden="1" customWidth="1"/>
    <col min="12312" max="12312" width="19.53125" style="4" customWidth="1"/>
    <col min="12313" max="12315" width="9.19921875" style="4"/>
    <col min="12316" max="12316" width="29.265625" style="4" customWidth="1"/>
    <col min="12317" max="12317" width="11.46484375" style="4" customWidth="1"/>
    <col min="12318" max="12319" width="9.53125" style="4" bestFit="1" customWidth="1"/>
    <col min="12320" max="12560" width="9.19921875" style="4"/>
    <col min="12561" max="12561" width="14.73046875" style="4" bestFit="1" customWidth="1"/>
    <col min="12562" max="12562" width="32.19921875" style="4" customWidth="1"/>
    <col min="12563" max="12563" width="10.46484375" style="4" customWidth="1"/>
    <col min="12564" max="12564" width="11.53125" style="4" customWidth="1"/>
    <col min="12565" max="12565" width="0" style="4" hidden="1" customWidth="1"/>
    <col min="12566" max="12566" width="11.53125" style="4" customWidth="1"/>
    <col min="12567" max="12567" width="0" style="4" hidden="1" customWidth="1"/>
    <col min="12568" max="12568" width="19.53125" style="4" customWidth="1"/>
    <col min="12569" max="12571" width="9.19921875" style="4"/>
    <col min="12572" max="12572" width="29.265625" style="4" customWidth="1"/>
    <col min="12573" max="12573" width="11.46484375" style="4" customWidth="1"/>
    <col min="12574" max="12575" width="9.53125" style="4" bestFit="1" customWidth="1"/>
    <col min="12576" max="12816" width="9.19921875" style="4"/>
    <col min="12817" max="12817" width="14.73046875" style="4" bestFit="1" customWidth="1"/>
    <col min="12818" max="12818" width="32.19921875" style="4" customWidth="1"/>
    <col min="12819" max="12819" width="10.46484375" style="4" customWidth="1"/>
    <col min="12820" max="12820" width="11.53125" style="4" customWidth="1"/>
    <col min="12821" max="12821" width="0" style="4" hidden="1" customWidth="1"/>
    <col min="12822" max="12822" width="11.53125" style="4" customWidth="1"/>
    <col min="12823" max="12823" width="0" style="4" hidden="1" customWidth="1"/>
    <col min="12824" max="12824" width="19.53125" style="4" customWidth="1"/>
    <col min="12825" max="12827" width="9.19921875" style="4"/>
    <col min="12828" max="12828" width="29.265625" style="4" customWidth="1"/>
    <col min="12829" max="12829" width="11.46484375" style="4" customWidth="1"/>
    <col min="12830" max="12831" width="9.53125" style="4" bestFit="1" customWidth="1"/>
    <col min="12832" max="13072" width="9.19921875" style="4"/>
    <col min="13073" max="13073" width="14.73046875" style="4" bestFit="1" customWidth="1"/>
    <col min="13074" max="13074" width="32.19921875" style="4" customWidth="1"/>
    <col min="13075" max="13075" width="10.46484375" style="4" customWidth="1"/>
    <col min="13076" max="13076" width="11.53125" style="4" customWidth="1"/>
    <col min="13077" max="13077" width="0" style="4" hidden="1" customWidth="1"/>
    <col min="13078" max="13078" width="11.53125" style="4" customWidth="1"/>
    <col min="13079" max="13079" width="0" style="4" hidden="1" customWidth="1"/>
    <col min="13080" max="13080" width="19.53125" style="4" customWidth="1"/>
    <col min="13081" max="13083" width="9.19921875" style="4"/>
    <col min="13084" max="13084" width="29.265625" style="4" customWidth="1"/>
    <col min="13085" max="13085" width="11.46484375" style="4" customWidth="1"/>
    <col min="13086" max="13087" width="9.53125" style="4" bestFit="1" customWidth="1"/>
    <col min="13088" max="13328" width="9.19921875" style="4"/>
    <col min="13329" max="13329" width="14.73046875" style="4" bestFit="1" customWidth="1"/>
    <col min="13330" max="13330" width="32.19921875" style="4" customWidth="1"/>
    <col min="13331" max="13331" width="10.46484375" style="4" customWidth="1"/>
    <col min="13332" max="13332" width="11.53125" style="4" customWidth="1"/>
    <col min="13333" max="13333" width="0" style="4" hidden="1" customWidth="1"/>
    <col min="13334" max="13334" width="11.53125" style="4" customWidth="1"/>
    <col min="13335" max="13335" width="0" style="4" hidden="1" customWidth="1"/>
    <col min="13336" max="13336" width="19.53125" style="4" customWidth="1"/>
    <col min="13337" max="13339" width="9.19921875" style="4"/>
    <col min="13340" max="13340" width="29.265625" style="4" customWidth="1"/>
    <col min="13341" max="13341" width="11.46484375" style="4" customWidth="1"/>
    <col min="13342" max="13343" width="9.53125" style="4" bestFit="1" customWidth="1"/>
    <col min="13344" max="13584" width="9.19921875" style="4"/>
    <col min="13585" max="13585" width="14.73046875" style="4" bestFit="1" customWidth="1"/>
    <col min="13586" max="13586" width="32.19921875" style="4" customWidth="1"/>
    <col min="13587" max="13587" width="10.46484375" style="4" customWidth="1"/>
    <col min="13588" max="13588" width="11.53125" style="4" customWidth="1"/>
    <col min="13589" max="13589" width="0" style="4" hidden="1" customWidth="1"/>
    <col min="13590" max="13590" width="11.53125" style="4" customWidth="1"/>
    <col min="13591" max="13591" width="0" style="4" hidden="1" customWidth="1"/>
    <col min="13592" max="13592" width="19.53125" style="4" customWidth="1"/>
    <col min="13593" max="13595" width="9.19921875" style="4"/>
    <col min="13596" max="13596" width="29.265625" style="4" customWidth="1"/>
    <col min="13597" max="13597" width="11.46484375" style="4" customWidth="1"/>
    <col min="13598" max="13599" width="9.53125" style="4" bestFit="1" customWidth="1"/>
    <col min="13600" max="13840" width="9.19921875" style="4"/>
    <col min="13841" max="13841" width="14.73046875" style="4" bestFit="1" customWidth="1"/>
    <col min="13842" max="13842" width="32.19921875" style="4" customWidth="1"/>
    <col min="13843" max="13843" width="10.46484375" style="4" customWidth="1"/>
    <col min="13844" max="13844" width="11.53125" style="4" customWidth="1"/>
    <col min="13845" max="13845" width="0" style="4" hidden="1" customWidth="1"/>
    <col min="13846" max="13846" width="11.53125" style="4" customWidth="1"/>
    <col min="13847" max="13847" width="0" style="4" hidden="1" customWidth="1"/>
    <col min="13848" max="13848" width="19.53125" style="4" customWidth="1"/>
    <col min="13849" max="13851" width="9.19921875" style="4"/>
    <col min="13852" max="13852" width="29.265625" style="4" customWidth="1"/>
    <col min="13853" max="13853" width="11.46484375" style="4" customWidth="1"/>
    <col min="13854" max="13855" width="9.53125" style="4" bestFit="1" customWidth="1"/>
    <col min="13856" max="14096" width="9.19921875" style="4"/>
    <col min="14097" max="14097" width="14.73046875" style="4" bestFit="1" customWidth="1"/>
    <col min="14098" max="14098" width="32.19921875" style="4" customWidth="1"/>
    <col min="14099" max="14099" width="10.46484375" style="4" customWidth="1"/>
    <col min="14100" max="14100" width="11.53125" style="4" customWidth="1"/>
    <col min="14101" max="14101" width="0" style="4" hidden="1" customWidth="1"/>
    <col min="14102" max="14102" width="11.53125" style="4" customWidth="1"/>
    <col min="14103" max="14103" width="0" style="4" hidden="1" customWidth="1"/>
    <col min="14104" max="14104" width="19.53125" style="4" customWidth="1"/>
    <col min="14105" max="14107" width="9.19921875" style="4"/>
    <col min="14108" max="14108" width="29.265625" style="4" customWidth="1"/>
    <col min="14109" max="14109" width="11.46484375" style="4" customWidth="1"/>
    <col min="14110" max="14111" width="9.53125" style="4" bestFit="1" customWidth="1"/>
    <col min="14112" max="14352" width="9.19921875" style="4"/>
    <col min="14353" max="14353" width="14.73046875" style="4" bestFit="1" customWidth="1"/>
    <col min="14354" max="14354" width="32.19921875" style="4" customWidth="1"/>
    <col min="14355" max="14355" width="10.46484375" style="4" customWidth="1"/>
    <col min="14356" max="14356" width="11.53125" style="4" customWidth="1"/>
    <col min="14357" max="14357" width="0" style="4" hidden="1" customWidth="1"/>
    <col min="14358" max="14358" width="11.53125" style="4" customWidth="1"/>
    <col min="14359" max="14359" width="0" style="4" hidden="1" customWidth="1"/>
    <col min="14360" max="14360" width="19.53125" style="4" customWidth="1"/>
    <col min="14361" max="14363" width="9.19921875" style="4"/>
    <col min="14364" max="14364" width="29.265625" style="4" customWidth="1"/>
    <col min="14365" max="14365" width="11.46484375" style="4" customWidth="1"/>
    <col min="14366" max="14367" width="9.53125" style="4" bestFit="1" customWidth="1"/>
    <col min="14368" max="14608" width="9.19921875" style="4"/>
    <col min="14609" max="14609" width="14.73046875" style="4" bestFit="1" customWidth="1"/>
    <col min="14610" max="14610" width="32.19921875" style="4" customWidth="1"/>
    <col min="14611" max="14611" width="10.46484375" style="4" customWidth="1"/>
    <col min="14612" max="14612" width="11.53125" style="4" customWidth="1"/>
    <col min="14613" max="14613" width="0" style="4" hidden="1" customWidth="1"/>
    <col min="14614" max="14614" width="11.53125" style="4" customWidth="1"/>
    <col min="14615" max="14615" width="0" style="4" hidden="1" customWidth="1"/>
    <col min="14616" max="14616" width="19.53125" style="4" customWidth="1"/>
    <col min="14617" max="14619" width="9.19921875" style="4"/>
    <col min="14620" max="14620" width="29.265625" style="4" customWidth="1"/>
    <col min="14621" max="14621" width="11.46484375" style="4" customWidth="1"/>
    <col min="14622" max="14623" width="9.53125" style="4" bestFit="1" customWidth="1"/>
    <col min="14624" max="14864" width="9.19921875" style="4"/>
    <col min="14865" max="14865" width="14.73046875" style="4" bestFit="1" customWidth="1"/>
    <col min="14866" max="14866" width="32.19921875" style="4" customWidth="1"/>
    <col min="14867" max="14867" width="10.46484375" style="4" customWidth="1"/>
    <col min="14868" max="14868" width="11.53125" style="4" customWidth="1"/>
    <col min="14869" max="14869" width="0" style="4" hidden="1" customWidth="1"/>
    <col min="14870" max="14870" width="11.53125" style="4" customWidth="1"/>
    <col min="14871" max="14871" width="0" style="4" hidden="1" customWidth="1"/>
    <col min="14872" max="14872" width="19.53125" style="4" customWidth="1"/>
    <col min="14873" max="14875" width="9.19921875" style="4"/>
    <col min="14876" max="14876" width="29.265625" style="4" customWidth="1"/>
    <col min="14877" max="14877" width="11.46484375" style="4" customWidth="1"/>
    <col min="14878" max="14879" width="9.53125" style="4" bestFit="1" customWidth="1"/>
    <col min="14880" max="15120" width="9.19921875" style="4"/>
    <col min="15121" max="15121" width="14.73046875" style="4" bestFit="1" customWidth="1"/>
    <col min="15122" max="15122" width="32.19921875" style="4" customWidth="1"/>
    <col min="15123" max="15123" width="10.46484375" style="4" customWidth="1"/>
    <col min="15124" max="15124" width="11.53125" style="4" customWidth="1"/>
    <col min="15125" max="15125" width="0" style="4" hidden="1" customWidth="1"/>
    <col min="15126" max="15126" width="11.53125" style="4" customWidth="1"/>
    <col min="15127" max="15127" width="0" style="4" hidden="1" customWidth="1"/>
    <col min="15128" max="15128" width="19.53125" style="4" customWidth="1"/>
    <col min="15129" max="15131" width="9.19921875" style="4"/>
    <col min="15132" max="15132" width="29.265625" style="4" customWidth="1"/>
    <col min="15133" max="15133" width="11.46484375" style="4" customWidth="1"/>
    <col min="15134" max="15135" width="9.53125" style="4" bestFit="1" customWidth="1"/>
    <col min="15136" max="15376" width="9.19921875" style="4"/>
    <col min="15377" max="15377" width="14.73046875" style="4" bestFit="1" customWidth="1"/>
    <col min="15378" max="15378" width="32.19921875" style="4" customWidth="1"/>
    <col min="15379" max="15379" width="10.46484375" style="4" customWidth="1"/>
    <col min="15380" max="15380" width="11.53125" style="4" customWidth="1"/>
    <col min="15381" max="15381" width="0" style="4" hidden="1" customWidth="1"/>
    <col min="15382" max="15382" width="11.53125" style="4" customWidth="1"/>
    <col min="15383" max="15383" width="0" style="4" hidden="1" customWidth="1"/>
    <col min="15384" max="15384" width="19.53125" style="4" customWidth="1"/>
    <col min="15385" max="15387" width="9.19921875" style="4"/>
    <col min="15388" max="15388" width="29.265625" style="4" customWidth="1"/>
    <col min="15389" max="15389" width="11.46484375" style="4" customWidth="1"/>
    <col min="15390" max="15391" width="9.53125" style="4" bestFit="1" customWidth="1"/>
    <col min="15392" max="15632" width="9.19921875" style="4"/>
    <col min="15633" max="15633" width="14.73046875" style="4" bestFit="1" customWidth="1"/>
    <col min="15634" max="15634" width="32.19921875" style="4" customWidth="1"/>
    <col min="15635" max="15635" width="10.46484375" style="4" customWidth="1"/>
    <col min="15636" max="15636" width="11.53125" style="4" customWidth="1"/>
    <col min="15637" max="15637" width="0" style="4" hidden="1" customWidth="1"/>
    <col min="15638" max="15638" width="11.53125" style="4" customWidth="1"/>
    <col min="15639" max="15639" width="0" style="4" hidden="1" customWidth="1"/>
    <col min="15640" max="15640" width="19.53125" style="4" customWidth="1"/>
    <col min="15641" max="15643" width="9.19921875" style="4"/>
    <col min="15644" max="15644" width="29.265625" style="4" customWidth="1"/>
    <col min="15645" max="15645" width="11.46484375" style="4" customWidth="1"/>
    <col min="15646" max="15647" width="9.53125" style="4" bestFit="1" customWidth="1"/>
    <col min="15648" max="15888" width="9.19921875" style="4"/>
    <col min="15889" max="15889" width="14.73046875" style="4" bestFit="1" customWidth="1"/>
    <col min="15890" max="15890" width="32.19921875" style="4" customWidth="1"/>
    <col min="15891" max="15891" width="10.46484375" style="4" customWidth="1"/>
    <col min="15892" max="15892" width="11.53125" style="4" customWidth="1"/>
    <col min="15893" max="15893" width="0" style="4" hidden="1" customWidth="1"/>
    <col min="15894" max="15894" width="11.53125" style="4" customWidth="1"/>
    <col min="15895" max="15895" width="0" style="4" hidden="1" customWidth="1"/>
    <col min="15896" max="15896" width="19.53125" style="4" customWidth="1"/>
    <col min="15897" max="15899" width="9.19921875" style="4"/>
    <col min="15900" max="15900" width="29.265625" style="4" customWidth="1"/>
    <col min="15901" max="15901" width="11.46484375" style="4" customWidth="1"/>
    <col min="15902" max="15903" width="9.53125" style="4" bestFit="1" customWidth="1"/>
    <col min="15904" max="16144" width="9.19921875" style="4"/>
    <col min="16145" max="16145" width="14.73046875" style="4" bestFit="1" customWidth="1"/>
    <col min="16146" max="16146" width="32.19921875" style="4" customWidth="1"/>
    <col min="16147" max="16147" width="10.46484375" style="4" customWidth="1"/>
    <col min="16148" max="16148" width="11.53125" style="4" customWidth="1"/>
    <col min="16149" max="16149" width="0" style="4" hidden="1" customWidth="1"/>
    <col min="16150" max="16150" width="11.53125" style="4" customWidth="1"/>
    <col min="16151" max="16151" width="0" style="4" hidden="1" customWidth="1"/>
    <col min="16152" max="16152" width="19.53125" style="4" customWidth="1"/>
    <col min="16153" max="16155" width="9.19921875" style="4"/>
    <col min="16156" max="16156" width="29.265625" style="4" customWidth="1"/>
    <col min="16157" max="16157" width="11.46484375" style="4" customWidth="1"/>
    <col min="16158" max="16159" width="9.53125" style="4" bestFit="1" customWidth="1"/>
    <col min="16160" max="16384" width="9.19921875" style="4"/>
  </cols>
  <sheetData>
    <row r="1" spans="2:31" ht="14.65" thickBot="1" x14ac:dyDescent="0.5"/>
    <row r="2" spans="2:31" ht="16.149999999999999" thickTop="1" thickBot="1" x14ac:dyDescent="0.5">
      <c r="B2" s="66" t="s">
        <v>365</v>
      </c>
      <c r="Q2" s="6"/>
      <c r="R2" s="6"/>
      <c r="S2" s="6"/>
      <c r="T2" s="68">
        <v>2014</v>
      </c>
      <c r="U2" s="69"/>
      <c r="V2" s="70" t="s">
        <v>18</v>
      </c>
      <c r="W2" s="71"/>
      <c r="X2" s="7"/>
    </row>
    <row r="3" spans="2:31" ht="66" x14ac:dyDescent="0.45">
      <c r="Q3" s="8" t="s">
        <v>19</v>
      </c>
      <c r="R3" s="8" t="s">
        <v>20</v>
      </c>
      <c r="S3" s="8" t="s">
        <v>21</v>
      </c>
      <c r="T3" s="9" t="s">
        <v>22</v>
      </c>
      <c r="U3" s="9" t="s">
        <v>23</v>
      </c>
      <c r="V3" s="9" t="s">
        <v>24</v>
      </c>
      <c r="W3" s="9" t="s">
        <v>23</v>
      </c>
      <c r="X3" s="10" t="s">
        <v>25</v>
      </c>
      <c r="Y3" s="4" t="s">
        <v>26</v>
      </c>
      <c r="AB3" s="11"/>
      <c r="AC3" s="12" t="s">
        <v>27</v>
      </c>
      <c r="AD3" s="12" t="s">
        <v>28</v>
      </c>
      <c r="AE3" s="13" t="s">
        <v>29</v>
      </c>
    </row>
    <row r="4" spans="2:31" x14ac:dyDescent="0.45">
      <c r="Q4" s="14" t="s">
        <v>30</v>
      </c>
      <c r="R4" s="15" t="s">
        <v>31</v>
      </c>
      <c r="S4" s="16" t="s">
        <v>32</v>
      </c>
      <c r="T4" s="17">
        <v>0.13113278984641571</v>
      </c>
      <c r="U4" s="17">
        <v>0</v>
      </c>
      <c r="V4" s="17">
        <v>0</v>
      </c>
      <c r="W4" s="18">
        <v>0</v>
      </c>
      <c r="X4" s="19" t="s">
        <v>33</v>
      </c>
      <c r="Y4" s="4">
        <f>IF(AND(T4&lt;0.1, V4&lt;0.1), 1, 0)</f>
        <v>0</v>
      </c>
      <c r="AB4" s="20" t="s">
        <v>34</v>
      </c>
      <c r="AC4" s="21">
        <f>[1]checks!$M$13</f>
        <v>243</v>
      </c>
      <c r="AD4" s="21">
        <v>251</v>
      </c>
      <c r="AE4" s="22"/>
    </row>
    <row r="5" spans="2:31" x14ac:dyDescent="0.45">
      <c r="Q5" s="23" t="s">
        <v>35</v>
      </c>
      <c r="R5" s="15" t="s">
        <v>36</v>
      </c>
      <c r="S5" s="16" t="s">
        <v>32</v>
      </c>
      <c r="T5" s="17">
        <v>6.7263439056939378E-2</v>
      </c>
      <c r="U5" s="17">
        <v>0</v>
      </c>
      <c r="V5" s="17">
        <v>0</v>
      </c>
      <c r="W5" s="18">
        <v>0</v>
      </c>
      <c r="X5" s="19" t="s">
        <v>33</v>
      </c>
      <c r="Y5" s="4">
        <f t="shared" ref="Y5:Y68" si="0">IF(AND(T5&lt;0.1, V5&lt;0.1), 1, 0)</f>
        <v>1</v>
      </c>
      <c r="Z5" s="4">
        <f>COUNTIF($Y$4:$Y$187,"1")</f>
        <v>165</v>
      </c>
      <c r="AB5" s="20" t="s">
        <v>37</v>
      </c>
      <c r="AC5" s="21">
        <f>[1]checks!$M$12</f>
        <v>192</v>
      </c>
      <c r="AD5" s="21">
        <v>214</v>
      </c>
      <c r="AE5" s="22">
        <v>374</v>
      </c>
    </row>
    <row r="6" spans="2:31" x14ac:dyDescent="0.45">
      <c r="Q6" s="23" t="s">
        <v>38</v>
      </c>
      <c r="R6" s="15" t="s">
        <v>39</v>
      </c>
      <c r="S6" s="16" t="s">
        <v>32</v>
      </c>
      <c r="T6" s="17">
        <v>3.0676868645207585E-2</v>
      </c>
      <c r="U6" s="17">
        <v>2.1845401676323473</v>
      </c>
      <c r="V6" s="17">
        <v>0</v>
      </c>
      <c r="W6" s="18">
        <v>0</v>
      </c>
      <c r="X6" s="19" t="s">
        <v>33</v>
      </c>
      <c r="Y6" s="4">
        <f t="shared" si="0"/>
        <v>1</v>
      </c>
      <c r="AB6" s="20" t="s">
        <v>40</v>
      </c>
      <c r="AC6" s="24">
        <f>[2]Fig17!D457</f>
        <v>2.7105833409984834E-2</v>
      </c>
      <c r="AD6" s="24">
        <v>2.3199999999999998E-2</v>
      </c>
      <c r="AE6" s="25">
        <v>5.9400000000000001E-2</v>
      </c>
    </row>
    <row r="7" spans="2:31" x14ac:dyDescent="0.45">
      <c r="Q7" s="23" t="s">
        <v>41</v>
      </c>
      <c r="R7" s="15" t="s">
        <v>42</v>
      </c>
      <c r="S7" s="16" t="s">
        <v>32</v>
      </c>
      <c r="T7" s="17">
        <v>1.5312565633074851E-2</v>
      </c>
      <c r="U7" s="17">
        <v>0</v>
      </c>
      <c r="V7" s="17">
        <v>3.5504424194842288E-2</v>
      </c>
      <c r="W7" s="18">
        <v>0</v>
      </c>
      <c r="X7" s="19" t="s">
        <v>33</v>
      </c>
      <c r="Y7" s="4">
        <f t="shared" si="0"/>
        <v>1</v>
      </c>
      <c r="AB7" s="20" t="s">
        <v>43</v>
      </c>
      <c r="AC7" s="24">
        <f>[2]Fig17!D456</f>
        <v>4.6981347930641716E-2</v>
      </c>
      <c r="AD7" s="24">
        <v>5.1400000000000001E-2</v>
      </c>
      <c r="AE7" s="25">
        <v>9.0499999999999997E-2</v>
      </c>
    </row>
    <row r="8" spans="2:31" x14ac:dyDescent="0.45">
      <c r="Q8" s="23" t="s">
        <v>44</v>
      </c>
      <c r="R8" s="26" t="s">
        <v>45</v>
      </c>
      <c r="S8" s="16" t="s">
        <v>32</v>
      </c>
      <c r="T8" s="17">
        <v>9.7956946491123166E-3</v>
      </c>
      <c r="U8" s="17">
        <v>9.1036058589624975</v>
      </c>
      <c r="V8" s="17">
        <v>0</v>
      </c>
      <c r="W8" s="18">
        <v>21.241684075471703</v>
      </c>
      <c r="X8" s="19" t="s">
        <v>33</v>
      </c>
      <c r="Y8" s="4">
        <f t="shared" si="0"/>
        <v>1</v>
      </c>
      <c r="AB8" s="20" t="s">
        <v>46</v>
      </c>
      <c r="AC8" s="24">
        <v>0</v>
      </c>
      <c r="AD8" s="24">
        <v>0</v>
      </c>
      <c r="AE8" s="25">
        <v>0</v>
      </c>
    </row>
    <row r="9" spans="2:31" ht="14.65" thickBot="1" x14ac:dyDescent="0.5">
      <c r="Q9" s="23" t="s">
        <v>47</v>
      </c>
      <c r="R9" s="27" t="s">
        <v>48</v>
      </c>
      <c r="S9" s="16" t="s">
        <v>32</v>
      </c>
      <c r="T9" s="17">
        <v>9.7956946491123166E-3</v>
      </c>
      <c r="U9" s="17">
        <v>11.130292974956685</v>
      </c>
      <c r="V9" s="17">
        <v>0</v>
      </c>
      <c r="W9" s="18">
        <v>0</v>
      </c>
      <c r="X9" s="19" t="s">
        <v>33</v>
      </c>
      <c r="Y9" s="4">
        <f t="shared" si="0"/>
        <v>1</v>
      </c>
      <c r="AB9" s="28" t="s">
        <v>49</v>
      </c>
      <c r="AC9" s="29">
        <f>MAX([2]Fig17!D264:D455)</f>
        <v>0.32733557770108118</v>
      </c>
      <c r="AD9" s="29">
        <v>0.53600000000000003</v>
      </c>
      <c r="AE9" s="30">
        <v>0.47699999999999998</v>
      </c>
    </row>
    <row r="10" spans="2:31" ht="14.65" thickBot="1" x14ac:dyDescent="0.5">
      <c r="Q10" s="23" t="s">
        <v>50</v>
      </c>
      <c r="R10" s="31" t="s">
        <v>51</v>
      </c>
      <c r="S10" s="16" t="s">
        <v>32</v>
      </c>
      <c r="T10" s="17">
        <v>9.5708886969870718E-3</v>
      </c>
      <c r="U10" s="17">
        <v>0.60091257284136212</v>
      </c>
      <c r="V10" s="17">
        <v>1.8067759809919219E-3</v>
      </c>
      <c r="W10" s="18">
        <v>7.0754045169811333</v>
      </c>
      <c r="X10" s="19" t="s">
        <v>33</v>
      </c>
      <c r="Y10" s="4">
        <f t="shared" si="0"/>
        <v>1</v>
      </c>
    </row>
    <row r="11" spans="2:31" x14ac:dyDescent="0.45">
      <c r="Q11" s="23" t="s">
        <v>52</v>
      </c>
      <c r="R11" s="26" t="s">
        <v>53</v>
      </c>
      <c r="S11" s="16" t="s">
        <v>32</v>
      </c>
      <c r="T11" s="17">
        <v>9.0985852467025553E-3</v>
      </c>
      <c r="U11" s="17">
        <v>0</v>
      </c>
      <c r="V11" s="17">
        <v>1.6860858194400634E-2</v>
      </c>
      <c r="W11" s="18">
        <v>18.439386495283021</v>
      </c>
      <c r="X11" s="19" t="s">
        <v>33</v>
      </c>
      <c r="Y11" s="4">
        <f t="shared" si="0"/>
        <v>1</v>
      </c>
    </row>
    <row r="12" spans="2:31" ht="14.65" thickBot="1" x14ac:dyDescent="0.5">
      <c r="Q12" s="23" t="s">
        <v>54</v>
      </c>
      <c r="R12" s="32" t="s">
        <v>55</v>
      </c>
      <c r="S12" s="16" t="s">
        <v>32</v>
      </c>
      <c r="T12" s="17">
        <v>8.6460237586891055E-3</v>
      </c>
      <c r="U12" s="17">
        <v>0</v>
      </c>
      <c r="V12" s="17">
        <v>6.6711980851707467E-4</v>
      </c>
      <c r="W12" s="18">
        <v>38.357039693396231</v>
      </c>
      <c r="X12" s="19" t="s">
        <v>33</v>
      </c>
      <c r="Y12" s="4">
        <f t="shared" si="0"/>
        <v>1</v>
      </c>
    </row>
    <row r="13" spans="2:31" x14ac:dyDescent="0.45">
      <c r="Q13" s="23" t="s">
        <v>56</v>
      </c>
      <c r="R13" s="27" t="s">
        <v>57</v>
      </c>
      <c r="S13" s="16" t="s">
        <v>32</v>
      </c>
      <c r="T13" s="17">
        <v>8.6460237586891055E-3</v>
      </c>
      <c r="U13" s="17">
        <v>0</v>
      </c>
      <c r="V13" s="17">
        <v>6.6711980851707467E-4</v>
      </c>
      <c r="W13" s="18">
        <v>4.0570665113207554</v>
      </c>
      <c r="X13" s="19" t="s">
        <v>33</v>
      </c>
      <c r="Y13" s="4">
        <f t="shared" si="0"/>
        <v>1</v>
      </c>
    </row>
    <row r="14" spans="2:31" x14ac:dyDescent="0.45">
      <c r="Q14" s="23" t="s">
        <v>58</v>
      </c>
      <c r="R14" s="15" t="s">
        <v>59</v>
      </c>
      <c r="S14" s="16" t="s">
        <v>32</v>
      </c>
      <c r="T14" s="17">
        <v>8.1892339047618754E-3</v>
      </c>
      <c r="U14" s="17">
        <v>5.8035139380559171</v>
      </c>
      <c r="V14" s="17">
        <v>1.528012188734614E-2</v>
      </c>
      <c r="W14" s="18">
        <v>0</v>
      </c>
      <c r="X14" s="19" t="s">
        <v>33</v>
      </c>
      <c r="Y14" s="4">
        <f t="shared" si="0"/>
        <v>1</v>
      </c>
    </row>
    <row r="15" spans="2:31" x14ac:dyDescent="0.45">
      <c r="Q15" s="23" t="s">
        <v>60</v>
      </c>
      <c r="R15" s="26" t="s">
        <v>61</v>
      </c>
      <c r="S15" s="16" t="s">
        <v>32</v>
      </c>
      <c r="T15" s="17">
        <v>7.0844462318586168E-3</v>
      </c>
      <c r="U15" s="17">
        <v>8.3881175902265159</v>
      </c>
      <c r="V15" s="17">
        <v>1.1605897929141799E-2</v>
      </c>
      <c r="W15" s="18">
        <v>0</v>
      </c>
      <c r="X15" s="19" t="s">
        <v>33</v>
      </c>
      <c r="Y15" s="4">
        <f t="shared" si="0"/>
        <v>1</v>
      </c>
    </row>
    <row r="16" spans="2:31" ht="14.65" thickBot="1" x14ac:dyDescent="0.5">
      <c r="Q16" s="23" t="s">
        <v>62</v>
      </c>
      <c r="R16" s="31" t="s">
        <v>63</v>
      </c>
      <c r="S16" s="16" t="s">
        <v>32</v>
      </c>
      <c r="T16" s="17">
        <v>6.4430963114754216E-3</v>
      </c>
      <c r="U16" s="17">
        <v>0</v>
      </c>
      <c r="V16" s="17">
        <v>4.7255673713578377E-3</v>
      </c>
      <c r="W16" s="18">
        <v>0</v>
      </c>
      <c r="X16" s="19" t="s">
        <v>33</v>
      </c>
      <c r="Y16" s="4">
        <f t="shared" si="0"/>
        <v>1</v>
      </c>
    </row>
    <row r="17" spans="2:39" x14ac:dyDescent="0.45">
      <c r="Q17" s="23" t="s">
        <v>64</v>
      </c>
      <c r="R17" s="15" t="s">
        <v>65</v>
      </c>
      <c r="S17" s="16" t="s">
        <v>32</v>
      </c>
      <c r="T17" s="17">
        <v>5.0675713572355648E-3</v>
      </c>
      <c r="U17" s="17">
        <v>0</v>
      </c>
      <c r="V17" s="17">
        <v>0</v>
      </c>
      <c r="W17" s="18">
        <v>0</v>
      </c>
      <c r="X17" s="19" t="s">
        <v>33</v>
      </c>
      <c r="Y17" s="4">
        <f t="shared" si="0"/>
        <v>1</v>
      </c>
    </row>
    <row r="18" spans="2:39" x14ac:dyDescent="0.45">
      <c r="Q18" s="23" t="s">
        <v>66</v>
      </c>
      <c r="R18" s="15" t="s">
        <v>67</v>
      </c>
      <c r="S18" s="16" t="s">
        <v>32</v>
      </c>
      <c r="T18" s="17">
        <v>3.6600435153583254E-3</v>
      </c>
      <c r="U18" s="17">
        <v>0.85402554062143443</v>
      </c>
      <c r="V18" s="17">
        <v>0</v>
      </c>
      <c r="W18" s="18">
        <v>17.482419806603776</v>
      </c>
      <c r="X18" s="19" t="s">
        <v>33</v>
      </c>
      <c r="Y18" s="4">
        <f t="shared" si="0"/>
        <v>1</v>
      </c>
      <c r="AM18" s="33" t="s">
        <v>68</v>
      </c>
    </row>
    <row r="19" spans="2:39" x14ac:dyDescent="0.45">
      <c r="B19" s="59" t="s">
        <v>356</v>
      </c>
      <c r="Q19" s="23" t="s">
        <v>69</v>
      </c>
      <c r="R19" s="15" t="s">
        <v>51</v>
      </c>
      <c r="S19" s="16" t="s">
        <v>32</v>
      </c>
      <c r="T19" s="17">
        <v>3.381469552886201E-3</v>
      </c>
      <c r="U19" s="17">
        <v>0</v>
      </c>
      <c r="V19" s="17">
        <v>1.8067759809919219E-3</v>
      </c>
      <c r="W19" s="18">
        <v>9.7776904603773591</v>
      </c>
      <c r="X19" s="19" t="s">
        <v>33</v>
      </c>
      <c r="Y19" s="4">
        <f t="shared" si="0"/>
        <v>1</v>
      </c>
      <c r="AM19" s="33" t="s">
        <v>70</v>
      </c>
    </row>
    <row r="20" spans="2:39" x14ac:dyDescent="0.45">
      <c r="Q20" s="23" t="s">
        <v>71</v>
      </c>
      <c r="R20" s="26" t="s">
        <v>72</v>
      </c>
      <c r="S20" s="16" t="s">
        <v>32</v>
      </c>
      <c r="T20" s="17">
        <v>2.8241978113675618E-3</v>
      </c>
      <c r="U20" s="17">
        <v>27.399437448702461</v>
      </c>
      <c r="V20" s="17">
        <v>0</v>
      </c>
      <c r="W20" s="18">
        <v>18.383724056603779</v>
      </c>
      <c r="X20" s="19" t="s">
        <v>33</v>
      </c>
      <c r="Y20" s="4">
        <f t="shared" si="0"/>
        <v>1</v>
      </c>
      <c r="AM20" s="33" t="s">
        <v>73</v>
      </c>
    </row>
    <row r="21" spans="2:39" ht="14.65" thickBot="1" x14ac:dyDescent="0.5">
      <c r="Q21" s="23" t="s">
        <v>74</v>
      </c>
      <c r="R21" s="31" t="s">
        <v>75</v>
      </c>
      <c r="S21" s="16" t="s">
        <v>32</v>
      </c>
      <c r="T21" s="17">
        <v>2.8025284598830118E-3</v>
      </c>
      <c r="U21" s="17">
        <v>21.165704386965814</v>
      </c>
      <c r="V21" s="17">
        <v>1.3254196748245302E-3</v>
      </c>
      <c r="W21" s="18">
        <v>22.066837919811327</v>
      </c>
      <c r="X21" s="19" t="s">
        <v>33</v>
      </c>
      <c r="Y21" s="4">
        <f t="shared" si="0"/>
        <v>1</v>
      </c>
      <c r="AM21" s="33" t="s">
        <v>76</v>
      </c>
    </row>
    <row r="22" spans="2:39" x14ac:dyDescent="0.45">
      <c r="Q22" s="34" t="s">
        <v>77</v>
      </c>
      <c r="R22" s="26" t="s">
        <v>78</v>
      </c>
      <c r="S22" s="16" t="s">
        <v>32</v>
      </c>
      <c r="T22" s="17">
        <v>0</v>
      </c>
      <c r="U22" s="17">
        <v>0</v>
      </c>
      <c r="V22" s="17">
        <v>5.888226673660564E-2</v>
      </c>
      <c r="W22" s="18">
        <v>42.747079764150939</v>
      </c>
      <c r="X22" s="19" t="s">
        <v>33</v>
      </c>
      <c r="Y22" s="4">
        <f t="shared" si="0"/>
        <v>1</v>
      </c>
      <c r="AM22" s="35" t="s">
        <v>79</v>
      </c>
    </row>
    <row r="23" spans="2:39" x14ac:dyDescent="0.45">
      <c r="Q23" s="34" t="s">
        <v>80</v>
      </c>
      <c r="R23" s="26" t="s">
        <v>81</v>
      </c>
      <c r="S23" s="16" t="s">
        <v>32</v>
      </c>
      <c r="T23" s="17">
        <v>0</v>
      </c>
      <c r="U23" s="17">
        <v>0</v>
      </c>
      <c r="V23" s="17">
        <v>0</v>
      </c>
      <c r="W23" s="18">
        <v>0</v>
      </c>
      <c r="X23" s="19" t="s">
        <v>33</v>
      </c>
      <c r="Y23" s="4">
        <f t="shared" si="0"/>
        <v>1</v>
      </c>
    </row>
    <row r="24" spans="2:39" x14ac:dyDescent="0.45">
      <c r="Q24" s="34" t="s">
        <v>82</v>
      </c>
      <c r="R24" s="26" t="s">
        <v>83</v>
      </c>
      <c r="S24" s="16" t="s">
        <v>32</v>
      </c>
      <c r="T24" s="17">
        <v>0</v>
      </c>
      <c r="U24" s="17">
        <v>0</v>
      </c>
      <c r="V24" s="17">
        <v>0</v>
      </c>
      <c r="W24" s="18">
        <v>0</v>
      </c>
      <c r="X24" s="19" t="s">
        <v>33</v>
      </c>
      <c r="Y24" s="4">
        <f t="shared" si="0"/>
        <v>1</v>
      </c>
    </row>
    <row r="25" spans="2:39" ht="14.65" thickBot="1" x14ac:dyDescent="0.5">
      <c r="Q25" s="34" t="s">
        <v>84</v>
      </c>
      <c r="R25" s="32" t="s">
        <v>85</v>
      </c>
      <c r="S25" s="16" t="s">
        <v>32</v>
      </c>
      <c r="T25" s="17">
        <v>0</v>
      </c>
      <c r="U25" s="17">
        <v>1.5979242461655547</v>
      </c>
      <c r="V25" s="17">
        <v>0</v>
      </c>
      <c r="W25" s="18">
        <v>0</v>
      </c>
      <c r="X25" s="19" t="s">
        <v>33</v>
      </c>
      <c r="Y25" s="4">
        <f t="shared" si="0"/>
        <v>1</v>
      </c>
    </row>
    <row r="26" spans="2:39" x14ac:dyDescent="0.45">
      <c r="Q26" s="34" t="s">
        <v>86</v>
      </c>
      <c r="R26" s="26" t="s">
        <v>87</v>
      </c>
      <c r="S26" s="16" t="s">
        <v>32</v>
      </c>
      <c r="T26" s="17">
        <v>0</v>
      </c>
      <c r="U26" s="17">
        <v>4.0116250355779979</v>
      </c>
      <c r="V26" s="17">
        <v>0</v>
      </c>
      <c r="W26" s="18">
        <v>0</v>
      </c>
      <c r="X26" s="19" t="s">
        <v>33</v>
      </c>
      <c r="Y26" s="4">
        <f t="shared" si="0"/>
        <v>1</v>
      </c>
    </row>
    <row r="27" spans="2:39" x14ac:dyDescent="0.45">
      <c r="Q27" s="34" t="s">
        <v>88</v>
      </c>
      <c r="R27" s="26" t="s">
        <v>89</v>
      </c>
      <c r="S27" s="16" t="s">
        <v>32</v>
      </c>
      <c r="T27" s="17">
        <v>0</v>
      </c>
      <c r="U27" s="17">
        <v>0.98122736850001369</v>
      </c>
      <c r="V27" s="17">
        <v>1.2217781660463879E-2</v>
      </c>
      <c r="W27" s="18">
        <v>0</v>
      </c>
      <c r="X27" s="19" t="s">
        <v>33</v>
      </c>
      <c r="Y27" s="4">
        <f t="shared" si="0"/>
        <v>1</v>
      </c>
    </row>
    <row r="28" spans="2:39" ht="14.65" thickBot="1" x14ac:dyDescent="0.5">
      <c r="Q28" s="34" t="s">
        <v>90</v>
      </c>
      <c r="R28" s="32" t="s">
        <v>91</v>
      </c>
      <c r="S28" s="16" t="s">
        <v>32</v>
      </c>
      <c r="T28" s="17">
        <v>0</v>
      </c>
      <c r="U28" s="17">
        <v>0</v>
      </c>
      <c r="V28" s="17">
        <v>2.2928228694462639E-2</v>
      </c>
      <c r="W28" s="18">
        <v>0</v>
      </c>
      <c r="X28" s="19" t="s">
        <v>33</v>
      </c>
      <c r="Y28" s="4">
        <f t="shared" si="0"/>
        <v>1</v>
      </c>
    </row>
    <row r="29" spans="2:39" x14ac:dyDescent="0.45">
      <c r="Q29" s="34" t="s">
        <v>92</v>
      </c>
      <c r="R29" s="26" t="s">
        <v>93</v>
      </c>
      <c r="S29" s="16" t="s">
        <v>32</v>
      </c>
      <c r="T29" s="17">
        <v>0</v>
      </c>
      <c r="U29" s="17">
        <v>0</v>
      </c>
      <c r="V29" s="17">
        <v>0</v>
      </c>
      <c r="W29" s="18">
        <v>1.2897075379245284</v>
      </c>
      <c r="X29" s="19" t="s">
        <v>33</v>
      </c>
      <c r="Y29" s="4">
        <f t="shared" si="0"/>
        <v>1</v>
      </c>
    </row>
    <row r="30" spans="2:39" x14ac:dyDescent="0.45">
      <c r="Q30" s="34" t="s">
        <v>94</v>
      </c>
      <c r="R30" s="15" t="s">
        <v>95</v>
      </c>
      <c r="S30" s="16" t="s">
        <v>32</v>
      </c>
      <c r="T30" s="17">
        <v>0</v>
      </c>
      <c r="U30" s="17">
        <v>0</v>
      </c>
      <c r="V30" s="17">
        <v>1.8067759809896264E-3</v>
      </c>
      <c r="W30" s="18">
        <v>0</v>
      </c>
      <c r="X30" s="19" t="s">
        <v>33</v>
      </c>
      <c r="Y30" s="4">
        <f t="shared" si="0"/>
        <v>1</v>
      </c>
    </row>
    <row r="31" spans="2:39" ht="14.65" thickBot="1" x14ac:dyDescent="0.5">
      <c r="Q31" s="34" t="s">
        <v>96</v>
      </c>
      <c r="R31" s="31" t="s">
        <v>97</v>
      </c>
      <c r="S31" s="16" t="s">
        <v>32</v>
      </c>
      <c r="T31" s="17">
        <v>0</v>
      </c>
      <c r="U31" s="17">
        <v>0</v>
      </c>
      <c r="V31" s="17">
        <v>0</v>
      </c>
      <c r="W31" s="18">
        <v>1.8335111165094344</v>
      </c>
      <c r="X31" s="19" t="s">
        <v>33</v>
      </c>
      <c r="Y31" s="4">
        <f t="shared" si="0"/>
        <v>1</v>
      </c>
    </row>
    <row r="32" spans="2:39" x14ac:dyDescent="0.45">
      <c r="Q32" s="34" t="s">
        <v>98</v>
      </c>
      <c r="R32" s="15" t="s">
        <v>99</v>
      </c>
      <c r="S32" s="16" t="s">
        <v>32</v>
      </c>
      <c r="T32" s="17">
        <v>0</v>
      </c>
      <c r="U32" s="17">
        <v>0</v>
      </c>
      <c r="V32" s="17">
        <v>0</v>
      </c>
      <c r="W32" s="18">
        <v>0</v>
      </c>
      <c r="X32" s="19" t="s">
        <v>33</v>
      </c>
      <c r="Y32" s="4">
        <f t="shared" si="0"/>
        <v>1</v>
      </c>
    </row>
    <row r="33" spans="17:25" ht="14.65" thickBot="1" x14ac:dyDescent="0.5">
      <c r="Q33" s="34" t="s">
        <v>100</v>
      </c>
      <c r="R33" s="31" t="s">
        <v>33</v>
      </c>
      <c r="S33" s="16" t="s">
        <v>32</v>
      </c>
      <c r="T33" s="17">
        <v>0</v>
      </c>
      <c r="U33" s="17">
        <v>0</v>
      </c>
      <c r="V33" s="17">
        <v>1.2888207099355524E-3</v>
      </c>
      <c r="W33" s="18">
        <v>9.028989127358491</v>
      </c>
      <c r="X33" s="19" t="s">
        <v>33</v>
      </c>
      <c r="Y33" s="4">
        <f t="shared" si="0"/>
        <v>1</v>
      </c>
    </row>
    <row r="34" spans="17:25" x14ac:dyDescent="0.45">
      <c r="Q34" s="34" t="s">
        <v>101</v>
      </c>
      <c r="R34" s="15" t="s">
        <v>102</v>
      </c>
      <c r="S34" s="16" t="s">
        <v>32</v>
      </c>
      <c r="T34" s="17">
        <v>0</v>
      </c>
      <c r="U34" s="17">
        <v>0</v>
      </c>
      <c r="V34" s="17">
        <v>1.2888207099957881E-3</v>
      </c>
      <c r="W34" s="18">
        <v>0</v>
      </c>
      <c r="X34" s="19" t="s">
        <v>33</v>
      </c>
      <c r="Y34" s="4">
        <f t="shared" si="0"/>
        <v>1</v>
      </c>
    </row>
    <row r="35" spans="17:25" x14ac:dyDescent="0.45">
      <c r="Q35" s="34" t="s">
        <v>103</v>
      </c>
      <c r="R35" s="15" t="s">
        <v>102</v>
      </c>
      <c r="S35" s="16" t="s">
        <v>32</v>
      </c>
      <c r="T35" s="17">
        <v>0</v>
      </c>
      <c r="U35" s="17">
        <v>59.028822197031602</v>
      </c>
      <c r="V35" s="17">
        <v>0</v>
      </c>
      <c r="W35" s="18">
        <v>0</v>
      </c>
      <c r="X35" s="19" t="s">
        <v>33</v>
      </c>
      <c r="Y35" s="4">
        <f t="shared" si="0"/>
        <v>1</v>
      </c>
    </row>
    <row r="36" spans="17:25" x14ac:dyDescent="0.45">
      <c r="Q36" s="34" t="s">
        <v>104</v>
      </c>
      <c r="R36" s="15" t="s">
        <v>65</v>
      </c>
      <c r="S36" s="16" t="s">
        <v>32</v>
      </c>
      <c r="T36" s="17">
        <v>0</v>
      </c>
      <c r="U36" s="17">
        <v>0</v>
      </c>
      <c r="V36" s="17">
        <v>0</v>
      </c>
      <c r="W36" s="18">
        <v>6.9538205207547179</v>
      </c>
      <c r="X36" s="19" t="s">
        <v>33</v>
      </c>
      <c r="Y36" s="4">
        <f t="shared" si="0"/>
        <v>1</v>
      </c>
    </row>
    <row r="37" spans="17:25" x14ac:dyDescent="0.45">
      <c r="Q37" s="34" t="s">
        <v>105</v>
      </c>
      <c r="R37" s="15" t="s">
        <v>106</v>
      </c>
      <c r="S37" s="16" t="s">
        <v>32</v>
      </c>
      <c r="T37" s="17">
        <v>0</v>
      </c>
      <c r="U37" s="17">
        <v>4.9637300701672062</v>
      </c>
      <c r="V37" s="17">
        <v>1.5390378651414793E-3</v>
      </c>
      <c r="W37" s="18">
        <v>0</v>
      </c>
      <c r="X37" s="19" t="s">
        <v>33</v>
      </c>
      <c r="Y37" s="4">
        <f t="shared" si="0"/>
        <v>1</v>
      </c>
    </row>
    <row r="38" spans="17:25" ht="14.65" thickBot="1" x14ac:dyDescent="0.5">
      <c r="Q38" s="34" t="s">
        <v>107</v>
      </c>
      <c r="R38" s="31" t="s">
        <v>108</v>
      </c>
      <c r="S38" s="16" t="s">
        <v>32</v>
      </c>
      <c r="T38" s="17">
        <v>0</v>
      </c>
      <c r="U38" s="17">
        <v>0</v>
      </c>
      <c r="V38" s="17">
        <v>0</v>
      </c>
      <c r="W38" s="36">
        <v>3.5221109311320764</v>
      </c>
      <c r="X38" s="37" t="s">
        <v>33</v>
      </c>
      <c r="Y38" s="4">
        <f t="shared" si="0"/>
        <v>1</v>
      </c>
    </row>
    <row r="39" spans="17:25" x14ac:dyDescent="0.45">
      <c r="Q39" s="34" t="s">
        <v>109</v>
      </c>
      <c r="R39" s="15" t="s">
        <v>110</v>
      </c>
      <c r="S39" s="16" t="s">
        <v>32</v>
      </c>
      <c r="T39" s="17">
        <v>0</v>
      </c>
      <c r="U39" s="17">
        <v>0</v>
      </c>
      <c r="V39" s="17">
        <v>4.4731586634261574E-3</v>
      </c>
      <c r="W39" s="36">
        <v>0</v>
      </c>
      <c r="X39" s="37" t="s">
        <v>33</v>
      </c>
      <c r="Y39" s="4">
        <f t="shared" si="0"/>
        <v>1</v>
      </c>
    </row>
    <row r="40" spans="17:25" x14ac:dyDescent="0.45">
      <c r="Q40" s="34" t="s">
        <v>111</v>
      </c>
      <c r="R40" s="15" t="s">
        <v>112</v>
      </c>
      <c r="S40" s="16" t="s">
        <v>32</v>
      </c>
      <c r="T40" s="17">
        <v>0</v>
      </c>
      <c r="U40" s="17">
        <v>9.6599877921527693</v>
      </c>
      <c r="V40" s="17">
        <v>4.9620162871689064E-3</v>
      </c>
      <c r="W40" s="36">
        <v>47.555621320754724</v>
      </c>
      <c r="X40" s="37" t="s">
        <v>33</v>
      </c>
      <c r="Y40" s="4">
        <f t="shared" si="0"/>
        <v>1</v>
      </c>
    </row>
    <row r="41" spans="17:25" x14ac:dyDescent="0.45">
      <c r="Q41" s="34" t="s">
        <v>113</v>
      </c>
      <c r="R41" s="15" t="s">
        <v>114</v>
      </c>
      <c r="S41" s="16" t="s">
        <v>32</v>
      </c>
      <c r="T41" s="17">
        <v>0</v>
      </c>
      <c r="U41" s="17">
        <v>9.6599877920995443</v>
      </c>
      <c r="V41" s="17">
        <v>0</v>
      </c>
      <c r="W41" s="36">
        <v>47.555621320754724</v>
      </c>
      <c r="X41" s="37" t="s">
        <v>33</v>
      </c>
      <c r="Y41" s="4">
        <f t="shared" si="0"/>
        <v>1</v>
      </c>
    </row>
    <row r="42" spans="17:25" x14ac:dyDescent="0.45">
      <c r="Q42" s="34" t="s">
        <v>115</v>
      </c>
      <c r="R42" s="15" t="s">
        <v>65</v>
      </c>
      <c r="S42" s="16" t="s">
        <v>32</v>
      </c>
      <c r="T42" s="17">
        <v>0</v>
      </c>
      <c r="U42" s="17">
        <v>93.554420126404921</v>
      </c>
      <c r="V42" s="17">
        <v>0</v>
      </c>
      <c r="W42" s="38">
        <v>149.34940235849055</v>
      </c>
      <c r="X42" s="19" t="s">
        <v>33</v>
      </c>
      <c r="Y42" s="4">
        <f t="shared" si="0"/>
        <v>1</v>
      </c>
    </row>
    <row r="43" spans="17:25" ht="14.65" thickBot="1" x14ac:dyDescent="0.5">
      <c r="Q43" s="34" t="s">
        <v>116</v>
      </c>
      <c r="R43" s="31" t="s">
        <v>117</v>
      </c>
      <c r="S43" s="16" t="s">
        <v>32</v>
      </c>
      <c r="T43" s="17">
        <v>0</v>
      </c>
      <c r="U43" s="17">
        <v>89.004100169169476</v>
      </c>
      <c r="V43" s="17">
        <v>0</v>
      </c>
      <c r="W43" s="38">
        <v>130.78663150943396</v>
      </c>
      <c r="X43" s="19" t="s">
        <v>33</v>
      </c>
      <c r="Y43" s="4">
        <f t="shared" si="0"/>
        <v>1</v>
      </c>
    </row>
    <row r="44" spans="17:25" x14ac:dyDescent="0.45">
      <c r="Q44" s="34" t="s">
        <v>118</v>
      </c>
      <c r="R44" s="15" t="s">
        <v>119</v>
      </c>
      <c r="S44" s="16" t="s">
        <v>32</v>
      </c>
      <c r="T44" s="17">
        <v>0</v>
      </c>
      <c r="U44" s="17">
        <v>12.695428902902625</v>
      </c>
      <c r="V44" s="17">
        <v>0</v>
      </c>
      <c r="W44" s="38">
        <v>58.739860320754723</v>
      </c>
      <c r="X44" s="19" t="s">
        <v>33</v>
      </c>
      <c r="Y44" s="4">
        <f t="shared" si="0"/>
        <v>1</v>
      </c>
    </row>
    <row r="45" spans="17:25" x14ac:dyDescent="0.45">
      <c r="Q45" s="34" t="s">
        <v>120</v>
      </c>
      <c r="R45" s="15" t="s">
        <v>121</v>
      </c>
      <c r="S45" s="16" t="s">
        <v>32</v>
      </c>
      <c r="T45" s="17">
        <v>0</v>
      </c>
      <c r="U45" s="17">
        <v>72.178014726514945</v>
      </c>
      <c r="V45" s="17">
        <v>0</v>
      </c>
      <c r="W45" s="38">
        <v>0</v>
      </c>
      <c r="X45" s="19" t="s">
        <v>33</v>
      </c>
      <c r="Y45" s="4">
        <f t="shared" si="0"/>
        <v>1</v>
      </c>
    </row>
    <row r="46" spans="17:25" x14ac:dyDescent="0.45">
      <c r="Q46" s="34" t="s">
        <v>122</v>
      </c>
      <c r="R46" s="15" t="s">
        <v>123</v>
      </c>
      <c r="S46" s="16" t="s">
        <v>32</v>
      </c>
      <c r="T46" s="17">
        <v>0</v>
      </c>
      <c r="U46" s="17">
        <v>41.173870777395585</v>
      </c>
      <c r="V46" s="17">
        <v>0</v>
      </c>
      <c r="W46" s="38">
        <v>25.423885860377364</v>
      </c>
      <c r="X46" s="19" t="s">
        <v>33</v>
      </c>
      <c r="Y46" s="4">
        <f t="shared" si="0"/>
        <v>1</v>
      </c>
    </row>
    <row r="47" spans="17:25" x14ac:dyDescent="0.45">
      <c r="Q47" s="34" t="s">
        <v>124</v>
      </c>
      <c r="R47" s="15" t="s">
        <v>125</v>
      </c>
      <c r="S47" s="16" t="s">
        <v>32</v>
      </c>
      <c r="T47" s="17">
        <v>0</v>
      </c>
      <c r="U47" s="17">
        <v>65.197542172168639</v>
      </c>
      <c r="V47" s="17">
        <v>0</v>
      </c>
      <c r="W47" s="38">
        <v>64.22301667452831</v>
      </c>
      <c r="X47" s="19" t="s">
        <v>33</v>
      </c>
      <c r="Y47" s="4">
        <f t="shared" si="0"/>
        <v>1</v>
      </c>
    </row>
    <row r="48" spans="17:25" x14ac:dyDescent="0.45">
      <c r="Q48" s="34" t="s">
        <v>126</v>
      </c>
      <c r="R48" s="27" t="s">
        <v>127</v>
      </c>
      <c r="S48" s="16" t="s">
        <v>32</v>
      </c>
      <c r="T48" s="17">
        <v>0</v>
      </c>
      <c r="U48" s="17">
        <v>66.484142021251387</v>
      </c>
      <c r="V48" s="17">
        <v>0</v>
      </c>
      <c r="W48" s="38">
        <v>10.183135932075473</v>
      </c>
      <c r="X48" s="19" t="s">
        <v>33</v>
      </c>
      <c r="Y48" s="4">
        <f t="shared" si="0"/>
        <v>1</v>
      </c>
    </row>
    <row r="49" spans="17:25" x14ac:dyDescent="0.45">
      <c r="Q49" s="34" t="s">
        <v>128</v>
      </c>
      <c r="R49" s="27" t="s">
        <v>129</v>
      </c>
      <c r="S49" s="16" t="s">
        <v>32</v>
      </c>
      <c r="T49" s="17">
        <v>0</v>
      </c>
      <c r="U49" s="17">
        <v>18.528912362730139</v>
      </c>
      <c r="V49" s="17">
        <v>0</v>
      </c>
      <c r="W49" s="38">
        <v>92.621796320754711</v>
      </c>
      <c r="X49" s="19" t="s">
        <v>33</v>
      </c>
      <c r="Y49" s="4">
        <f t="shared" si="0"/>
        <v>1</v>
      </c>
    </row>
    <row r="50" spans="17:25" x14ac:dyDescent="0.45">
      <c r="Q50" s="34" t="s">
        <v>130</v>
      </c>
      <c r="R50" s="27" t="s">
        <v>131</v>
      </c>
      <c r="S50" s="16" t="s">
        <v>32</v>
      </c>
      <c r="T50" s="17">
        <v>0</v>
      </c>
      <c r="U50" s="17">
        <v>80.966080918367027</v>
      </c>
      <c r="V50" s="17">
        <v>0</v>
      </c>
      <c r="W50" s="38">
        <v>88.969162264150953</v>
      </c>
      <c r="X50" s="19" t="s">
        <v>33</v>
      </c>
      <c r="Y50" s="4">
        <f t="shared" si="0"/>
        <v>1</v>
      </c>
    </row>
    <row r="51" spans="17:25" x14ac:dyDescent="0.45">
      <c r="Q51" s="34" t="s">
        <v>132</v>
      </c>
      <c r="R51" s="27" t="s">
        <v>133</v>
      </c>
      <c r="S51" s="16" t="s">
        <v>32</v>
      </c>
      <c r="T51" s="17">
        <v>0</v>
      </c>
      <c r="U51" s="17">
        <v>84.215728363267488</v>
      </c>
      <c r="V51" s="17">
        <v>0</v>
      </c>
      <c r="W51" s="38">
        <v>106.49865641509436</v>
      </c>
      <c r="X51" s="19" t="s">
        <v>33</v>
      </c>
      <c r="Y51" s="4">
        <f t="shared" si="0"/>
        <v>1</v>
      </c>
    </row>
    <row r="52" spans="17:25" ht="14.65" thickBot="1" x14ac:dyDescent="0.5">
      <c r="Q52" s="34" t="s">
        <v>134</v>
      </c>
      <c r="R52" s="39" t="s">
        <v>135</v>
      </c>
      <c r="S52" s="16" t="s">
        <v>32</v>
      </c>
      <c r="T52" s="17">
        <v>0</v>
      </c>
      <c r="U52" s="17">
        <v>44.699864968953257</v>
      </c>
      <c r="V52" s="17">
        <v>0</v>
      </c>
      <c r="W52" s="38">
        <v>78.088833962264161</v>
      </c>
      <c r="X52" s="19" t="s">
        <v>33</v>
      </c>
      <c r="Y52" s="4">
        <f t="shared" si="0"/>
        <v>1</v>
      </c>
    </row>
    <row r="53" spans="17:25" x14ac:dyDescent="0.45">
      <c r="Q53" s="34" t="s">
        <v>136</v>
      </c>
      <c r="R53" s="27" t="s">
        <v>137</v>
      </c>
      <c r="S53" s="16" t="s">
        <v>32</v>
      </c>
      <c r="T53" s="17">
        <v>0</v>
      </c>
      <c r="U53" s="17">
        <v>10.417782792534886</v>
      </c>
      <c r="V53" s="17">
        <v>0</v>
      </c>
      <c r="W53" s="40">
        <v>16.740573735849058</v>
      </c>
      <c r="X53" s="37" t="s">
        <v>33</v>
      </c>
      <c r="Y53" s="4">
        <f t="shared" si="0"/>
        <v>1</v>
      </c>
    </row>
    <row r="54" spans="17:25" x14ac:dyDescent="0.45">
      <c r="Q54" s="41" t="s">
        <v>138</v>
      </c>
      <c r="R54" s="26" t="s">
        <v>139</v>
      </c>
      <c r="S54" s="16" t="s">
        <v>140</v>
      </c>
      <c r="T54" s="17">
        <v>0.217</v>
      </c>
      <c r="U54" s="17">
        <v>10.417782792530609</v>
      </c>
      <c r="V54" s="17">
        <v>6.0517676948278537E-3</v>
      </c>
      <c r="W54" s="40">
        <v>16.740573735849058</v>
      </c>
      <c r="X54" s="37" t="s">
        <v>33</v>
      </c>
      <c r="Y54" s="4">
        <f t="shared" si="0"/>
        <v>0</v>
      </c>
    </row>
    <row r="55" spans="17:25" ht="14.65" thickBot="1" x14ac:dyDescent="0.5">
      <c r="Q55" s="41" t="s">
        <v>141</v>
      </c>
      <c r="R55" s="32" t="s">
        <v>139</v>
      </c>
      <c r="S55" s="16" t="s">
        <v>140</v>
      </c>
      <c r="T55" s="17">
        <v>0.18265833163525186</v>
      </c>
      <c r="U55" s="17">
        <v>8.7239816827186338</v>
      </c>
      <c r="V55" s="17">
        <v>1.3849113632382222E-3</v>
      </c>
      <c r="W55" s="40">
        <v>44.967823117924532</v>
      </c>
      <c r="X55" s="37" t="s">
        <v>33</v>
      </c>
      <c r="Y55" s="4">
        <f t="shared" si="0"/>
        <v>0</v>
      </c>
    </row>
    <row r="56" spans="17:25" x14ac:dyDescent="0.45">
      <c r="Q56" s="41" t="s">
        <v>142</v>
      </c>
      <c r="R56" s="26" t="s">
        <v>143</v>
      </c>
      <c r="S56" s="16" t="s">
        <v>140</v>
      </c>
      <c r="T56" s="17">
        <v>0.17846627325970454</v>
      </c>
      <c r="U56" s="17">
        <v>11.593860789390783</v>
      </c>
      <c r="V56" s="17">
        <v>7.9737301103168637E-2</v>
      </c>
      <c r="W56" s="40">
        <v>6.0971637141509438</v>
      </c>
      <c r="X56" s="37" t="s">
        <v>33</v>
      </c>
      <c r="Y56" s="4">
        <f t="shared" si="0"/>
        <v>0</v>
      </c>
    </row>
    <row r="57" spans="17:25" x14ac:dyDescent="0.45">
      <c r="Q57" s="41" t="s">
        <v>144</v>
      </c>
      <c r="R57" s="26" t="s">
        <v>145</v>
      </c>
      <c r="S57" s="16" t="s">
        <v>140</v>
      </c>
      <c r="T57" s="17">
        <v>0.17846627325970454</v>
      </c>
      <c r="U57" s="17">
        <v>3.6007514958352247</v>
      </c>
      <c r="V57" s="17">
        <v>7.9737301102468516E-2</v>
      </c>
      <c r="W57" s="40">
        <v>23.126082359433966</v>
      </c>
      <c r="X57" s="37" t="s">
        <v>33</v>
      </c>
      <c r="Y57" s="4">
        <f t="shared" si="0"/>
        <v>0</v>
      </c>
    </row>
    <row r="58" spans="17:25" x14ac:dyDescent="0.45">
      <c r="Q58" s="41" t="s">
        <v>146</v>
      </c>
      <c r="R58" s="26" t="s">
        <v>33</v>
      </c>
      <c r="S58" s="16" t="s">
        <v>140</v>
      </c>
      <c r="T58" s="17">
        <v>0.11678243823529223</v>
      </c>
      <c r="U58" s="17">
        <v>3.6007514958394493</v>
      </c>
      <c r="V58" s="17">
        <v>0.25493541899670896</v>
      </c>
      <c r="W58" s="40">
        <v>27.296799283018871</v>
      </c>
      <c r="X58" s="37" t="s">
        <v>33</v>
      </c>
      <c r="Y58" s="4">
        <f t="shared" si="0"/>
        <v>0</v>
      </c>
    </row>
    <row r="59" spans="17:25" x14ac:dyDescent="0.45">
      <c r="Q59" s="41" t="s">
        <v>147</v>
      </c>
      <c r="R59" s="26" t="s">
        <v>148</v>
      </c>
      <c r="S59" s="16" t="s">
        <v>140</v>
      </c>
      <c r="T59" s="17">
        <v>0.10579786343878365</v>
      </c>
      <c r="U59" s="17">
        <v>24.848785267650612</v>
      </c>
      <c r="V59" s="17">
        <v>1.871167682343083E-2</v>
      </c>
      <c r="W59" s="40">
        <v>58.557627679245286</v>
      </c>
      <c r="X59" s="37" t="s">
        <v>33</v>
      </c>
      <c r="Y59" s="4">
        <f t="shared" si="0"/>
        <v>0</v>
      </c>
    </row>
    <row r="60" spans="17:25" x14ac:dyDescent="0.45">
      <c r="Q60" s="34" t="s">
        <v>149</v>
      </c>
      <c r="R60" s="26" t="s">
        <v>150</v>
      </c>
      <c r="S60" s="16" t="s">
        <v>140</v>
      </c>
      <c r="T60" s="17">
        <v>6.6860976416044715E-2</v>
      </c>
      <c r="U60" s="17">
        <v>24.848785267760505</v>
      </c>
      <c r="V60" s="17">
        <v>0</v>
      </c>
      <c r="W60" s="40">
        <v>53.003810075471698</v>
      </c>
      <c r="X60" s="37" t="s">
        <v>33</v>
      </c>
      <c r="Y60" s="4">
        <f t="shared" si="0"/>
        <v>1</v>
      </c>
    </row>
    <row r="61" spans="17:25" x14ac:dyDescent="0.45">
      <c r="Q61" s="34" t="s">
        <v>151</v>
      </c>
      <c r="R61" s="26" t="s">
        <v>150</v>
      </c>
      <c r="S61" s="16" t="s">
        <v>140</v>
      </c>
      <c r="T61" s="17">
        <v>5.0672797085661046E-2</v>
      </c>
      <c r="U61" s="17">
        <v>6.0968780681291745</v>
      </c>
      <c r="V61" s="17">
        <v>0</v>
      </c>
      <c r="W61" s="40">
        <v>0</v>
      </c>
      <c r="X61" s="37" t="s">
        <v>33</v>
      </c>
      <c r="Y61" s="4">
        <f t="shared" si="0"/>
        <v>1</v>
      </c>
    </row>
    <row r="62" spans="17:25" x14ac:dyDescent="0.45">
      <c r="Q62" s="34" t="s">
        <v>152</v>
      </c>
      <c r="R62" s="26" t="s">
        <v>148</v>
      </c>
      <c r="S62" s="16" t="s">
        <v>140</v>
      </c>
      <c r="T62" s="17">
        <v>3.9213177640331602E-2</v>
      </c>
      <c r="U62" s="17">
        <v>14.484765517580371</v>
      </c>
      <c r="V62" s="17">
        <v>0</v>
      </c>
      <c r="W62" s="40">
        <v>0</v>
      </c>
      <c r="X62" s="37" t="s">
        <v>33</v>
      </c>
      <c r="Y62" s="4">
        <f t="shared" si="0"/>
        <v>1</v>
      </c>
    </row>
    <row r="63" spans="17:25" ht="14.65" thickBot="1" x14ac:dyDescent="0.5">
      <c r="Q63" s="34" t="s">
        <v>153</v>
      </c>
      <c r="R63" s="42" t="s">
        <v>33</v>
      </c>
      <c r="S63" s="16" t="s">
        <v>140</v>
      </c>
      <c r="T63" s="17">
        <v>1.4286920038045174E-2</v>
      </c>
      <c r="U63" s="17">
        <v>18.173522088590634</v>
      </c>
      <c r="V63" s="17">
        <v>9.5712741339835511E-3</v>
      </c>
      <c r="W63" s="40">
        <v>39.029675320754727</v>
      </c>
      <c r="X63" s="37" t="s">
        <v>33</v>
      </c>
      <c r="Y63" s="4">
        <f t="shared" si="0"/>
        <v>1</v>
      </c>
    </row>
    <row r="64" spans="17:25" ht="14.65" thickTop="1" x14ac:dyDescent="0.45">
      <c r="Q64" s="34" t="s">
        <v>154</v>
      </c>
      <c r="R64" s="26" t="s">
        <v>102</v>
      </c>
      <c r="S64" s="16" t="s">
        <v>140</v>
      </c>
      <c r="T64" s="17">
        <v>1.4286920038045174E-2</v>
      </c>
      <c r="U64" s="17">
        <v>18.173522088584228</v>
      </c>
      <c r="V64" s="17">
        <v>9.571274133930812E-3</v>
      </c>
      <c r="W64" s="40">
        <v>39.029675320754727</v>
      </c>
      <c r="X64" s="37" t="s">
        <v>33</v>
      </c>
      <c r="Y64" s="4">
        <f t="shared" si="0"/>
        <v>1</v>
      </c>
    </row>
    <row r="65" spans="17:25" x14ac:dyDescent="0.45">
      <c r="Q65" s="34" t="s">
        <v>155</v>
      </c>
      <c r="R65" s="26" t="s">
        <v>156</v>
      </c>
      <c r="S65" s="16" t="s">
        <v>140</v>
      </c>
      <c r="T65" s="17">
        <v>1.0102149176470602E-2</v>
      </c>
      <c r="U65" s="17">
        <v>16.786555318630167</v>
      </c>
      <c r="V65" s="17">
        <v>2.8379095138642087E-2</v>
      </c>
      <c r="W65" s="40">
        <v>11.216431766037735</v>
      </c>
      <c r="X65" s="37" t="s">
        <v>33</v>
      </c>
      <c r="Y65" s="4">
        <f t="shared" si="0"/>
        <v>1</v>
      </c>
    </row>
    <row r="66" spans="17:25" ht="14.65" thickBot="1" x14ac:dyDescent="0.5">
      <c r="Q66" s="34" t="s">
        <v>157</v>
      </c>
      <c r="R66" s="32" t="s">
        <v>33</v>
      </c>
      <c r="S66" s="16" t="s">
        <v>140</v>
      </c>
      <c r="T66" s="17">
        <v>2.7643823827291944E-3</v>
      </c>
      <c r="U66" s="17">
        <v>31.455136210236461</v>
      </c>
      <c r="V66" s="17">
        <v>0</v>
      </c>
      <c r="W66" s="40">
        <v>91.44891011320756</v>
      </c>
      <c r="X66" s="37" t="s">
        <v>33</v>
      </c>
      <c r="Y66" s="4">
        <f t="shared" si="0"/>
        <v>1</v>
      </c>
    </row>
    <row r="67" spans="17:25" x14ac:dyDescent="0.45">
      <c r="Q67" s="34" t="s">
        <v>158</v>
      </c>
      <c r="R67" s="26" t="s">
        <v>102</v>
      </c>
      <c r="S67" s="16" t="s">
        <v>140</v>
      </c>
      <c r="T67" s="17">
        <v>2.1860783464252586E-9</v>
      </c>
      <c r="U67" s="17">
        <v>31.455136211652889</v>
      </c>
      <c r="V67" s="17">
        <v>0</v>
      </c>
      <c r="W67" s="40">
        <v>91.44891011320756</v>
      </c>
      <c r="X67" s="37" t="s">
        <v>33</v>
      </c>
      <c r="Y67" s="4">
        <f t="shared" si="0"/>
        <v>1</v>
      </c>
    </row>
    <row r="68" spans="17:25" x14ac:dyDescent="0.45">
      <c r="Q68" s="34" t="s">
        <v>159</v>
      </c>
      <c r="R68" s="26" t="s">
        <v>156</v>
      </c>
      <c r="S68" s="16" t="s">
        <v>140</v>
      </c>
      <c r="T68" s="17">
        <v>0</v>
      </c>
      <c r="U68" s="17">
        <v>2.9215324138429928</v>
      </c>
      <c r="V68" s="17">
        <v>8.4720000198080028E-3</v>
      </c>
      <c r="W68" s="40">
        <v>46.82462654245284</v>
      </c>
      <c r="X68" s="37" t="s">
        <v>33</v>
      </c>
      <c r="Y68" s="4">
        <f t="shared" si="0"/>
        <v>1</v>
      </c>
    </row>
    <row r="69" spans="17:25" ht="14.65" thickBot="1" x14ac:dyDescent="0.5">
      <c r="Q69" s="34" t="s">
        <v>160</v>
      </c>
      <c r="R69" s="32" t="s">
        <v>33</v>
      </c>
      <c r="S69" s="16" t="s">
        <v>140</v>
      </c>
      <c r="T69" s="17">
        <v>0</v>
      </c>
      <c r="U69" s="17">
        <v>18.974601166900541</v>
      </c>
      <c r="V69" s="17">
        <v>0</v>
      </c>
      <c r="W69" s="40">
        <v>50.452087514150946</v>
      </c>
      <c r="X69" s="37" t="s">
        <v>33</v>
      </c>
      <c r="Y69" s="4">
        <f t="shared" ref="Y69:Y132" si="1">IF(AND(T69&lt;0.1, V69&lt;0.1), 1, 0)</f>
        <v>1</v>
      </c>
    </row>
    <row r="70" spans="17:25" x14ac:dyDescent="0.45">
      <c r="Q70" s="34" t="s">
        <v>161</v>
      </c>
      <c r="R70" s="26" t="s">
        <v>33</v>
      </c>
      <c r="S70" s="16" t="s">
        <v>140</v>
      </c>
      <c r="T70" s="17">
        <v>0</v>
      </c>
      <c r="U70" s="17">
        <v>19.990063285365235</v>
      </c>
      <c r="V70" s="17">
        <v>0</v>
      </c>
      <c r="W70" s="40">
        <v>35.264782891509434</v>
      </c>
      <c r="X70" s="37" t="s">
        <v>33</v>
      </c>
      <c r="Y70" s="4">
        <f t="shared" si="1"/>
        <v>1</v>
      </c>
    </row>
    <row r="71" spans="17:25" ht="14.65" thickBot="1" x14ac:dyDescent="0.5">
      <c r="Q71" s="41" t="s">
        <v>162</v>
      </c>
      <c r="R71" s="32" t="s">
        <v>163</v>
      </c>
      <c r="S71" s="16" t="s">
        <v>164</v>
      </c>
      <c r="T71" s="17">
        <v>0.32733557770108118</v>
      </c>
      <c r="U71" s="17">
        <v>19.990063285350484</v>
      </c>
      <c r="V71" s="17">
        <v>0.18816260050346212</v>
      </c>
      <c r="W71" s="40">
        <v>39.830462037735856</v>
      </c>
      <c r="X71" s="37" t="s">
        <v>33</v>
      </c>
      <c r="Y71" s="4">
        <f t="shared" si="1"/>
        <v>0</v>
      </c>
    </row>
    <row r="72" spans="17:25" x14ac:dyDescent="0.45">
      <c r="Q72" s="41" t="s">
        <v>165</v>
      </c>
      <c r="R72" s="26" t="s">
        <v>166</v>
      </c>
      <c r="S72" s="16" t="s">
        <v>164</v>
      </c>
      <c r="T72" s="17">
        <v>0.13586916438102362</v>
      </c>
      <c r="U72" s="17">
        <v>14.636511218365465</v>
      </c>
      <c r="V72" s="17">
        <v>0</v>
      </c>
      <c r="W72" s="40">
        <v>55.350820301886799</v>
      </c>
      <c r="X72" s="37" t="s">
        <v>33</v>
      </c>
      <c r="Y72" s="4">
        <f t="shared" si="1"/>
        <v>0</v>
      </c>
    </row>
    <row r="73" spans="17:25" ht="14.65" thickBot="1" x14ac:dyDescent="0.5">
      <c r="Q73" s="41" t="s">
        <v>167</v>
      </c>
      <c r="R73" s="31" t="s">
        <v>168</v>
      </c>
      <c r="S73" s="16" t="s">
        <v>164</v>
      </c>
      <c r="T73" s="17">
        <v>0.13194555179057801</v>
      </c>
      <c r="U73" s="17">
        <v>14.399906331405086</v>
      </c>
      <c r="V73" s="17">
        <v>0.12115066540591564</v>
      </c>
      <c r="W73" s="40">
        <v>52.687647764150945</v>
      </c>
      <c r="X73" s="37" t="s">
        <v>33</v>
      </c>
      <c r="Y73" s="4">
        <f t="shared" si="1"/>
        <v>0</v>
      </c>
    </row>
    <row r="74" spans="17:25" x14ac:dyDescent="0.45">
      <c r="Q74" s="41" t="s">
        <v>169</v>
      </c>
      <c r="R74" s="15" t="s">
        <v>170</v>
      </c>
      <c r="S74" s="16" t="s">
        <v>164</v>
      </c>
      <c r="T74" s="17">
        <v>0.13194555179057801</v>
      </c>
      <c r="U74" s="17">
        <v>3.7248492198978469</v>
      </c>
      <c r="V74" s="17">
        <v>0.12115066540394519</v>
      </c>
      <c r="W74" s="40">
        <v>32.816128773584907</v>
      </c>
      <c r="X74" s="37" t="s">
        <v>33</v>
      </c>
      <c r="Y74" s="4">
        <f t="shared" si="1"/>
        <v>0</v>
      </c>
    </row>
    <row r="75" spans="17:25" ht="14.65" thickBot="1" x14ac:dyDescent="0.5">
      <c r="Q75" s="41" t="s">
        <v>171</v>
      </c>
      <c r="R75" s="32" t="s">
        <v>172</v>
      </c>
      <c r="S75" s="16" t="s">
        <v>164</v>
      </c>
      <c r="T75" s="17">
        <v>0.12799933152247797</v>
      </c>
      <c r="U75" s="17">
        <v>3.7248492198899816</v>
      </c>
      <c r="V75" s="17">
        <v>6.5860792182231231E-2</v>
      </c>
      <c r="W75" s="40">
        <v>36.638054905660375</v>
      </c>
      <c r="X75" s="37" t="s">
        <v>33</v>
      </c>
      <c r="Y75" s="4">
        <f t="shared" si="1"/>
        <v>0</v>
      </c>
    </row>
    <row r="76" spans="17:25" ht="14.65" thickBot="1" x14ac:dyDescent="0.5">
      <c r="Q76" s="41" t="s">
        <v>173</v>
      </c>
      <c r="R76" s="32" t="s">
        <v>174</v>
      </c>
      <c r="S76" s="16" t="s">
        <v>164</v>
      </c>
      <c r="T76" s="17">
        <v>0.12799933152247797</v>
      </c>
      <c r="U76" s="17">
        <v>7.005521727050434</v>
      </c>
      <c r="V76" s="17">
        <v>6.5860792182231231E-2</v>
      </c>
      <c r="W76" s="40">
        <v>0</v>
      </c>
      <c r="X76" s="37" t="s">
        <v>33</v>
      </c>
      <c r="Y76" s="4">
        <f t="shared" si="1"/>
        <v>0</v>
      </c>
    </row>
    <row r="77" spans="17:25" x14ac:dyDescent="0.45">
      <c r="Q77" s="41" t="s">
        <v>175</v>
      </c>
      <c r="R77" s="15" t="s">
        <v>168</v>
      </c>
      <c r="S77" s="16" t="s">
        <v>164</v>
      </c>
      <c r="T77" s="17">
        <v>0.12392288486242847</v>
      </c>
      <c r="U77" s="17">
        <v>6.1908125760181392</v>
      </c>
      <c r="V77" s="17">
        <v>0.14082289188942987</v>
      </c>
      <c r="W77" s="40">
        <v>12.172549228773587</v>
      </c>
      <c r="X77" s="37" t="s">
        <v>33</v>
      </c>
      <c r="Y77" s="4">
        <f t="shared" si="1"/>
        <v>0</v>
      </c>
    </row>
    <row r="78" spans="17:25" ht="14.65" thickBot="1" x14ac:dyDescent="0.5">
      <c r="Q78" s="41" t="s">
        <v>176</v>
      </c>
      <c r="R78" s="31" t="s">
        <v>170</v>
      </c>
      <c r="S78" s="16" t="s">
        <v>164</v>
      </c>
      <c r="T78" s="17">
        <v>0.12392288486242847</v>
      </c>
      <c r="U78" s="17">
        <v>0</v>
      </c>
      <c r="V78" s="17">
        <v>0.14082289188882222</v>
      </c>
      <c r="W78" s="40">
        <v>55.688100018867935</v>
      </c>
      <c r="X78" s="37" t="s">
        <v>33</v>
      </c>
      <c r="Y78" s="4">
        <f t="shared" si="1"/>
        <v>0</v>
      </c>
    </row>
    <row r="79" spans="17:25" x14ac:dyDescent="0.45">
      <c r="Q79" s="41" t="s">
        <v>177</v>
      </c>
      <c r="R79" s="26" t="s">
        <v>178</v>
      </c>
      <c r="S79" s="16" t="s">
        <v>164</v>
      </c>
      <c r="T79" s="17">
        <v>0.10860326581494105</v>
      </c>
      <c r="U79" s="17">
        <v>1.3331544927635144</v>
      </c>
      <c r="V79" s="17">
        <v>8.9449273280809885E-2</v>
      </c>
      <c r="W79" s="40">
        <v>0</v>
      </c>
      <c r="X79" s="37" t="s">
        <v>33</v>
      </c>
      <c r="Y79" s="4">
        <f t="shared" si="1"/>
        <v>0</v>
      </c>
    </row>
    <row r="80" spans="17:25" ht="14.65" thickBot="1" x14ac:dyDescent="0.5">
      <c r="Q80" s="41" t="s">
        <v>179</v>
      </c>
      <c r="R80" s="42" t="s">
        <v>180</v>
      </c>
      <c r="S80" s="16" t="s">
        <v>164</v>
      </c>
      <c r="T80" s="17">
        <v>0.1085615457825483</v>
      </c>
      <c r="U80" s="17">
        <v>39.319522855490064</v>
      </c>
      <c r="V80" s="17">
        <v>0.10458740518934415</v>
      </c>
      <c r="W80" s="40">
        <v>56.945427778301891</v>
      </c>
      <c r="X80" s="37" t="s">
        <v>33</v>
      </c>
      <c r="Y80" s="4">
        <f t="shared" si="1"/>
        <v>0</v>
      </c>
    </row>
    <row r="81" spans="17:28" ht="14.65" thickTop="1" x14ac:dyDescent="0.45">
      <c r="Q81" s="34" t="s">
        <v>181</v>
      </c>
      <c r="R81" s="26" t="s">
        <v>182</v>
      </c>
      <c r="S81" s="16" t="s">
        <v>164</v>
      </c>
      <c r="T81" s="17">
        <v>9.1515676049382572E-2</v>
      </c>
      <c r="U81" s="17">
        <v>39.625188716026635</v>
      </c>
      <c r="V81" s="17">
        <v>5.9033262646892348E-2</v>
      </c>
      <c r="W81" s="40">
        <v>18.409884339622643</v>
      </c>
      <c r="X81" s="37" t="s">
        <v>33</v>
      </c>
      <c r="Y81" s="4">
        <f t="shared" si="1"/>
        <v>1</v>
      </c>
    </row>
    <row r="82" spans="17:28" x14ac:dyDescent="0.45">
      <c r="Q82" s="34" t="s">
        <v>183</v>
      </c>
      <c r="R82" s="26" t="s">
        <v>184</v>
      </c>
      <c r="S82" s="16" t="s">
        <v>164</v>
      </c>
      <c r="T82" s="17">
        <v>9.1354445009073526E-2</v>
      </c>
      <c r="U82" s="17">
        <v>6.579906485555119</v>
      </c>
      <c r="V82" s="17">
        <v>3.5213921100309013E-2</v>
      </c>
      <c r="W82" s="40">
        <v>0</v>
      </c>
      <c r="X82" s="37" t="s">
        <v>33</v>
      </c>
      <c r="Y82" s="4">
        <f t="shared" si="1"/>
        <v>1</v>
      </c>
    </row>
    <row r="83" spans="17:28" x14ac:dyDescent="0.45">
      <c r="Q83" s="34" t="s">
        <v>185</v>
      </c>
      <c r="R83" s="43" t="s">
        <v>186</v>
      </c>
      <c r="S83" s="16" t="s">
        <v>164</v>
      </c>
      <c r="T83" s="17">
        <v>7.7424330848135561E-2</v>
      </c>
      <c r="U83" s="17">
        <v>0</v>
      </c>
      <c r="V83" s="17">
        <v>9.414657553649515E-2</v>
      </c>
      <c r="W83" s="40">
        <v>39.125755318867931</v>
      </c>
      <c r="X83" s="37" t="s">
        <v>33</v>
      </c>
      <c r="Y83" s="4">
        <f t="shared" si="1"/>
        <v>1</v>
      </c>
    </row>
    <row r="84" spans="17:28" x14ac:dyDescent="0.45">
      <c r="Q84" s="34" t="s">
        <v>187</v>
      </c>
      <c r="R84" s="26" t="s">
        <v>188</v>
      </c>
      <c r="S84" s="16" t="s">
        <v>164</v>
      </c>
      <c r="T84" s="17">
        <v>7.5311189978546134E-2</v>
      </c>
      <c r="U84" s="17">
        <v>0</v>
      </c>
      <c r="V84" s="17">
        <v>6.5968455619234548E-2</v>
      </c>
      <c r="W84" s="40">
        <v>0</v>
      </c>
      <c r="X84" s="37" t="s">
        <v>33</v>
      </c>
      <c r="Y84" s="4">
        <f t="shared" si="1"/>
        <v>1</v>
      </c>
    </row>
    <row r="85" spans="17:28" x14ac:dyDescent="0.45">
      <c r="Q85" s="34" t="s">
        <v>189</v>
      </c>
      <c r="R85" s="26" t="s">
        <v>190</v>
      </c>
      <c r="S85" s="16" t="s">
        <v>164</v>
      </c>
      <c r="T85" s="17">
        <v>7.1223905564923806E-2</v>
      </c>
      <c r="U85" s="17">
        <v>3.1362438347565678</v>
      </c>
      <c r="V85" s="17">
        <v>9.8518674654352652E-3</v>
      </c>
      <c r="W85" s="40">
        <v>5.0570266221698121</v>
      </c>
      <c r="X85" s="37" t="s">
        <v>33</v>
      </c>
      <c r="Y85" s="4">
        <f t="shared" si="1"/>
        <v>1</v>
      </c>
    </row>
    <row r="86" spans="17:28" x14ac:dyDescent="0.45">
      <c r="Q86" s="34" t="s">
        <v>191</v>
      </c>
      <c r="R86" s="26" t="s">
        <v>192</v>
      </c>
      <c r="S86" s="16" t="s">
        <v>164</v>
      </c>
      <c r="T86" s="17">
        <v>6.9713186403969923E-2</v>
      </c>
      <c r="U86" s="17">
        <v>6.9834143308018142</v>
      </c>
      <c r="V86" s="17">
        <v>0.1210364684176965</v>
      </c>
      <c r="W86" s="40">
        <v>0</v>
      </c>
      <c r="X86" s="37" t="s">
        <v>33</v>
      </c>
      <c r="Y86" s="4">
        <f t="shared" si="1"/>
        <v>0</v>
      </c>
    </row>
    <row r="87" spans="17:28" x14ac:dyDescent="0.45">
      <c r="Q87" s="34" t="s">
        <v>193</v>
      </c>
      <c r="R87" s="26" t="s">
        <v>194</v>
      </c>
      <c r="S87" s="16" t="s">
        <v>164</v>
      </c>
      <c r="T87" s="17">
        <v>6.1844400578780469E-2</v>
      </c>
      <c r="U87" s="17">
        <v>0</v>
      </c>
      <c r="V87" s="17">
        <v>5.4920670297396244E-2</v>
      </c>
      <c r="W87" s="44">
        <v>0</v>
      </c>
      <c r="X87" s="45" t="s">
        <v>33</v>
      </c>
      <c r="Y87" s="4">
        <f t="shared" si="1"/>
        <v>1</v>
      </c>
    </row>
    <row r="88" spans="17:28" ht="14.65" thickBot="1" x14ac:dyDescent="0.5">
      <c r="Q88" s="34" t="s">
        <v>195</v>
      </c>
      <c r="R88" s="32" t="s">
        <v>196</v>
      </c>
      <c r="S88" s="16" t="s">
        <v>164</v>
      </c>
      <c r="T88" s="17">
        <v>5.7956165765765316E-2</v>
      </c>
      <c r="U88" s="17">
        <v>0</v>
      </c>
      <c r="V88" s="17">
        <v>1.7118532016824138E-2</v>
      </c>
      <c r="W88" s="44">
        <v>0</v>
      </c>
      <c r="X88" s="45" t="s">
        <v>33</v>
      </c>
      <c r="Y88" s="4">
        <f t="shared" si="1"/>
        <v>1</v>
      </c>
    </row>
    <row r="89" spans="17:28" x14ac:dyDescent="0.45">
      <c r="Q89" s="34" t="s">
        <v>197</v>
      </c>
      <c r="R89" s="46" t="s">
        <v>198</v>
      </c>
      <c r="S89" s="16" t="s">
        <v>164</v>
      </c>
      <c r="T89" s="17">
        <v>4.9568295362903074E-2</v>
      </c>
      <c r="U89" s="17">
        <v>0</v>
      </c>
      <c r="V89" s="17">
        <v>7.7961716116302177E-2</v>
      </c>
      <c r="W89" s="44">
        <v>0</v>
      </c>
      <c r="X89" s="45" t="s">
        <v>33</v>
      </c>
      <c r="Y89" s="4">
        <f t="shared" si="1"/>
        <v>1</v>
      </c>
    </row>
    <row r="90" spans="17:28" x14ac:dyDescent="0.45">
      <c r="Q90" s="34" t="s">
        <v>199</v>
      </c>
      <c r="R90" s="15" t="s">
        <v>168</v>
      </c>
      <c r="S90" s="16" t="s">
        <v>164</v>
      </c>
      <c r="T90" s="17">
        <v>4.8912016288610402E-2</v>
      </c>
      <c r="U90" s="17">
        <v>0</v>
      </c>
      <c r="V90" s="17">
        <v>4.0148256876734491E-2</v>
      </c>
      <c r="W90" s="44">
        <v>0</v>
      </c>
      <c r="X90" s="45" t="s">
        <v>33</v>
      </c>
      <c r="Y90" s="4">
        <f t="shared" si="1"/>
        <v>1</v>
      </c>
    </row>
    <row r="91" spans="17:28" x14ac:dyDescent="0.45">
      <c r="Q91" s="34" t="s">
        <v>200</v>
      </c>
      <c r="R91" s="15" t="s">
        <v>170</v>
      </c>
      <c r="S91" s="16" t="s">
        <v>164</v>
      </c>
      <c r="T91" s="17">
        <v>4.8912016288610402E-2</v>
      </c>
      <c r="U91" s="17">
        <v>0</v>
      </c>
      <c r="V91" s="17">
        <v>4.0148256876755196E-2</v>
      </c>
      <c r="W91" s="44">
        <v>0</v>
      </c>
      <c r="X91" s="45" t="s">
        <v>33</v>
      </c>
      <c r="Y91" s="4">
        <f t="shared" si="1"/>
        <v>1</v>
      </c>
    </row>
    <row r="92" spans="17:28" x14ac:dyDescent="0.45">
      <c r="Q92" s="34" t="s">
        <v>201</v>
      </c>
      <c r="R92" s="46" t="s">
        <v>202</v>
      </c>
      <c r="S92" s="16" t="s">
        <v>164</v>
      </c>
      <c r="T92" s="17">
        <v>4.2658894095146824E-2</v>
      </c>
      <c r="U92" s="17">
        <v>9.3664805819831773</v>
      </c>
      <c r="V92" s="17">
        <v>4.6976424665322668E-2</v>
      </c>
      <c r="W92" s="44">
        <v>42.135097358490576</v>
      </c>
      <c r="X92" s="45" t="s">
        <v>33</v>
      </c>
      <c r="Y92" s="4">
        <f t="shared" si="1"/>
        <v>1</v>
      </c>
    </row>
    <row r="93" spans="17:28" ht="14.65" thickBot="1" x14ac:dyDescent="0.5">
      <c r="Q93" s="34" t="s">
        <v>203</v>
      </c>
      <c r="R93" s="31" t="s">
        <v>168</v>
      </c>
      <c r="S93" s="16" t="s">
        <v>164</v>
      </c>
      <c r="T93" s="17">
        <v>3.9343960113959991E-2</v>
      </c>
      <c r="U93" s="17">
        <v>0</v>
      </c>
      <c r="V93" s="17">
        <v>7.1044650950188346E-2</v>
      </c>
      <c r="W93" s="44">
        <v>9.9952664754717002</v>
      </c>
      <c r="X93" s="45" t="s">
        <v>33</v>
      </c>
      <c r="Y93" s="4">
        <f t="shared" si="1"/>
        <v>1</v>
      </c>
    </row>
    <row r="94" spans="17:28" x14ac:dyDescent="0.45">
      <c r="Q94" s="34" t="s">
        <v>204</v>
      </c>
      <c r="R94" s="15" t="s">
        <v>170</v>
      </c>
      <c r="S94" s="16" t="s">
        <v>164</v>
      </c>
      <c r="T94" s="17">
        <v>3.9343960113959936E-2</v>
      </c>
      <c r="U94" s="17">
        <v>15.541567710286373</v>
      </c>
      <c r="V94" s="17">
        <v>7.104465095046493E-2</v>
      </c>
      <c r="W94" s="44">
        <v>14.754014363207551</v>
      </c>
      <c r="X94" s="45" t="s">
        <v>33</v>
      </c>
      <c r="Y94" s="4">
        <f t="shared" si="1"/>
        <v>1</v>
      </c>
      <c r="AB94" s="47"/>
    </row>
    <row r="95" spans="17:28" x14ac:dyDescent="0.45">
      <c r="Q95" s="34" t="s">
        <v>205</v>
      </c>
      <c r="R95" s="46" t="s">
        <v>206</v>
      </c>
      <c r="S95" s="16" t="s">
        <v>164</v>
      </c>
      <c r="T95" s="17">
        <v>2.8229167032966872E-2</v>
      </c>
      <c r="U95" s="17">
        <v>11.597595707308265</v>
      </c>
      <c r="V95" s="17">
        <v>2.9803964606517266E-2</v>
      </c>
      <c r="W95" s="44">
        <v>27.073245141509439</v>
      </c>
      <c r="X95" s="45" t="s">
        <v>33</v>
      </c>
      <c r="Y95" s="4">
        <f t="shared" si="1"/>
        <v>1</v>
      </c>
    </row>
    <row r="96" spans="17:28" x14ac:dyDescent="0.45">
      <c r="Q96" s="34" t="s">
        <v>207</v>
      </c>
      <c r="R96" s="26" t="s">
        <v>208</v>
      </c>
      <c r="S96" s="16" t="s">
        <v>164</v>
      </c>
      <c r="T96" s="17">
        <v>9.2116883201982698E-3</v>
      </c>
      <c r="U96" s="17">
        <v>6.8355647903664165</v>
      </c>
      <c r="V96" s="17">
        <v>5.9329540609305018E-3</v>
      </c>
      <c r="W96" s="44">
        <v>3.9748307292452836</v>
      </c>
      <c r="X96" s="45" t="s">
        <v>33</v>
      </c>
      <c r="Y96" s="4">
        <f t="shared" si="1"/>
        <v>1</v>
      </c>
    </row>
    <row r="97" spans="17:25" x14ac:dyDescent="0.45">
      <c r="Q97" s="34" t="s">
        <v>209</v>
      </c>
      <c r="R97" s="26" t="s">
        <v>210</v>
      </c>
      <c r="S97" s="16" t="s">
        <v>164</v>
      </c>
      <c r="T97" s="17">
        <v>4.4538900319829036E-3</v>
      </c>
      <c r="U97" s="17">
        <v>16.568583170950912</v>
      </c>
      <c r="V97" s="17">
        <v>0</v>
      </c>
      <c r="W97" s="44">
        <v>70.0350000754717</v>
      </c>
      <c r="X97" s="45" t="s">
        <v>33</v>
      </c>
      <c r="Y97" s="4">
        <f t="shared" si="1"/>
        <v>1</v>
      </c>
    </row>
    <row r="98" spans="17:25" x14ac:dyDescent="0.45">
      <c r="Q98" s="34" t="s">
        <v>211</v>
      </c>
      <c r="R98" s="26" t="s">
        <v>212</v>
      </c>
      <c r="S98" s="16" t="s">
        <v>164</v>
      </c>
      <c r="T98" s="17">
        <v>0</v>
      </c>
      <c r="U98" s="17"/>
      <c r="V98" s="17">
        <v>0</v>
      </c>
      <c r="X98" s="45" t="s">
        <v>33</v>
      </c>
      <c r="Y98" s="4">
        <f t="shared" si="1"/>
        <v>1</v>
      </c>
    </row>
    <row r="99" spans="17:25" x14ac:dyDescent="0.45">
      <c r="Q99" s="34" t="s">
        <v>213</v>
      </c>
      <c r="R99" s="26" t="s">
        <v>214</v>
      </c>
      <c r="S99" s="16" t="s">
        <v>164</v>
      </c>
      <c r="T99" s="17">
        <v>0</v>
      </c>
      <c r="U99" s="17"/>
      <c r="V99" s="17">
        <v>0</v>
      </c>
      <c r="X99" s="45" t="s">
        <v>33</v>
      </c>
      <c r="Y99" s="4">
        <f t="shared" si="1"/>
        <v>1</v>
      </c>
    </row>
    <row r="100" spans="17:25" x14ac:dyDescent="0.45">
      <c r="Q100" s="34" t="s">
        <v>215</v>
      </c>
      <c r="R100" s="26" t="s">
        <v>216</v>
      </c>
      <c r="S100" s="16" t="s">
        <v>164</v>
      </c>
      <c r="T100" s="17">
        <v>0</v>
      </c>
      <c r="U100" s="17"/>
      <c r="V100" s="17">
        <v>0</v>
      </c>
      <c r="X100" s="45" t="s">
        <v>33</v>
      </c>
      <c r="Y100" s="4">
        <f t="shared" si="1"/>
        <v>1</v>
      </c>
    </row>
    <row r="101" spans="17:25" ht="14.65" thickBot="1" x14ac:dyDescent="0.5">
      <c r="Q101" s="34" t="s">
        <v>217</v>
      </c>
      <c r="R101" s="32" t="s">
        <v>218</v>
      </c>
      <c r="S101" s="16" t="s">
        <v>164</v>
      </c>
      <c r="T101" s="17">
        <v>0</v>
      </c>
      <c r="U101" s="17"/>
      <c r="V101" s="17">
        <v>0</v>
      </c>
      <c r="X101" s="45" t="s">
        <v>33</v>
      </c>
      <c r="Y101" s="4">
        <f t="shared" si="1"/>
        <v>1</v>
      </c>
    </row>
    <row r="102" spans="17:25" x14ac:dyDescent="0.45">
      <c r="Q102" s="34" t="s">
        <v>219</v>
      </c>
      <c r="R102" s="26" t="s">
        <v>220</v>
      </c>
      <c r="S102" s="16" t="s">
        <v>164</v>
      </c>
      <c r="T102" s="17">
        <v>0</v>
      </c>
      <c r="U102" s="17"/>
      <c r="V102" s="17">
        <v>2.1785545203198246E-3</v>
      </c>
      <c r="X102" s="45" t="s">
        <v>33</v>
      </c>
      <c r="Y102" s="4">
        <f t="shared" si="1"/>
        <v>1</v>
      </c>
    </row>
    <row r="103" spans="17:25" x14ac:dyDescent="0.45">
      <c r="Q103" s="34" t="s">
        <v>221</v>
      </c>
      <c r="R103" s="26" t="s">
        <v>222</v>
      </c>
      <c r="S103" s="16" t="s">
        <v>164</v>
      </c>
      <c r="T103" s="17">
        <v>0</v>
      </c>
      <c r="U103" s="17"/>
      <c r="V103" s="17">
        <v>2.8636658923188955E-3</v>
      </c>
      <c r="X103" s="45" t="s">
        <v>33</v>
      </c>
      <c r="Y103" s="4">
        <f t="shared" si="1"/>
        <v>1</v>
      </c>
    </row>
    <row r="104" spans="17:25" ht="14.65" thickBot="1" x14ac:dyDescent="0.5">
      <c r="Q104" s="41" t="s">
        <v>223</v>
      </c>
      <c r="R104" s="48" t="s">
        <v>102</v>
      </c>
      <c r="S104" s="16" t="s">
        <v>224</v>
      </c>
      <c r="T104" s="17">
        <v>0.10015812407363096</v>
      </c>
      <c r="U104" s="17"/>
      <c r="V104" s="17">
        <v>2.6835762554887843E-2</v>
      </c>
      <c r="X104" s="45" t="s">
        <v>33</v>
      </c>
      <c r="Y104" s="4">
        <f t="shared" si="1"/>
        <v>0</v>
      </c>
    </row>
    <row r="105" spans="17:25" x14ac:dyDescent="0.45">
      <c r="Q105" s="34" t="s">
        <v>225</v>
      </c>
      <c r="R105" s="49" t="s">
        <v>33</v>
      </c>
      <c r="S105" s="16" t="s">
        <v>224</v>
      </c>
      <c r="T105" s="17">
        <v>7.8041306471306388E-2</v>
      </c>
      <c r="U105" s="17"/>
      <c r="V105" s="17">
        <v>2.5321317399889336E-2</v>
      </c>
      <c r="X105" s="45" t="s">
        <v>33</v>
      </c>
      <c r="Y105" s="4">
        <f t="shared" si="1"/>
        <v>1</v>
      </c>
    </row>
    <row r="106" spans="17:25" ht="14.65" thickBot="1" x14ac:dyDescent="0.5">
      <c r="Q106" s="34" t="s">
        <v>226</v>
      </c>
      <c r="R106" s="50" t="s">
        <v>33</v>
      </c>
      <c r="S106" s="16" t="s">
        <v>224</v>
      </c>
      <c r="T106" s="17">
        <v>6.5564592982456205E-2</v>
      </c>
      <c r="U106" s="17"/>
      <c r="V106" s="17">
        <v>1.0643704126406939E-2</v>
      </c>
      <c r="X106" s="45" t="s">
        <v>33</v>
      </c>
      <c r="Y106" s="4">
        <f t="shared" si="1"/>
        <v>1</v>
      </c>
    </row>
    <row r="107" spans="17:25" x14ac:dyDescent="0.45">
      <c r="Q107" s="34" t="s">
        <v>227</v>
      </c>
      <c r="R107" s="49" t="s">
        <v>33</v>
      </c>
      <c r="S107" s="16" t="s">
        <v>224</v>
      </c>
      <c r="T107" s="17">
        <v>5.9218138577962952E-2</v>
      </c>
      <c r="U107" s="17"/>
      <c r="V107" s="17">
        <v>3.509986374444226E-2</v>
      </c>
      <c r="X107" s="45" t="s">
        <v>33</v>
      </c>
      <c r="Y107" s="4">
        <f t="shared" si="1"/>
        <v>1</v>
      </c>
    </row>
    <row r="108" spans="17:25" ht="14.65" thickBot="1" x14ac:dyDescent="0.5">
      <c r="Q108" s="34" t="s">
        <v>228</v>
      </c>
      <c r="R108" s="51" t="s">
        <v>102</v>
      </c>
      <c r="S108" s="16" t="s">
        <v>224</v>
      </c>
      <c r="T108" s="17">
        <v>5.9218138577962952E-2</v>
      </c>
      <c r="U108" s="17"/>
      <c r="V108" s="17">
        <v>3.5099863746022808E-2</v>
      </c>
      <c r="X108" s="45" t="s">
        <v>33</v>
      </c>
      <c r="Y108" s="4">
        <f t="shared" si="1"/>
        <v>1</v>
      </c>
    </row>
    <row r="109" spans="17:25" x14ac:dyDescent="0.45">
      <c r="Q109" s="34" t="s">
        <v>229</v>
      </c>
      <c r="R109" s="49" t="s">
        <v>102</v>
      </c>
      <c r="S109" s="16" t="s">
        <v>224</v>
      </c>
      <c r="T109" s="17">
        <v>4.2664915656028736E-2</v>
      </c>
      <c r="U109" s="17"/>
      <c r="V109" s="17">
        <v>3.0105928793127526E-2</v>
      </c>
      <c r="X109" s="45" t="s">
        <v>33</v>
      </c>
      <c r="Y109" s="4">
        <f t="shared" si="1"/>
        <v>1</v>
      </c>
    </row>
    <row r="110" spans="17:25" ht="14.65" thickBot="1" x14ac:dyDescent="0.5">
      <c r="Q110" s="34" t="s">
        <v>230</v>
      </c>
      <c r="R110" s="51" t="s">
        <v>33</v>
      </c>
      <c r="S110" s="16" t="s">
        <v>224</v>
      </c>
      <c r="T110" s="17">
        <v>3.8656043918918769E-2</v>
      </c>
      <c r="U110" s="17"/>
      <c r="V110" s="17">
        <v>3.684114049154593E-2</v>
      </c>
      <c r="X110" s="45" t="s">
        <v>33</v>
      </c>
      <c r="Y110" s="4">
        <f t="shared" si="1"/>
        <v>1</v>
      </c>
    </row>
    <row r="111" spans="17:25" x14ac:dyDescent="0.45">
      <c r="Q111" s="34" t="s">
        <v>231</v>
      </c>
      <c r="R111" s="49" t="s">
        <v>102</v>
      </c>
      <c r="S111" s="16" t="s">
        <v>224</v>
      </c>
      <c r="T111" s="17">
        <v>3.8656043918918769E-2</v>
      </c>
      <c r="U111" s="17"/>
      <c r="V111" s="17">
        <v>3.6841140491708856E-2</v>
      </c>
      <c r="X111" s="45" t="s">
        <v>33</v>
      </c>
      <c r="Y111" s="4">
        <f t="shared" si="1"/>
        <v>1</v>
      </c>
    </row>
    <row r="112" spans="17:25" ht="14.65" thickBot="1" x14ac:dyDescent="0.5">
      <c r="Q112" s="34" t="s">
        <v>232</v>
      </c>
      <c r="R112" s="39" t="s">
        <v>233</v>
      </c>
      <c r="S112" s="16" t="s">
        <v>224</v>
      </c>
      <c r="T112" s="17">
        <v>3.3759398781583613E-2</v>
      </c>
      <c r="U112" s="17"/>
      <c r="V112" s="17">
        <v>3.8257595339868951E-2</v>
      </c>
      <c r="X112" s="45" t="s">
        <v>33</v>
      </c>
      <c r="Y112" s="4">
        <f t="shared" si="1"/>
        <v>1</v>
      </c>
    </row>
    <row r="113" spans="17:25" x14ac:dyDescent="0.45">
      <c r="Q113" s="34" t="s">
        <v>234</v>
      </c>
      <c r="R113" s="27" t="s">
        <v>235</v>
      </c>
      <c r="S113" s="16" t="s">
        <v>224</v>
      </c>
      <c r="T113" s="17">
        <v>3.3759398781583613E-2</v>
      </c>
      <c r="U113" s="17"/>
      <c r="V113" s="17">
        <v>3.825759533976613E-2</v>
      </c>
      <c r="X113" s="45" t="s">
        <v>33</v>
      </c>
      <c r="Y113" s="4">
        <f t="shared" si="1"/>
        <v>1</v>
      </c>
    </row>
    <row r="114" spans="17:25" x14ac:dyDescent="0.45">
      <c r="Q114" s="34" t="s">
        <v>236</v>
      </c>
      <c r="R114" s="43" t="s">
        <v>33</v>
      </c>
      <c r="S114" s="16" t="s">
        <v>224</v>
      </c>
      <c r="T114" s="17">
        <v>2.434749438559294E-2</v>
      </c>
      <c r="U114" s="17"/>
      <c r="V114" s="17">
        <v>2.6325085367697322E-2</v>
      </c>
      <c r="X114" s="45" t="s">
        <v>33</v>
      </c>
      <c r="Y114" s="4">
        <f t="shared" si="1"/>
        <v>1</v>
      </c>
    </row>
    <row r="115" spans="17:25" x14ac:dyDescent="0.45">
      <c r="Q115" s="34" t="s">
        <v>237</v>
      </c>
      <c r="R115" s="26" t="s">
        <v>102</v>
      </c>
      <c r="S115" s="16" t="s">
        <v>224</v>
      </c>
      <c r="T115" s="17">
        <v>2.4026679312901793E-2</v>
      </c>
      <c r="U115" s="17"/>
      <c r="V115" s="17">
        <v>2.2571313615539865E-2</v>
      </c>
      <c r="X115" s="45" t="s">
        <v>33</v>
      </c>
      <c r="Y115" s="4">
        <f t="shared" si="1"/>
        <v>1</v>
      </c>
    </row>
    <row r="116" spans="17:25" ht="14.65" thickBot="1" x14ac:dyDescent="0.5">
      <c r="Q116" s="34" t="s">
        <v>238</v>
      </c>
      <c r="R116" s="39" t="s">
        <v>239</v>
      </c>
      <c r="S116" s="16" t="s">
        <v>224</v>
      </c>
      <c r="T116" s="17">
        <v>2.238564689321779E-2</v>
      </c>
      <c r="U116" s="17"/>
      <c r="V116" s="17">
        <v>2.6004876684395023E-2</v>
      </c>
      <c r="X116" s="45" t="s">
        <v>33</v>
      </c>
      <c r="Y116" s="4">
        <f t="shared" si="1"/>
        <v>1</v>
      </c>
    </row>
    <row r="117" spans="17:25" x14ac:dyDescent="0.45">
      <c r="Q117" s="34" t="s">
        <v>240</v>
      </c>
      <c r="R117" s="27" t="s">
        <v>241</v>
      </c>
      <c r="S117" s="16" t="s">
        <v>224</v>
      </c>
      <c r="T117" s="17">
        <v>2.238564689321779E-2</v>
      </c>
      <c r="U117" s="17"/>
      <c r="V117" s="17">
        <v>2.6004876684447911E-2</v>
      </c>
      <c r="X117" s="45" t="s">
        <v>33</v>
      </c>
      <c r="Y117" s="4">
        <f t="shared" si="1"/>
        <v>1</v>
      </c>
    </row>
    <row r="118" spans="17:25" ht="14.65" thickBot="1" x14ac:dyDescent="0.5">
      <c r="Q118" s="34" t="s">
        <v>242</v>
      </c>
      <c r="R118" s="39" t="s">
        <v>239</v>
      </c>
      <c r="S118" s="16" t="s">
        <v>224</v>
      </c>
      <c r="T118" s="17">
        <v>2.238564689321779E-2</v>
      </c>
      <c r="U118" s="17"/>
      <c r="V118" s="17">
        <v>1.255894819948835E-2</v>
      </c>
      <c r="X118" s="45" t="s">
        <v>33</v>
      </c>
      <c r="Y118" s="4">
        <f t="shared" si="1"/>
        <v>1</v>
      </c>
    </row>
    <row r="119" spans="17:25" x14ac:dyDescent="0.45">
      <c r="Q119" s="34" t="s">
        <v>243</v>
      </c>
      <c r="R119" s="27" t="s">
        <v>241</v>
      </c>
      <c r="S119" s="16" t="s">
        <v>224</v>
      </c>
      <c r="T119" s="17">
        <v>2.238564689321779E-2</v>
      </c>
      <c r="U119" s="17"/>
      <c r="V119" s="17">
        <v>1.2558948199000837E-2</v>
      </c>
      <c r="X119" s="45" t="s">
        <v>33</v>
      </c>
      <c r="Y119" s="4">
        <f t="shared" si="1"/>
        <v>1</v>
      </c>
    </row>
    <row r="120" spans="17:25" x14ac:dyDescent="0.45">
      <c r="Q120" s="34" t="s">
        <v>244</v>
      </c>
      <c r="R120" s="52" t="s">
        <v>245</v>
      </c>
      <c r="S120" s="16" t="s">
        <v>224</v>
      </c>
      <c r="T120" s="17">
        <v>2.238564689321779E-2</v>
      </c>
      <c r="U120" s="17"/>
      <c r="V120" s="17">
        <v>1.255894819948835E-2</v>
      </c>
      <c r="X120" s="45" t="s">
        <v>33</v>
      </c>
      <c r="Y120" s="4">
        <f t="shared" si="1"/>
        <v>1</v>
      </c>
    </row>
    <row r="121" spans="17:25" x14ac:dyDescent="0.45">
      <c r="Q121" s="34" t="s">
        <v>246</v>
      </c>
      <c r="R121" s="27" t="s">
        <v>247</v>
      </c>
      <c r="S121" s="16" t="s">
        <v>224</v>
      </c>
      <c r="T121" s="17">
        <v>2.238564689321779E-2</v>
      </c>
      <c r="U121" s="17"/>
      <c r="V121" s="17">
        <v>1.2558948199000837E-2</v>
      </c>
      <c r="X121" s="45" t="s">
        <v>33</v>
      </c>
      <c r="Y121" s="4">
        <f t="shared" si="1"/>
        <v>1</v>
      </c>
    </row>
    <row r="122" spans="17:25" ht="14.65" thickBot="1" x14ac:dyDescent="0.5">
      <c r="Q122" s="34" t="s">
        <v>248</v>
      </c>
      <c r="R122" s="32" t="s">
        <v>102</v>
      </c>
      <c r="S122" s="16" t="s">
        <v>224</v>
      </c>
      <c r="T122" s="17">
        <v>1.9306579787234174E-2</v>
      </c>
      <c r="U122" s="17"/>
      <c r="V122" s="17">
        <v>3.4268383910846731E-2</v>
      </c>
      <c r="X122" s="45" t="s">
        <v>33</v>
      </c>
      <c r="Y122" s="4">
        <f t="shared" si="1"/>
        <v>1</v>
      </c>
    </row>
    <row r="123" spans="17:25" x14ac:dyDescent="0.45">
      <c r="Q123" s="34" t="s">
        <v>249</v>
      </c>
      <c r="R123" s="43" t="s">
        <v>250</v>
      </c>
      <c r="S123" s="16" t="s">
        <v>224</v>
      </c>
      <c r="T123" s="17">
        <v>1.8906502446043281E-2</v>
      </c>
      <c r="U123" s="17"/>
      <c r="V123" s="17">
        <v>0</v>
      </c>
      <c r="X123" s="45" t="s">
        <v>33</v>
      </c>
      <c r="Y123" s="4">
        <f t="shared" si="1"/>
        <v>1</v>
      </c>
    </row>
    <row r="124" spans="17:25" x14ac:dyDescent="0.45">
      <c r="Q124" s="34" t="s">
        <v>251</v>
      </c>
      <c r="R124" s="26" t="s">
        <v>252</v>
      </c>
      <c r="S124" s="16" t="s">
        <v>224</v>
      </c>
      <c r="T124" s="17">
        <v>1.1513076219512268E-2</v>
      </c>
      <c r="U124" s="17"/>
      <c r="V124" s="17">
        <v>2.1323468364716769E-2</v>
      </c>
      <c r="X124" s="45" t="s">
        <v>33</v>
      </c>
      <c r="Y124" s="4">
        <f t="shared" si="1"/>
        <v>1</v>
      </c>
    </row>
    <row r="125" spans="17:25" ht="14.65" thickBot="1" x14ac:dyDescent="0.5">
      <c r="Q125" s="34" t="s">
        <v>253</v>
      </c>
      <c r="R125" s="32" t="s">
        <v>33</v>
      </c>
      <c r="S125" s="16" t="s">
        <v>224</v>
      </c>
      <c r="T125" s="17">
        <v>1.1139103259214181E-2</v>
      </c>
      <c r="U125" s="17"/>
      <c r="V125" s="17">
        <v>2.9033684287888901E-2</v>
      </c>
      <c r="X125" s="45" t="s">
        <v>33</v>
      </c>
      <c r="Y125" s="4">
        <f t="shared" si="1"/>
        <v>1</v>
      </c>
    </row>
    <row r="126" spans="17:25" x14ac:dyDescent="0.45">
      <c r="Q126" s="34" t="s">
        <v>254</v>
      </c>
      <c r="R126" s="26" t="s">
        <v>102</v>
      </c>
      <c r="S126" s="16" t="s">
        <v>224</v>
      </c>
      <c r="T126" s="17">
        <v>1.1139103259214181E-2</v>
      </c>
      <c r="U126" s="17"/>
      <c r="V126" s="17">
        <v>2.9033684287867473E-2</v>
      </c>
      <c r="X126" s="45" t="s">
        <v>33</v>
      </c>
      <c r="Y126" s="4">
        <f t="shared" si="1"/>
        <v>1</v>
      </c>
    </row>
    <row r="127" spans="17:25" x14ac:dyDescent="0.45">
      <c r="Q127" s="34" t="s">
        <v>255</v>
      </c>
      <c r="R127" s="43" t="s">
        <v>33</v>
      </c>
      <c r="S127" s="16" t="s">
        <v>224</v>
      </c>
      <c r="T127" s="17">
        <v>1.0056706444099407E-2</v>
      </c>
      <c r="U127" s="17"/>
      <c r="V127" s="17">
        <v>3.3865694495798196E-2</v>
      </c>
      <c r="X127" s="45" t="s">
        <v>33</v>
      </c>
      <c r="Y127" s="4">
        <f t="shared" si="1"/>
        <v>1</v>
      </c>
    </row>
    <row r="128" spans="17:25" x14ac:dyDescent="0.45">
      <c r="Q128" s="34" t="s">
        <v>256</v>
      </c>
      <c r="R128" s="26" t="s">
        <v>102</v>
      </c>
      <c r="S128" s="16" t="s">
        <v>224</v>
      </c>
      <c r="T128" s="17">
        <v>1.0056706444099407E-2</v>
      </c>
      <c r="U128" s="17"/>
      <c r="V128" s="17">
        <v>3.3865694495784256E-2</v>
      </c>
      <c r="X128" s="45" t="s">
        <v>33</v>
      </c>
      <c r="Y128" s="4">
        <f t="shared" si="1"/>
        <v>1</v>
      </c>
    </row>
    <row r="129" spans="17:25" x14ac:dyDescent="0.45">
      <c r="Q129" s="34" t="s">
        <v>257</v>
      </c>
      <c r="R129" s="26" t="s">
        <v>33</v>
      </c>
      <c r="S129" s="16" t="s">
        <v>224</v>
      </c>
      <c r="T129" s="17">
        <v>8.7431943950178059E-3</v>
      </c>
      <c r="U129" s="17"/>
      <c r="V129" s="17">
        <v>7.2829462347142734E-3</v>
      </c>
      <c r="X129" s="45" t="s">
        <v>33</v>
      </c>
      <c r="Y129" s="4">
        <f t="shared" si="1"/>
        <v>1</v>
      </c>
    </row>
    <row r="130" spans="17:25" x14ac:dyDescent="0.45">
      <c r="Q130" s="34" t="s">
        <v>258</v>
      </c>
      <c r="R130" s="26" t="s">
        <v>102</v>
      </c>
      <c r="S130" s="16" t="s">
        <v>224</v>
      </c>
      <c r="T130" s="17">
        <v>8.7431943950178059E-3</v>
      </c>
      <c r="U130" s="17"/>
      <c r="V130" s="17">
        <v>7.2829462346988942E-3</v>
      </c>
      <c r="X130" s="45" t="s">
        <v>33</v>
      </c>
      <c r="Y130" s="4">
        <f t="shared" si="1"/>
        <v>1</v>
      </c>
    </row>
    <row r="131" spans="17:25" x14ac:dyDescent="0.45">
      <c r="Q131" s="34" t="s">
        <v>259</v>
      </c>
      <c r="R131" s="52" t="s">
        <v>260</v>
      </c>
      <c r="S131" s="16" t="s">
        <v>224</v>
      </c>
      <c r="T131" s="17">
        <v>7.0457144562334718E-3</v>
      </c>
      <c r="U131" s="17"/>
      <c r="V131" s="17">
        <v>9.9520427613181139E-3</v>
      </c>
      <c r="X131" s="45" t="s">
        <v>33</v>
      </c>
      <c r="Y131" s="4">
        <f t="shared" si="1"/>
        <v>1</v>
      </c>
    </row>
    <row r="132" spans="17:25" ht="14.65" thickBot="1" x14ac:dyDescent="0.5">
      <c r="Q132" s="34" t="s">
        <v>261</v>
      </c>
      <c r="R132" s="39" t="s">
        <v>262</v>
      </c>
      <c r="S132" s="16" t="s">
        <v>224</v>
      </c>
      <c r="T132" s="17">
        <v>7.0457144562334718E-3</v>
      </c>
      <c r="U132" s="17"/>
      <c r="V132" s="17">
        <v>9.9520427613193421E-3</v>
      </c>
      <c r="X132" s="45" t="s">
        <v>33</v>
      </c>
      <c r="Y132" s="4">
        <f t="shared" si="1"/>
        <v>1</v>
      </c>
    </row>
    <row r="133" spans="17:25" x14ac:dyDescent="0.45">
      <c r="Q133" s="34" t="s">
        <v>263</v>
      </c>
      <c r="R133" s="26" t="s">
        <v>264</v>
      </c>
      <c r="S133" s="16" t="s">
        <v>224</v>
      </c>
      <c r="T133" s="17">
        <v>6.8921943979932468E-3</v>
      </c>
      <c r="U133" s="17"/>
      <c r="V133" s="17">
        <v>0</v>
      </c>
      <c r="X133" s="45" t="s">
        <v>33</v>
      </c>
      <c r="Y133" s="4">
        <f t="shared" ref="Y133:Y187" si="2">IF(AND(T133&lt;0.1, V133&lt;0.1), 1, 0)</f>
        <v>1</v>
      </c>
    </row>
    <row r="134" spans="17:25" x14ac:dyDescent="0.45">
      <c r="Q134" s="34" t="s">
        <v>265</v>
      </c>
      <c r="R134" s="43" t="s">
        <v>102</v>
      </c>
      <c r="S134" s="16" t="s">
        <v>224</v>
      </c>
      <c r="T134" s="17">
        <v>6.824262108262061E-3</v>
      </c>
      <c r="U134" s="17"/>
      <c r="V134" s="17">
        <v>3.3864878086804585E-2</v>
      </c>
      <c r="X134" s="45" t="s">
        <v>33</v>
      </c>
      <c r="Y134" s="4">
        <f t="shared" si="2"/>
        <v>1</v>
      </c>
    </row>
    <row r="135" spans="17:25" x14ac:dyDescent="0.45">
      <c r="Q135" s="34" t="s">
        <v>266</v>
      </c>
      <c r="R135" s="26" t="s">
        <v>267</v>
      </c>
      <c r="S135" s="16" t="s">
        <v>224</v>
      </c>
      <c r="T135" s="17">
        <v>4.4978063107433521E-3</v>
      </c>
      <c r="U135" s="17"/>
      <c r="V135" s="17">
        <v>4.3570252532399789E-3</v>
      </c>
      <c r="X135" s="45" t="s">
        <v>33</v>
      </c>
      <c r="Y135" s="4">
        <f t="shared" si="2"/>
        <v>1</v>
      </c>
    </row>
    <row r="136" spans="17:25" ht="14.65" thickBot="1" x14ac:dyDescent="0.5">
      <c r="Q136" s="34" t="s">
        <v>268</v>
      </c>
      <c r="R136" s="32" t="s">
        <v>269</v>
      </c>
      <c r="S136" s="16" t="s">
        <v>224</v>
      </c>
      <c r="T136" s="17">
        <v>0</v>
      </c>
      <c r="U136" s="17"/>
      <c r="V136" s="17">
        <v>0</v>
      </c>
      <c r="X136" s="45" t="s">
        <v>33</v>
      </c>
      <c r="Y136" s="4">
        <f t="shared" si="2"/>
        <v>1</v>
      </c>
    </row>
    <row r="137" spans="17:25" x14ac:dyDescent="0.45">
      <c r="Q137" s="34" t="s">
        <v>270</v>
      </c>
      <c r="R137" s="26" t="s">
        <v>271</v>
      </c>
      <c r="S137" s="16" t="s">
        <v>224</v>
      </c>
      <c r="T137" s="17">
        <v>0</v>
      </c>
      <c r="U137" s="17"/>
      <c r="V137" s="17">
        <v>1.1227144777586576E-2</v>
      </c>
      <c r="X137" s="45" t="s">
        <v>33</v>
      </c>
      <c r="Y137" s="4">
        <f t="shared" si="2"/>
        <v>1</v>
      </c>
    </row>
    <row r="138" spans="17:25" x14ac:dyDescent="0.45">
      <c r="Q138" s="34" t="s">
        <v>272</v>
      </c>
      <c r="R138" s="26" t="s">
        <v>273</v>
      </c>
      <c r="S138" s="16" t="s">
        <v>224</v>
      </c>
      <c r="T138" s="17">
        <v>0</v>
      </c>
      <c r="U138" s="17"/>
      <c r="V138" s="17">
        <v>4.8162532957749804E-3</v>
      </c>
      <c r="X138" s="45" t="s">
        <v>33</v>
      </c>
      <c r="Y138" s="4">
        <f t="shared" si="2"/>
        <v>1</v>
      </c>
    </row>
    <row r="139" spans="17:25" x14ac:dyDescent="0.45">
      <c r="Q139" s="34" t="s">
        <v>274</v>
      </c>
      <c r="R139" s="43" t="s">
        <v>102</v>
      </c>
      <c r="S139" s="16" t="s">
        <v>224</v>
      </c>
      <c r="T139" s="17">
        <v>0</v>
      </c>
      <c r="U139" s="17"/>
      <c r="V139" s="17">
        <v>4.224326848052061E-2</v>
      </c>
      <c r="X139" s="45" t="s">
        <v>33</v>
      </c>
      <c r="Y139" s="4">
        <f t="shared" si="2"/>
        <v>1</v>
      </c>
    </row>
    <row r="140" spans="17:25" x14ac:dyDescent="0.45">
      <c r="Q140" s="34" t="s">
        <v>275</v>
      </c>
      <c r="R140" s="46" t="s">
        <v>33</v>
      </c>
      <c r="S140" s="16" t="s">
        <v>224</v>
      </c>
      <c r="T140" s="17">
        <v>0</v>
      </c>
      <c r="U140" s="17"/>
      <c r="V140" s="17">
        <v>3.2793083447723623E-2</v>
      </c>
      <c r="X140" s="45" t="s">
        <v>33</v>
      </c>
      <c r="Y140" s="4">
        <f t="shared" si="2"/>
        <v>1</v>
      </c>
    </row>
    <row r="141" spans="17:25" x14ac:dyDescent="0.45">
      <c r="Q141" s="34" t="s">
        <v>276</v>
      </c>
      <c r="R141" s="46" t="s">
        <v>102</v>
      </c>
      <c r="S141" s="16" t="s">
        <v>224</v>
      </c>
      <c r="T141" s="17">
        <v>0</v>
      </c>
      <c r="U141" s="17"/>
      <c r="V141" s="17">
        <v>3.2793083447762127E-2</v>
      </c>
      <c r="X141" s="45" t="s">
        <v>33</v>
      </c>
      <c r="Y141" s="4">
        <f t="shared" si="2"/>
        <v>1</v>
      </c>
    </row>
    <row r="142" spans="17:25" x14ac:dyDescent="0.45">
      <c r="Q142" s="34" t="s">
        <v>277</v>
      </c>
      <c r="R142" s="49" t="s">
        <v>33</v>
      </c>
      <c r="S142" s="16" t="s">
        <v>224</v>
      </c>
      <c r="T142" s="17">
        <v>0</v>
      </c>
      <c r="U142" s="17"/>
      <c r="V142" s="17">
        <v>6.8256351574479096E-2</v>
      </c>
      <c r="X142" s="45" t="s">
        <v>33</v>
      </c>
      <c r="Y142" s="4">
        <f t="shared" si="2"/>
        <v>1</v>
      </c>
    </row>
    <row r="143" spans="17:25" x14ac:dyDescent="0.45">
      <c r="Q143" s="34" t="s">
        <v>278</v>
      </c>
      <c r="R143" s="49" t="s">
        <v>102</v>
      </c>
      <c r="S143" s="16" t="s">
        <v>224</v>
      </c>
      <c r="T143" s="17">
        <v>0</v>
      </c>
      <c r="U143" s="17"/>
      <c r="V143" s="17">
        <v>6.8256351574455046E-2</v>
      </c>
      <c r="X143" s="45" t="s">
        <v>33</v>
      </c>
      <c r="Y143" s="4">
        <f t="shared" si="2"/>
        <v>1</v>
      </c>
    </row>
    <row r="144" spans="17:25" x14ac:dyDescent="0.45">
      <c r="Q144" s="34" t="s">
        <v>279</v>
      </c>
      <c r="R144" s="49" t="s">
        <v>102</v>
      </c>
      <c r="S144" s="16" t="s">
        <v>224</v>
      </c>
      <c r="T144" s="17">
        <v>0</v>
      </c>
      <c r="U144" s="17"/>
      <c r="V144" s="17">
        <v>6.9659459849086766E-2</v>
      </c>
      <c r="X144" s="45" t="s">
        <v>33</v>
      </c>
      <c r="Y144" s="4">
        <f t="shared" si="2"/>
        <v>1</v>
      </c>
    </row>
    <row r="145" spans="17:25" ht="14.65" thickBot="1" x14ac:dyDescent="0.5">
      <c r="Q145" s="34" t="s">
        <v>280</v>
      </c>
      <c r="R145" s="32" t="s">
        <v>33</v>
      </c>
      <c r="S145" s="16" t="s">
        <v>224</v>
      </c>
      <c r="T145" s="17">
        <v>0</v>
      </c>
      <c r="U145" s="17"/>
      <c r="V145" s="17">
        <v>4.509954889957854E-2</v>
      </c>
      <c r="X145" s="45" t="s">
        <v>33</v>
      </c>
      <c r="Y145" s="4">
        <f t="shared" si="2"/>
        <v>1</v>
      </c>
    </row>
    <row r="146" spans="17:25" x14ac:dyDescent="0.45">
      <c r="Q146" s="34" t="s">
        <v>281</v>
      </c>
      <c r="R146" s="52" t="s">
        <v>239</v>
      </c>
      <c r="S146" s="16" t="s">
        <v>224</v>
      </c>
      <c r="T146" s="17">
        <v>0</v>
      </c>
      <c r="U146" s="17"/>
      <c r="V146" s="17">
        <v>0</v>
      </c>
      <c r="X146" s="45" t="s">
        <v>33</v>
      </c>
      <c r="Y146" s="4">
        <f t="shared" si="2"/>
        <v>1</v>
      </c>
    </row>
    <row r="147" spans="17:25" x14ac:dyDescent="0.45">
      <c r="Q147" s="34" t="s">
        <v>282</v>
      </c>
      <c r="R147" s="27" t="s">
        <v>241</v>
      </c>
      <c r="S147" s="16" t="s">
        <v>224</v>
      </c>
      <c r="T147" s="17">
        <v>0</v>
      </c>
      <c r="U147" s="17"/>
      <c r="V147" s="17">
        <v>0</v>
      </c>
      <c r="X147" s="45" t="s">
        <v>33</v>
      </c>
      <c r="Y147" s="4">
        <f t="shared" si="2"/>
        <v>1</v>
      </c>
    </row>
    <row r="148" spans="17:25" x14ac:dyDescent="0.45">
      <c r="Q148" s="34" t="s">
        <v>283</v>
      </c>
      <c r="R148" s="27" t="s">
        <v>284</v>
      </c>
      <c r="S148" s="16" t="s">
        <v>224</v>
      </c>
      <c r="T148" s="17">
        <v>0</v>
      </c>
      <c r="U148" s="17"/>
      <c r="V148" s="17">
        <v>1.3640751235734955E-2</v>
      </c>
      <c r="X148" s="45" t="s">
        <v>33</v>
      </c>
      <c r="Y148" s="4">
        <f t="shared" si="2"/>
        <v>1</v>
      </c>
    </row>
    <row r="149" spans="17:25" ht="14.65" thickBot="1" x14ac:dyDescent="0.5">
      <c r="Q149" s="34" t="s">
        <v>285</v>
      </c>
      <c r="R149" s="39" t="s">
        <v>286</v>
      </c>
      <c r="S149" s="16" t="s">
        <v>224</v>
      </c>
      <c r="T149" s="17">
        <v>0</v>
      </c>
      <c r="U149" s="17"/>
      <c r="V149" s="17">
        <v>1.3640751235876903E-2</v>
      </c>
      <c r="X149" s="45" t="s">
        <v>33</v>
      </c>
      <c r="Y149" s="4">
        <f t="shared" si="2"/>
        <v>1</v>
      </c>
    </row>
    <row r="150" spans="17:25" x14ac:dyDescent="0.45">
      <c r="Q150" s="34" t="s">
        <v>287</v>
      </c>
      <c r="R150" s="27" t="s">
        <v>284</v>
      </c>
      <c r="S150" s="16" t="s">
        <v>224</v>
      </c>
      <c r="T150" s="17">
        <v>0</v>
      </c>
      <c r="U150" s="17"/>
      <c r="V150" s="17">
        <v>1.1392658172521981E-2</v>
      </c>
      <c r="X150" s="45" t="s">
        <v>33</v>
      </c>
      <c r="Y150" s="4">
        <f t="shared" si="2"/>
        <v>1</v>
      </c>
    </row>
    <row r="151" spans="17:25" x14ac:dyDescent="0.45">
      <c r="Q151" s="34" t="s">
        <v>288</v>
      </c>
      <c r="R151" s="27" t="s">
        <v>286</v>
      </c>
      <c r="S151" s="16" t="s">
        <v>224</v>
      </c>
      <c r="T151" s="17">
        <v>0</v>
      </c>
      <c r="U151" s="17"/>
      <c r="V151" s="17">
        <v>1.1392658172519944E-2</v>
      </c>
      <c r="X151" s="45" t="s">
        <v>33</v>
      </c>
      <c r="Y151" s="4">
        <f t="shared" si="2"/>
        <v>1</v>
      </c>
    </row>
    <row r="152" spans="17:25" ht="14.65" thickBot="1" x14ac:dyDescent="0.5">
      <c r="Q152" s="34" t="s">
        <v>289</v>
      </c>
      <c r="R152" s="39" t="s">
        <v>239</v>
      </c>
      <c r="S152" s="16" t="s">
        <v>224</v>
      </c>
      <c r="T152" s="17">
        <v>0</v>
      </c>
      <c r="U152" s="17"/>
      <c r="V152" s="17">
        <v>1.3380651849526148E-2</v>
      </c>
      <c r="X152" s="45" t="s">
        <v>33</v>
      </c>
      <c r="Y152" s="4">
        <f t="shared" si="2"/>
        <v>1</v>
      </c>
    </row>
    <row r="153" spans="17:25" x14ac:dyDescent="0.45">
      <c r="Q153" s="34" t="s">
        <v>290</v>
      </c>
      <c r="R153" s="52" t="s">
        <v>241</v>
      </c>
      <c r="S153" s="16" t="s">
        <v>224</v>
      </c>
      <c r="T153" s="17">
        <v>0</v>
      </c>
      <c r="U153" s="17"/>
      <c r="V153" s="17">
        <v>1.3380651848389477E-2</v>
      </c>
      <c r="X153" s="45" t="s">
        <v>33</v>
      </c>
      <c r="Y153" s="4">
        <f t="shared" si="2"/>
        <v>1</v>
      </c>
    </row>
    <row r="154" spans="17:25" x14ac:dyDescent="0.45">
      <c r="Q154" s="34" t="s">
        <v>291</v>
      </c>
      <c r="R154" s="27" t="s">
        <v>239</v>
      </c>
      <c r="S154" s="16" t="s">
        <v>224</v>
      </c>
      <c r="T154" s="17">
        <v>0</v>
      </c>
      <c r="U154" s="17"/>
      <c r="V154" s="17">
        <v>1.7024760609577853E-2</v>
      </c>
      <c r="X154" s="45" t="s">
        <v>33</v>
      </c>
      <c r="Y154" s="4">
        <f t="shared" si="2"/>
        <v>1</v>
      </c>
    </row>
    <row r="155" spans="17:25" x14ac:dyDescent="0.45">
      <c r="Q155" s="34" t="s">
        <v>292</v>
      </c>
      <c r="R155" s="27" t="s">
        <v>241</v>
      </c>
      <c r="S155" s="16" t="s">
        <v>224</v>
      </c>
      <c r="T155" s="17">
        <v>0</v>
      </c>
      <c r="U155" s="17"/>
      <c r="V155" s="17">
        <v>1.7024760609552669E-2</v>
      </c>
      <c r="X155" s="45" t="s">
        <v>33</v>
      </c>
      <c r="Y155" s="4">
        <f t="shared" si="2"/>
        <v>1</v>
      </c>
    </row>
    <row r="156" spans="17:25" x14ac:dyDescent="0.45">
      <c r="Q156" s="34" t="s">
        <v>293</v>
      </c>
      <c r="R156" s="27" t="s">
        <v>245</v>
      </c>
      <c r="S156" s="16" t="s">
        <v>224</v>
      </c>
      <c r="T156" s="17">
        <v>0</v>
      </c>
      <c r="U156" s="17"/>
      <c r="V156" s="17">
        <v>1.4306476831228102E-2</v>
      </c>
      <c r="X156" s="45" t="s">
        <v>33</v>
      </c>
      <c r="Y156" s="4">
        <f t="shared" si="2"/>
        <v>1</v>
      </c>
    </row>
    <row r="157" spans="17:25" ht="14.65" thickBot="1" x14ac:dyDescent="0.5">
      <c r="Q157" s="34" t="s">
        <v>294</v>
      </c>
      <c r="R157" s="39" t="s">
        <v>247</v>
      </c>
      <c r="S157" s="16" t="s">
        <v>224</v>
      </c>
      <c r="T157" s="17">
        <v>0</v>
      </c>
      <c r="U157" s="17"/>
      <c r="V157" s="17">
        <v>1.430647683123977E-2</v>
      </c>
      <c r="X157" s="45" t="s">
        <v>33</v>
      </c>
      <c r="Y157" s="4">
        <f t="shared" si="2"/>
        <v>1</v>
      </c>
    </row>
    <row r="158" spans="17:25" x14ac:dyDescent="0.45">
      <c r="Q158" s="34" t="s">
        <v>295</v>
      </c>
      <c r="R158" s="26" t="s">
        <v>296</v>
      </c>
      <c r="S158" s="16" t="s">
        <v>297</v>
      </c>
      <c r="T158" s="17">
        <v>6.3328853497282095E-2</v>
      </c>
      <c r="U158" s="17"/>
      <c r="V158" s="17">
        <v>0</v>
      </c>
      <c r="X158" s="45" t="s">
        <v>33</v>
      </c>
      <c r="Y158" s="4">
        <f t="shared" si="2"/>
        <v>1</v>
      </c>
    </row>
    <row r="159" spans="17:25" x14ac:dyDescent="0.45">
      <c r="Q159" s="34" t="s">
        <v>298</v>
      </c>
      <c r="R159" s="26" t="s">
        <v>102</v>
      </c>
      <c r="S159" s="16" t="s">
        <v>297</v>
      </c>
      <c r="T159" s="17">
        <v>5.3998438821138355E-2</v>
      </c>
      <c r="U159" s="17"/>
      <c r="V159" s="17">
        <v>1.1874665533284394E-2</v>
      </c>
      <c r="X159" s="45" t="s">
        <v>33</v>
      </c>
      <c r="Y159" s="4">
        <f t="shared" si="2"/>
        <v>1</v>
      </c>
    </row>
    <row r="160" spans="17:25" x14ac:dyDescent="0.45">
      <c r="Q160" s="34" t="s">
        <v>299</v>
      </c>
      <c r="R160" s="15" t="s">
        <v>300</v>
      </c>
      <c r="S160" s="16" t="s">
        <v>297</v>
      </c>
      <c r="T160" s="17">
        <v>4.7291044744514892E-2</v>
      </c>
      <c r="U160" s="17"/>
      <c r="V160" s="17">
        <v>8.975048151770448E-3</v>
      </c>
      <c r="X160" s="45" t="s">
        <v>33</v>
      </c>
      <c r="Y160" s="4">
        <f t="shared" si="2"/>
        <v>1</v>
      </c>
    </row>
    <row r="161" spans="17:25" x14ac:dyDescent="0.45">
      <c r="Q161" s="34" t="s">
        <v>301</v>
      </c>
      <c r="R161" s="15" t="s">
        <v>302</v>
      </c>
      <c r="S161" s="16" t="s">
        <v>297</v>
      </c>
      <c r="T161" s="17">
        <v>4.122417103825194E-2</v>
      </c>
      <c r="U161" s="17"/>
      <c r="V161" s="17">
        <v>4.7126628756416359E-3</v>
      </c>
      <c r="X161" s="45" t="s">
        <v>33</v>
      </c>
      <c r="Y161" s="4">
        <f t="shared" si="2"/>
        <v>1</v>
      </c>
    </row>
    <row r="162" spans="17:25" ht="14.65" thickBot="1" x14ac:dyDescent="0.5">
      <c r="Q162" s="34" t="s">
        <v>303</v>
      </c>
      <c r="R162" s="32" t="s">
        <v>304</v>
      </c>
      <c r="S162" s="16" t="s">
        <v>297</v>
      </c>
      <c r="T162" s="17">
        <v>4.1224171038251871E-2</v>
      </c>
      <c r="U162" s="17"/>
      <c r="V162" s="17">
        <v>5.7440340203554268E-3</v>
      </c>
      <c r="X162" s="45" t="s">
        <v>33</v>
      </c>
      <c r="Y162" s="4">
        <f t="shared" si="2"/>
        <v>1</v>
      </c>
    </row>
    <row r="163" spans="17:25" x14ac:dyDescent="0.45">
      <c r="Q163" s="34" t="s">
        <v>305</v>
      </c>
      <c r="R163" s="26" t="s">
        <v>306</v>
      </c>
      <c r="S163" s="16" t="s">
        <v>297</v>
      </c>
      <c r="T163" s="17">
        <v>3.6748820447504098E-2</v>
      </c>
      <c r="U163" s="17"/>
      <c r="V163" s="17">
        <v>2.5125564539321202E-2</v>
      </c>
      <c r="X163" s="45" t="s">
        <v>33</v>
      </c>
      <c r="Y163" s="4">
        <f t="shared" si="2"/>
        <v>1</v>
      </c>
    </row>
    <row r="164" spans="17:25" x14ac:dyDescent="0.45">
      <c r="Q164" s="34" t="s">
        <v>307</v>
      </c>
      <c r="R164" s="15" t="s">
        <v>308</v>
      </c>
      <c r="S164" s="16" t="s">
        <v>297</v>
      </c>
      <c r="T164" s="17">
        <v>2.4412527318087483E-2</v>
      </c>
      <c r="U164" s="17"/>
      <c r="V164" s="17">
        <v>1.0719464950890788E-2</v>
      </c>
      <c r="X164" s="45" t="s">
        <v>33</v>
      </c>
      <c r="Y164" s="4">
        <f t="shared" si="2"/>
        <v>1</v>
      </c>
    </row>
    <row r="165" spans="17:25" x14ac:dyDescent="0.45">
      <c r="Q165" s="34" t="s">
        <v>309</v>
      </c>
      <c r="R165" s="26" t="s">
        <v>310</v>
      </c>
      <c r="S165" s="16" t="s">
        <v>297</v>
      </c>
      <c r="T165" s="17">
        <v>2.1860020602345244E-2</v>
      </c>
      <c r="U165" s="17"/>
      <c r="V165" s="17">
        <v>1.8660804287962473E-2</v>
      </c>
      <c r="X165" s="45" t="s">
        <v>33</v>
      </c>
      <c r="Y165" s="4">
        <f t="shared" si="2"/>
        <v>1</v>
      </c>
    </row>
    <row r="166" spans="17:25" x14ac:dyDescent="0.45">
      <c r="Q166" s="34" t="s">
        <v>311</v>
      </c>
      <c r="R166" s="15" t="s">
        <v>312</v>
      </c>
      <c r="S166" s="16" t="s">
        <v>297</v>
      </c>
      <c r="T166" s="17">
        <v>1.8550004122327393E-2</v>
      </c>
      <c r="U166" s="17"/>
      <c r="V166" s="17">
        <v>0</v>
      </c>
      <c r="X166" s="45" t="s">
        <v>33</v>
      </c>
      <c r="Y166" s="4">
        <f t="shared" si="2"/>
        <v>1</v>
      </c>
    </row>
    <row r="167" spans="17:25" ht="14.65" thickBot="1" x14ac:dyDescent="0.5">
      <c r="Q167" s="34" t="s">
        <v>313</v>
      </c>
      <c r="R167" s="31" t="s">
        <v>314</v>
      </c>
      <c r="S167" s="16" t="s">
        <v>297</v>
      </c>
      <c r="T167" s="17">
        <v>1.7444874555160111E-2</v>
      </c>
      <c r="U167" s="17"/>
      <c r="V167" s="17">
        <v>2.9012288854686876E-3</v>
      </c>
      <c r="X167" s="45" t="s">
        <v>33</v>
      </c>
      <c r="Y167" s="4">
        <f t="shared" si="2"/>
        <v>1</v>
      </c>
    </row>
    <row r="168" spans="17:25" x14ac:dyDescent="0.45">
      <c r="Q168" s="34" t="s">
        <v>315</v>
      </c>
      <c r="R168" s="26" t="s">
        <v>33</v>
      </c>
      <c r="S168" s="16" t="s">
        <v>297</v>
      </c>
      <c r="T168" s="17">
        <v>1.3129657069129512E-2</v>
      </c>
      <c r="U168" s="17"/>
      <c r="V168" s="17">
        <v>0</v>
      </c>
      <c r="X168" s="45" t="s">
        <v>33</v>
      </c>
      <c r="Y168" s="4">
        <f t="shared" si="2"/>
        <v>1</v>
      </c>
    </row>
    <row r="169" spans="17:25" x14ac:dyDescent="0.45">
      <c r="Q169" s="34" t="s">
        <v>316</v>
      </c>
      <c r="R169" s="26" t="s">
        <v>317</v>
      </c>
      <c r="S169" s="16" t="s">
        <v>297</v>
      </c>
      <c r="T169" s="17">
        <v>1.1535690451388822E-2</v>
      </c>
      <c r="U169" s="17"/>
      <c r="V169" s="17">
        <v>0</v>
      </c>
      <c r="X169" s="45" t="s">
        <v>33</v>
      </c>
      <c r="Y169" s="4">
        <f t="shared" si="2"/>
        <v>1</v>
      </c>
    </row>
    <row r="170" spans="17:25" x14ac:dyDescent="0.45">
      <c r="Q170" s="34" t="s">
        <v>318</v>
      </c>
      <c r="R170" s="15" t="s">
        <v>218</v>
      </c>
      <c r="S170" s="16" t="s">
        <v>297</v>
      </c>
      <c r="T170" s="17">
        <v>1.1376215027322521E-2</v>
      </c>
      <c r="U170" s="17"/>
      <c r="V170" s="17">
        <v>0</v>
      </c>
      <c r="X170" s="45" t="s">
        <v>33</v>
      </c>
      <c r="Y170" s="4">
        <f t="shared" si="2"/>
        <v>1</v>
      </c>
    </row>
    <row r="171" spans="17:25" x14ac:dyDescent="0.45">
      <c r="Q171" s="34" t="s">
        <v>319</v>
      </c>
      <c r="R171" s="15" t="s">
        <v>320</v>
      </c>
      <c r="S171" s="16" t="s">
        <v>297</v>
      </c>
      <c r="T171" s="17">
        <v>1.087143980963059E-2</v>
      </c>
      <c r="U171" s="17"/>
      <c r="V171" s="17">
        <v>5.8921626622513946E-3</v>
      </c>
      <c r="X171" s="45" t="s">
        <v>33</v>
      </c>
      <c r="Y171" s="4">
        <f t="shared" si="2"/>
        <v>1</v>
      </c>
    </row>
    <row r="172" spans="17:25" ht="14.65" thickBot="1" x14ac:dyDescent="0.5">
      <c r="Q172" s="34" t="s">
        <v>321</v>
      </c>
      <c r="R172" s="31" t="s">
        <v>322</v>
      </c>
      <c r="S172" s="16" t="s">
        <v>297</v>
      </c>
      <c r="T172" s="17">
        <v>1.0852391713850258E-2</v>
      </c>
      <c r="U172" s="17"/>
      <c r="V172" s="17">
        <v>0</v>
      </c>
      <c r="X172" s="45" t="s">
        <v>33</v>
      </c>
      <c r="Y172" s="4">
        <f t="shared" si="2"/>
        <v>1</v>
      </c>
    </row>
    <row r="173" spans="17:25" x14ac:dyDescent="0.45">
      <c r="Q173" s="34" t="s">
        <v>323</v>
      </c>
      <c r="R173" s="26" t="s">
        <v>324</v>
      </c>
      <c r="S173" s="16" t="s">
        <v>297</v>
      </c>
      <c r="T173" s="17">
        <v>7.9909192546583213E-3</v>
      </c>
      <c r="U173" s="17"/>
      <c r="V173" s="17">
        <v>1.9641229227937915E-2</v>
      </c>
      <c r="X173" s="45" t="s">
        <v>33</v>
      </c>
      <c r="Y173" s="4">
        <f t="shared" si="2"/>
        <v>1</v>
      </c>
    </row>
    <row r="174" spans="17:25" ht="14.65" thickBot="1" x14ac:dyDescent="0.5">
      <c r="Q174" s="34" t="s">
        <v>325</v>
      </c>
      <c r="R174" s="32" t="s">
        <v>326</v>
      </c>
      <c r="S174" s="16" t="s">
        <v>297</v>
      </c>
      <c r="T174" s="17">
        <v>7.3639004896421138E-3</v>
      </c>
      <c r="U174" s="17"/>
      <c r="V174" s="17">
        <v>0</v>
      </c>
      <c r="X174" s="45" t="s">
        <v>33</v>
      </c>
      <c r="Y174" s="4">
        <f t="shared" si="2"/>
        <v>1</v>
      </c>
    </row>
    <row r="175" spans="17:25" x14ac:dyDescent="0.45">
      <c r="Q175" s="34" t="s">
        <v>327</v>
      </c>
      <c r="R175" s="26" t="s">
        <v>328</v>
      </c>
      <c r="S175" s="16" t="s">
        <v>297</v>
      </c>
      <c r="T175" s="17">
        <v>5.626490918188602E-3</v>
      </c>
      <c r="U175" s="17"/>
      <c r="V175" s="17">
        <v>0</v>
      </c>
      <c r="X175" s="45" t="s">
        <v>33</v>
      </c>
      <c r="Y175" s="4">
        <f t="shared" si="2"/>
        <v>1</v>
      </c>
    </row>
    <row r="176" spans="17:25" ht="14.65" thickBot="1" x14ac:dyDescent="0.5">
      <c r="Q176" s="34" t="s">
        <v>329</v>
      </c>
      <c r="R176" s="32" t="s">
        <v>33</v>
      </c>
      <c r="S176" s="16" t="s">
        <v>297</v>
      </c>
      <c r="T176" s="17">
        <v>5.2002150324517082E-3</v>
      </c>
      <c r="U176" s="17"/>
      <c r="V176" s="17">
        <v>0</v>
      </c>
      <c r="X176" s="45" t="s">
        <v>33</v>
      </c>
      <c r="Y176" s="4">
        <f t="shared" si="2"/>
        <v>1</v>
      </c>
    </row>
    <row r="177" spans="17:25" x14ac:dyDescent="0.45">
      <c r="Q177" s="34" t="s">
        <v>330</v>
      </c>
      <c r="R177" s="26" t="s">
        <v>331</v>
      </c>
      <c r="S177" s="16" t="s">
        <v>297</v>
      </c>
      <c r="T177" s="17">
        <v>0</v>
      </c>
      <c r="U177" s="17"/>
      <c r="V177" s="17">
        <v>0</v>
      </c>
      <c r="X177" s="45" t="s">
        <v>33</v>
      </c>
      <c r="Y177" s="4">
        <f t="shared" si="2"/>
        <v>1</v>
      </c>
    </row>
    <row r="178" spans="17:25" x14ac:dyDescent="0.45">
      <c r="Q178" s="34" t="s">
        <v>332</v>
      </c>
      <c r="R178" s="26" t="s">
        <v>333</v>
      </c>
      <c r="S178" s="16" t="s">
        <v>297</v>
      </c>
      <c r="T178" s="17">
        <v>0</v>
      </c>
      <c r="U178" s="17"/>
      <c r="V178" s="17">
        <v>0</v>
      </c>
      <c r="X178" s="45" t="s">
        <v>33</v>
      </c>
      <c r="Y178" s="4">
        <f t="shared" si="2"/>
        <v>1</v>
      </c>
    </row>
    <row r="179" spans="17:25" x14ac:dyDescent="0.45">
      <c r="Q179" s="34" t="s">
        <v>334</v>
      </c>
      <c r="R179" s="26" t="s">
        <v>335</v>
      </c>
      <c r="S179" s="16" t="s">
        <v>297</v>
      </c>
      <c r="T179" s="17">
        <v>0</v>
      </c>
      <c r="U179" s="17"/>
      <c r="V179" s="17">
        <v>0</v>
      </c>
      <c r="X179" s="45" t="s">
        <v>33</v>
      </c>
      <c r="Y179" s="4">
        <f t="shared" si="2"/>
        <v>1</v>
      </c>
    </row>
    <row r="180" spans="17:25" x14ac:dyDescent="0.45">
      <c r="Q180" s="34" t="s">
        <v>336</v>
      </c>
      <c r="R180" s="26" t="s">
        <v>337</v>
      </c>
      <c r="S180" s="16" t="s">
        <v>297</v>
      </c>
      <c r="T180" s="17">
        <v>0</v>
      </c>
      <c r="U180" s="17"/>
      <c r="V180" s="17">
        <v>0</v>
      </c>
      <c r="X180" s="45" t="s">
        <v>33</v>
      </c>
      <c r="Y180" s="4">
        <f t="shared" si="2"/>
        <v>1</v>
      </c>
    </row>
    <row r="181" spans="17:25" x14ac:dyDescent="0.45">
      <c r="Q181" s="34" t="s">
        <v>338</v>
      </c>
      <c r="R181" s="26" t="s">
        <v>339</v>
      </c>
      <c r="S181" s="16" t="s">
        <v>297</v>
      </c>
      <c r="T181" s="17">
        <v>0</v>
      </c>
      <c r="U181" s="17"/>
      <c r="V181" s="17">
        <v>0</v>
      </c>
      <c r="X181" s="45" t="s">
        <v>33</v>
      </c>
      <c r="Y181" s="4">
        <f t="shared" si="2"/>
        <v>1</v>
      </c>
    </row>
    <row r="182" spans="17:25" ht="14.65" thickBot="1" x14ac:dyDescent="0.5">
      <c r="Q182" s="34" t="s">
        <v>340</v>
      </c>
      <c r="R182" s="32" t="s">
        <v>341</v>
      </c>
      <c r="S182" s="16" t="s">
        <v>297</v>
      </c>
      <c r="T182" s="17">
        <v>0</v>
      </c>
      <c r="U182" s="17"/>
      <c r="V182" s="17">
        <v>0</v>
      </c>
      <c r="X182" s="45" t="s">
        <v>33</v>
      </c>
      <c r="Y182" s="4">
        <f t="shared" si="2"/>
        <v>1</v>
      </c>
    </row>
    <row r="183" spans="17:25" x14ac:dyDescent="0.45">
      <c r="Q183" s="34" t="s">
        <v>342</v>
      </c>
      <c r="R183" s="26" t="s">
        <v>343</v>
      </c>
      <c r="S183" s="16" t="s">
        <v>297</v>
      </c>
      <c r="T183" s="17">
        <v>0</v>
      </c>
      <c r="U183" s="17"/>
      <c r="V183" s="17">
        <v>0</v>
      </c>
      <c r="X183" s="45" t="s">
        <v>33</v>
      </c>
      <c r="Y183" s="4">
        <f t="shared" si="2"/>
        <v>1</v>
      </c>
    </row>
    <row r="184" spans="17:25" x14ac:dyDescent="0.45">
      <c r="Q184" s="34" t="s">
        <v>344</v>
      </c>
      <c r="R184" s="26" t="s">
        <v>345</v>
      </c>
      <c r="S184" s="16" t="s">
        <v>297</v>
      </c>
      <c r="T184" s="17">
        <v>0</v>
      </c>
      <c r="U184" s="17"/>
      <c r="V184" s="17">
        <v>0</v>
      </c>
      <c r="X184" s="45" t="s">
        <v>33</v>
      </c>
      <c r="Y184" s="4">
        <f t="shared" si="2"/>
        <v>1</v>
      </c>
    </row>
    <row r="185" spans="17:25" x14ac:dyDescent="0.45">
      <c r="Q185" s="34" t="s">
        <v>346</v>
      </c>
      <c r="R185" s="26" t="s">
        <v>347</v>
      </c>
      <c r="S185" s="16" t="s">
        <v>297</v>
      </c>
      <c r="T185" s="17">
        <v>0</v>
      </c>
      <c r="U185" s="17"/>
      <c r="V185" s="17">
        <v>0</v>
      </c>
      <c r="X185" s="45" t="s">
        <v>33</v>
      </c>
      <c r="Y185" s="4">
        <f t="shared" si="2"/>
        <v>1</v>
      </c>
    </row>
    <row r="186" spans="17:25" x14ac:dyDescent="0.45">
      <c r="Q186" s="34" t="s">
        <v>348</v>
      </c>
      <c r="R186" s="15" t="s">
        <v>349</v>
      </c>
      <c r="S186" s="16" t="s">
        <v>297</v>
      </c>
      <c r="T186" s="17">
        <v>0</v>
      </c>
      <c r="U186" s="17"/>
      <c r="V186" s="17">
        <v>0</v>
      </c>
      <c r="X186" s="45" t="s">
        <v>33</v>
      </c>
      <c r="Y186" s="4">
        <f t="shared" si="2"/>
        <v>1</v>
      </c>
    </row>
    <row r="187" spans="17:25" x14ac:dyDescent="0.45">
      <c r="Q187" s="34" t="s">
        <v>350</v>
      </c>
      <c r="R187" s="15" t="s">
        <v>351</v>
      </c>
      <c r="S187" s="16" t="s">
        <v>297</v>
      </c>
      <c r="T187" s="17">
        <v>0</v>
      </c>
      <c r="U187" s="17"/>
      <c r="V187" s="17">
        <v>0</v>
      </c>
      <c r="X187" s="45" t="s">
        <v>33</v>
      </c>
      <c r="Y187" s="4">
        <f t="shared" si="2"/>
        <v>1</v>
      </c>
    </row>
    <row r="188" spans="17:25" x14ac:dyDescent="0.45">
      <c r="Y188" s="4">
        <f>SUM(Y4:Y187)</f>
        <v>165</v>
      </c>
    </row>
    <row r="193" spans="17:22" ht="14.65" thickBot="1" x14ac:dyDescent="0.5">
      <c r="Q193" s="53" t="s">
        <v>352</v>
      </c>
    </row>
    <row r="194" spans="17:22" ht="58.15" x14ac:dyDescent="0.45">
      <c r="Q194" s="54" t="s">
        <v>353</v>
      </c>
      <c r="R194" s="55" t="s">
        <v>20</v>
      </c>
      <c r="S194" s="55" t="s">
        <v>21</v>
      </c>
      <c r="T194" s="55" t="s">
        <v>22</v>
      </c>
      <c r="U194" s="55" t="s">
        <v>24</v>
      </c>
      <c r="V194" s="55" t="s">
        <v>24</v>
      </c>
    </row>
    <row r="195" spans="17:22" x14ac:dyDescent="0.45">
      <c r="Q195" s="56" t="s">
        <v>30</v>
      </c>
      <c r="R195" s="56" t="s">
        <v>31</v>
      </c>
      <c r="S195" s="56" t="s">
        <v>32</v>
      </c>
      <c r="T195" s="57">
        <v>0.13113278984641571</v>
      </c>
      <c r="U195" s="57">
        <v>0</v>
      </c>
      <c r="V195" s="57">
        <v>0</v>
      </c>
    </row>
    <row r="196" spans="17:22" x14ac:dyDescent="0.45">
      <c r="Q196" s="56" t="s">
        <v>147</v>
      </c>
      <c r="R196" s="56" t="s">
        <v>148</v>
      </c>
      <c r="S196" s="56" t="s">
        <v>140</v>
      </c>
      <c r="T196" s="57">
        <v>0.10579786343878365</v>
      </c>
      <c r="U196" s="57">
        <v>1.871167682343083E-2</v>
      </c>
      <c r="V196" s="57">
        <v>1.871167682343083E-2</v>
      </c>
    </row>
    <row r="197" spans="17:22" x14ac:dyDescent="0.45">
      <c r="Q197" s="56" t="s">
        <v>141</v>
      </c>
      <c r="R197" s="56" t="s">
        <v>139</v>
      </c>
      <c r="S197" s="56" t="s">
        <v>140</v>
      </c>
      <c r="T197" s="57">
        <v>0.18265833163525186</v>
      </c>
      <c r="U197" s="57">
        <v>1.3849113632382222E-3</v>
      </c>
      <c r="V197" s="57">
        <v>1.3849113632382222E-3</v>
      </c>
    </row>
    <row r="198" spans="17:22" x14ac:dyDescent="0.45">
      <c r="Q198" s="56" t="s">
        <v>146</v>
      </c>
      <c r="R198" s="56" t="s">
        <v>33</v>
      </c>
      <c r="S198" s="56" t="s">
        <v>140</v>
      </c>
      <c r="T198" s="57">
        <v>0.11678243823529223</v>
      </c>
      <c r="U198" s="57">
        <v>0.25493541899670896</v>
      </c>
      <c r="V198" s="57">
        <v>0.25493541899670896</v>
      </c>
    </row>
    <row r="199" spans="17:22" x14ac:dyDescent="0.45">
      <c r="Q199" s="56" t="s">
        <v>138</v>
      </c>
      <c r="R199" s="56" t="s">
        <v>139</v>
      </c>
      <c r="S199" s="56" t="s">
        <v>140</v>
      </c>
      <c r="T199" s="57">
        <v>0.217</v>
      </c>
      <c r="U199" s="57">
        <v>6.0517676948278537E-3</v>
      </c>
      <c r="V199" s="57">
        <v>6.0517676948278537E-3</v>
      </c>
    </row>
    <row r="200" spans="17:22" x14ac:dyDescent="0.45">
      <c r="Q200" s="56" t="s">
        <v>142</v>
      </c>
      <c r="R200" s="56" t="s">
        <v>143</v>
      </c>
      <c r="S200" s="56" t="s">
        <v>140</v>
      </c>
      <c r="T200" s="57">
        <v>0.17846627325970454</v>
      </c>
      <c r="U200" s="57">
        <v>7.9737301103168637E-2</v>
      </c>
      <c r="V200" s="57">
        <v>7.9737301103168637E-2</v>
      </c>
    </row>
    <row r="201" spans="17:22" x14ac:dyDescent="0.45">
      <c r="Q201" s="56" t="s">
        <v>144</v>
      </c>
      <c r="R201" s="56" t="s">
        <v>145</v>
      </c>
      <c r="S201" s="56" t="s">
        <v>140</v>
      </c>
      <c r="T201" s="57">
        <v>0.17846627325970454</v>
      </c>
      <c r="U201" s="57">
        <v>7.9737301102468516E-2</v>
      </c>
      <c r="V201" s="57">
        <v>7.9737301102468516E-2</v>
      </c>
    </row>
    <row r="202" spans="17:22" x14ac:dyDescent="0.45">
      <c r="Q202" s="56" t="s">
        <v>179</v>
      </c>
      <c r="R202" s="56" t="s">
        <v>180</v>
      </c>
      <c r="S202" s="56" t="s">
        <v>164</v>
      </c>
      <c r="T202" s="57">
        <v>0.1085615457825483</v>
      </c>
      <c r="U202" s="57">
        <v>0.10458740518934415</v>
      </c>
      <c r="V202" s="57">
        <v>0.10458740518934415</v>
      </c>
    </row>
    <row r="203" spans="17:22" x14ac:dyDescent="0.45">
      <c r="Q203" s="56" t="s">
        <v>173</v>
      </c>
      <c r="R203" s="56" t="s">
        <v>174</v>
      </c>
      <c r="S203" s="56" t="s">
        <v>164</v>
      </c>
      <c r="T203" s="57">
        <v>0.12799933152247797</v>
      </c>
      <c r="U203" s="57">
        <v>6.5860792182231231E-2</v>
      </c>
      <c r="V203" s="57">
        <v>6.5860792182231231E-2</v>
      </c>
    </row>
    <row r="204" spans="17:22" x14ac:dyDescent="0.45">
      <c r="Q204" s="56" t="s">
        <v>165</v>
      </c>
      <c r="R204" s="56" t="s">
        <v>166</v>
      </c>
      <c r="S204" s="56" t="s">
        <v>164</v>
      </c>
      <c r="T204" s="57">
        <v>0.13586916438102362</v>
      </c>
      <c r="U204" s="57">
        <v>0</v>
      </c>
      <c r="V204" s="57">
        <v>0</v>
      </c>
    </row>
    <row r="205" spans="17:22" hidden="1" x14ac:dyDescent="0.45">
      <c r="Q205" s="56" t="s">
        <v>191</v>
      </c>
      <c r="R205" s="56" t="s">
        <v>192</v>
      </c>
      <c r="S205" s="56" t="s">
        <v>164</v>
      </c>
      <c r="T205" s="57">
        <v>6.9713186403969923E-2</v>
      </c>
      <c r="U205" s="57">
        <v>0.1210364684176965</v>
      </c>
      <c r="V205" s="57">
        <v>0.1210364684176965</v>
      </c>
    </row>
    <row r="206" spans="17:22" x14ac:dyDescent="0.45">
      <c r="Q206" s="56" t="s">
        <v>162</v>
      </c>
      <c r="R206" s="56" t="s">
        <v>163</v>
      </c>
      <c r="S206" s="56" t="s">
        <v>164</v>
      </c>
      <c r="T206" s="57">
        <v>0.32733557770108118</v>
      </c>
      <c r="U206" s="57">
        <v>0.18816260050346212</v>
      </c>
      <c r="V206" s="57">
        <v>0.18816260050346212</v>
      </c>
    </row>
    <row r="207" spans="17:22" x14ac:dyDescent="0.45">
      <c r="Q207" s="56" t="s">
        <v>177</v>
      </c>
      <c r="R207" s="56" t="s">
        <v>178</v>
      </c>
      <c r="S207" s="56" t="s">
        <v>164</v>
      </c>
      <c r="T207" s="57">
        <v>0.10860326581494105</v>
      </c>
      <c r="U207" s="57">
        <v>8.9449273280809885E-2</v>
      </c>
      <c r="V207" s="57">
        <v>8.9449273280809885E-2</v>
      </c>
    </row>
    <row r="208" spans="17:22" x14ac:dyDescent="0.45">
      <c r="Q208" s="56" t="s">
        <v>171</v>
      </c>
      <c r="R208" s="56" t="s">
        <v>172</v>
      </c>
      <c r="S208" s="56" t="s">
        <v>164</v>
      </c>
      <c r="T208" s="57">
        <v>0.12799933152247797</v>
      </c>
      <c r="U208" s="57">
        <v>6.5860792182231231E-2</v>
      </c>
      <c r="V208" s="57">
        <v>6.5860792182231231E-2</v>
      </c>
    </row>
    <row r="209" spans="17:22" x14ac:dyDescent="0.45">
      <c r="Q209" s="56" t="s">
        <v>175</v>
      </c>
      <c r="R209" s="56" t="s">
        <v>168</v>
      </c>
      <c r="S209" s="56" t="s">
        <v>164</v>
      </c>
      <c r="T209" s="57">
        <v>0.12392288486242847</v>
      </c>
      <c r="U209" s="57">
        <v>0.14082289188942987</v>
      </c>
      <c r="V209" s="57">
        <v>0.14082289188942987</v>
      </c>
    </row>
    <row r="210" spans="17:22" x14ac:dyDescent="0.45">
      <c r="Q210" s="56" t="s">
        <v>176</v>
      </c>
      <c r="R210" s="56" t="s">
        <v>170</v>
      </c>
      <c r="S210" s="56" t="s">
        <v>164</v>
      </c>
      <c r="T210" s="57">
        <v>0.12392288486242847</v>
      </c>
      <c r="U210" s="57">
        <v>0.14082289188882222</v>
      </c>
      <c r="V210" s="57">
        <v>0.14082289188882222</v>
      </c>
    </row>
    <row r="211" spans="17:22" x14ac:dyDescent="0.45">
      <c r="Q211" s="56" t="s">
        <v>167</v>
      </c>
      <c r="R211" s="56" t="s">
        <v>168</v>
      </c>
      <c r="S211" s="56" t="s">
        <v>164</v>
      </c>
      <c r="T211" s="57">
        <v>0.13194555179057801</v>
      </c>
      <c r="U211" s="57">
        <v>0.12115066540591564</v>
      </c>
      <c r="V211" s="57">
        <v>0.12115066540591564</v>
      </c>
    </row>
    <row r="212" spans="17:22" x14ac:dyDescent="0.45">
      <c r="Q212" s="56" t="s">
        <v>169</v>
      </c>
      <c r="R212" s="56" t="s">
        <v>170</v>
      </c>
      <c r="S212" s="56" t="s">
        <v>164</v>
      </c>
      <c r="T212" s="57">
        <v>0.13194555179057801</v>
      </c>
      <c r="U212" s="57">
        <v>0.12115066540394519</v>
      </c>
      <c r="V212" s="57">
        <v>0.12115066540394519</v>
      </c>
    </row>
    <row r="213" spans="17:22" x14ac:dyDescent="0.45">
      <c r="Q213" s="56" t="s">
        <v>223</v>
      </c>
      <c r="R213" s="56" t="s">
        <v>102</v>
      </c>
      <c r="S213" s="56" t="s">
        <v>224</v>
      </c>
      <c r="T213" s="57">
        <v>0.10015812407363096</v>
      </c>
      <c r="U213" s="57">
        <v>2.6835762554887843E-2</v>
      </c>
      <c r="V213" s="57">
        <v>2.6835762554887843E-2</v>
      </c>
    </row>
  </sheetData>
  <autoFilter ref="Q194:V213" xr:uid="{7BFF5A84-3A7C-4767-BB8D-CAB61353F97B}">
    <filterColumn colId="3">
      <filters>
        <filter val="0.100"/>
        <filter val="0.106"/>
        <filter val="0.109"/>
        <filter val="0.117"/>
        <filter val="0.124"/>
        <filter val="0.128"/>
        <filter val="0.131"/>
        <filter val="0.132"/>
        <filter val="0.136"/>
        <filter val="0.178"/>
        <filter val="0.183"/>
        <filter val="0.217"/>
        <filter val="0.327"/>
      </filters>
    </filterColumn>
  </autoFilter>
  <mergeCells count="2">
    <mergeCell ref="T2:U2"/>
    <mergeCell ref="V2:W2"/>
  </mergeCells>
  <conditionalFormatting sqref="W4:W37">
    <cfRule type="cellIs" dxfId="2" priority="3" stopIfTrue="1" operator="equal">
      <formula>0</formula>
    </cfRule>
  </conditionalFormatting>
  <conditionalFormatting sqref="V213:V65535 V188:V193 V195:V197 V1:V3">
    <cfRule type="cellIs" dxfId="1" priority="2" stopIfTrue="1" operator="greaterThan">
      <formula>0.1</formula>
    </cfRule>
  </conditionalFormatting>
  <conditionalFormatting sqref="T4:V187">
    <cfRule type="cellIs" dxfId="0" priority="1" stopIfTrue="1" operator="greaterThan">
      <formula>0.1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0" ma:contentTypeDescription="Create a new document." ma:contentTypeScope="" ma:versionID="94337a718f69af6acb8231932e9b3dc8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bcfc6e0abd8976551a53604fd2e9881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14D51-9CB1-4ACF-B2EE-F939C4C52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98D90-86D9-4D95-8609-10A998C6D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 3.1</vt:lpstr>
      <vt:lpstr>Fig 3.2</vt:lpstr>
      <vt:lpstr>Fig 3.3</vt:lpstr>
    </vt:vector>
  </TitlesOfParts>
  <Company>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Stephanie Freeth</cp:lastModifiedBy>
  <dcterms:created xsi:type="dcterms:W3CDTF">2020-06-30T13:56:42Z</dcterms:created>
  <dcterms:modified xsi:type="dcterms:W3CDTF">2020-07-04T22:49:45Z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