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wp234df\p_fish_LWP234DF\fishstat\Guy\COVID-19\New stats release\April 2020\"/>
    </mc:Choice>
  </mc:AlternateContent>
  <bookViews>
    <workbookView xWindow="0" yWindow="0" windowWidth="10545" windowHeight="7635"/>
  </bookViews>
  <sheets>
    <sheet name="Title" sheetId="2" r:id="rId1"/>
    <sheet name="Contents" sheetId="1" r:id="rId2"/>
    <sheet name="Intro" sheetId="8" r:id="rId3"/>
    <sheet name="Highlights" sheetId="3" r:id="rId4"/>
    <sheet name="Glossary" sheetId="38" r:id="rId5"/>
    <sheet name="Methodology" sheetId="28" r:id="rId6"/>
    <sheet name="Table 1" sheetId="4" r:id="rId7"/>
    <sheet name="Table 2" sheetId="11" r:id="rId8"/>
    <sheet name="Table 3" sheetId="12" r:id="rId9"/>
    <sheet name="Table 4" sheetId="30" r:id="rId10"/>
    <sheet name="TOTAL CHECK" sheetId="39" state="hidden"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9" l="1"/>
  <c r="N43" i="11" l="1"/>
  <c r="J16" i="12" l="1"/>
  <c r="F16" i="12"/>
  <c r="F44" i="11"/>
  <c r="L3" i="39" l="1"/>
  <c r="J9" i="4"/>
  <c r="J10" i="4"/>
  <c r="J11" i="4"/>
  <c r="J12" i="4"/>
  <c r="J13" i="4"/>
  <c r="J14" i="4"/>
  <c r="J16" i="4"/>
  <c r="J17" i="4"/>
  <c r="J18" i="4"/>
  <c r="J19" i="4"/>
  <c r="J20" i="4"/>
  <c r="J21" i="4"/>
  <c r="J22" i="4"/>
  <c r="J23" i="4"/>
  <c r="J24" i="4"/>
  <c r="J25" i="4"/>
  <c r="J26" i="4"/>
  <c r="J27" i="4"/>
  <c r="J29" i="4"/>
  <c r="J30" i="4"/>
  <c r="J31" i="4"/>
  <c r="J32" i="4"/>
  <c r="J33" i="4"/>
  <c r="J34" i="4"/>
  <c r="J35" i="4"/>
  <c r="J36" i="4"/>
  <c r="J37" i="4"/>
  <c r="J38" i="4"/>
  <c r="J39" i="4"/>
  <c r="J41" i="4"/>
  <c r="J42" i="4"/>
  <c r="J43" i="4"/>
  <c r="J44" i="4"/>
  <c r="J45" i="4"/>
  <c r="J46" i="4"/>
  <c r="J47" i="4"/>
  <c r="J48" i="4"/>
  <c r="J49" i="4"/>
  <c r="J50" i="4"/>
  <c r="J51" i="4"/>
  <c r="J52" i="4"/>
  <c r="J54" i="4"/>
  <c r="J55" i="4"/>
  <c r="J56" i="4"/>
  <c r="J57" i="4"/>
  <c r="J58" i="4"/>
  <c r="J59" i="4"/>
  <c r="J60" i="4"/>
  <c r="J61" i="4"/>
  <c r="J62" i="4"/>
  <c r="J64" i="4"/>
  <c r="J65" i="4"/>
  <c r="J67" i="4"/>
  <c r="J68" i="4"/>
  <c r="J69" i="4"/>
  <c r="J70" i="4"/>
  <c r="J71" i="4"/>
  <c r="J72" i="4"/>
  <c r="F16" i="4"/>
  <c r="F17" i="4"/>
  <c r="F18" i="4"/>
  <c r="F19" i="4"/>
  <c r="F20" i="4"/>
  <c r="F21" i="4"/>
  <c r="F22" i="4"/>
  <c r="F23" i="4"/>
  <c r="F24" i="4"/>
  <c r="F25" i="4"/>
  <c r="F26" i="4"/>
  <c r="F27" i="4"/>
  <c r="F29" i="4"/>
  <c r="F30" i="4"/>
  <c r="F31" i="4"/>
  <c r="F32" i="4"/>
  <c r="F33" i="4"/>
  <c r="F35" i="4"/>
  <c r="F36" i="4"/>
  <c r="F37" i="4"/>
  <c r="F38" i="4"/>
  <c r="F41" i="4"/>
  <c r="F42" i="4"/>
  <c r="F43" i="4"/>
  <c r="F44" i="4"/>
  <c r="F45" i="4"/>
  <c r="F46" i="4"/>
  <c r="F47" i="4"/>
  <c r="F48" i="4"/>
  <c r="F49" i="4"/>
  <c r="F50" i="4"/>
  <c r="F51" i="4"/>
  <c r="F52" i="4"/>
  <c r="F54" i="4"/>
  <c r="F55" i="4"/>
  <c r="F56" i="4"/>
  <c r="F57" i="4"/>
  <c r="F58" i="4"/>
  <c r="F59" i="4"/>
  <c r="F60" i="4"/>
  <c r="F61" i="4"/>
  <c r="F62" i="4"/>
  <c r="F64" i="4"/>
  <c r="F65" i="4"/>
  <c r="F67" i="4"/>
  <c r="F68" i="4"/>
  <c r="F69" i="4"/>
  <c r="F70" i="4"/>
  <c r="F71" i="4"/>
  <c r="F72" i="4"/>
  <c r="J29" i="30" l="1"/>
  <c r="F19" i="30"/>
  <c r="F17" i="30"/>
  <c r="F15" i="30"/>
  <c r="F25" i="30"/>
  <c r="X5" i="39"/>
  <c r="L5" i="39"/>
  <c r="L6" i="39"/>
  <c r="J36" i="30"/>
  <c r="J34" i="30"/>
  <c r="J33" i="30"/>
  <c r="F31" i="30"/>
  <c r="X4" i="39"/>
  <c r="F30" i="30"/>
  <c r="F6" i="39"/>
  <c r="F36" i="30"/>
  <c r="F35" i="30"/>
  <c r="F34" i="30"/>
  <c r="F33" i="30"/>
  <c r="J31" i="30"/>
  <c r="X6" i="39"/>
  <c r="F7" i="39"/>
  <c r="J18" i="30"/>
  <c r="F4" i="39"/>
  <c r="J24" i="30"/>
  <c r="J23" i="30"/>
  <c r="R5" i="39"/>
  <c r="X7" i="39"/>
  <c r="F5" i="39"/>
  <c r="J16" i="30"/>
  <c r="R4" i="39"/>
  <c r="R7" i="39"/>
  <c r="J27" i="30"/>
  <c r="J37" i="30"/>
  <c r="J19" i="30"/>
  <c r="J17" i="30"/>
  <c r="J15" i="30"/>
  <c r="F18" i="30"/>
  <c r="J22" i="30"/>
  <c r="F28" i="30"/>
  <c r="F27" i="30"/>
  <c r="F37" i="30"/>
  <c r="J35" i="30"/>
  <c r="F26" i="30"/>
  <c r="J25" i="30"/>
  <c r="J30" i="30"/>
  <c r="J21" i="30"/>
  <c r="J28" i="30"/>
  <c r="F24" i="30"/>
  <c r="F23" i="30"/>
  <c r="F16" i="30"/>
  <c r="F22" i="30"/>
  <c r="F21" i="30"/>
  <c r="F29" i="30"/>
  <c r="F73" i="4"/>
  <c r="F74" i="4"/>
  <c r="F9" i="11"/>
  <c r="J9" i="11"/>
  <c r="N9" i="11"/>
  <c r="V4" i="39"/>
  <c r="D5" i="39"/>
  <c r="J5" i="39"/>
  <c r="V5" i="39"/>
  <c r="D6" i="39"/>
  <c r="P6" i="39"/>
  <c r="V6" i="39"/>
  <c r="D7" i="39"/>
  <c r="P7" i="39"/>
  <c r="V7" i="39"/>
  <c r="N54" i="11"/>
  <c r="N24" i="11" l="1"/>
  <c r="N16" i="11"/>
  <c r="N12" i="11"/>
  <c r="F22" i="12"/>
  <c r="F20" i="12"/>
  <c r="N32" i="11"/>
  <c r="J17" i="12"/>
  <c r="J9" i="12"/>
  <c r="F14" i="12"/>
  <c r="F12" i="12"/>
  <c r="F10" i="12"/>
  <c r="N45" i="11"/>
  <c r="N40" i="11"/>
  <c r="N31" i="11"/>
  <c r="N27" i="11"/>
  <c r="N21" i="11"/>
  <c r="N17" i="11"/>
  <c r="N13" i="11"/>
  <c r="J13" i="12"/>
  <c r="J12" i="12"/>
  <c r="J11" i="12"/>
  <c r="J10" i="12"/>
  <c r="N41" i="11"/>
  <c r="N37" i="11"/>
  <c r="N33" i="11"/>
  <c r="N36" i="11"/>
  <c r="N23" i="11"/>
  <c r="N19" i="11"/>
  <c r="N28" i="11"/>
  <c r="N15" i="11"/>
  <c r="N11" i="11"/>
  <c r="J23" i="12"/>
  <c r="J22" i="12"/>
  <c r="J21" i="12"/>
  <c r="J20" i="12"/>
  <c r="J19" i="12"/>
  <c r="J15" i="12"/>
  <c r="J14" i="12"/>
  <c r="N39" i="11"/>
  <c r="N35" i="11"/>
  <c r="N29" i="11"/>
  <c r="N25" i="11"/>
  <c r="N20" i="11"/>
  <c r="F23" i="12"/>
  <c r="F19" i="12"/>
  <c r="F17" i="12"/>
  <c r="F13" i="12"/>
  <c r="F9" i="12"/>
  <c r="N38" i="11"/>
  <c r="N30" i="11"/>
  <c r="N22" i="11"/>
  <c r="N14" i="11"/>
  <c r="F39" i="4"/>
  <c r="E3" i="39"/>
  <c r="F21" i="12"/>
  <c r="F15" i="12"/>
  <c r="F11" i="12"/>
  <c r="W3" i="39"/>
  <c r="N42" i="11"/>
  <c r="N34" i="11"/>
  <c r="N26" i="11"/>
  <c r="N18" i="11"/>
  <c r="N10" i="11"/>
  <c r="F10" i="11"/>
  <c r="J20" i="30"/>
  <c r="J32" i="30"/>
  <c r="F20" i="30"/>
  <c r="L4" i="39"/>
  <c r="F14" i="30"/>
  <c r="J26" i="30"/>
  <c r="R6" i="39"/>
  <c r="J14" i="30"/>
  <c r="L7" i="39"/>
  <c r="F32" i="30"/>
  <c r="F40" i="11"/>
  <c r="F32" i="11"/>
  <c r="J20" i="11"/>
  <c r="F19" i="11"/>
  <c r="J15" i="11"/>
  <c r="J12" i="11"/>
  <c r="F11" i="11"/>
  <c r="J31" i="11"/>
  <c r="J24" i="11"/>
  <c r="F23" i="11"/>
  <c r="F20" i="11"/>
  <c r="F15" i="11"/>
  <c r="F12" i="11"/>
  <c r="J17" i="11"/>
  <c r="J37" i="11"/>
  <c r="J23" i="11"/>
  <c r="F42" i="11"/>
  <c r="F34" i="11"/>
  <c r="J29" i="11"/>
  <c r="P3" i="39"/>
  <c r="J42" i="11"/>
  <c r="J39" i="11"/>
  <c r="F35" i="11"/>
  <c r="J34" i="11"/>
  <c r="F18" i="11"/>
  <c r="F27" i="11"/>
  <c r="J26" i="11"/>
  <c r="F45" i="11"/>
  <c r="J44" i="11"/>
  <c r="F26" i="11"/>
  <c r="J45" i="11"/>
  <c r="J40" i="11"/>
  <c r="F39" i="11"/>
  <c r="J35" i="11"/>
  <c r="F30" i="11"/>
  <c r="F29" i="11"/>
  <c r="J28" i="11"/>
  <c r="J21" i="11"/>
  <c r="F16" i="11"/>
  <c r="J11" i="11"/>
  <c r="F38" i="11"/>
  <c r="F37" i="11"/>
  <c r="J36" i="11"/>
  <c r="J32" i="11"/>
  <c r="F31" i="11"/>
  <c r="J27" i="11"/>
  <c r="J19" i="11"/>
  <c r="J16" i="11"/>
  <c r="F14" i="11"/>
  <c r="J13" i="11"/>
  <c r="F41" i="11"/>
  <c r="J38" i="11"/>
  <c r="F33" i="11"/>
  <c r="J30" i="11"/>
  <c r="F25" i="11"/>
  <c r="J22" i="11"/>
  <c r="P5" i="39"/>
  <c r="F17" i="11"/>
  <c r="J14" i="11"/>
  <c r="J4" i="39"/>
  <c r="F24" i="11"/>
  <c r="J6" i="39"/>
  <c r="J7" i="39"/>
  <c r="J41" i="11"/>
  <c r="F36" i="11"/>
  <c r="J33" i="11"/>
  <c r="F28" i="11"/>
  <c r="J25" i="11"/>
  <c r="F22" i="11"/>
  <c r="V3" i="39"/>
  <c r="D3" i="39"/>
  <c r="D4" i="39"/>
  <c r="F21" i="11"/>
  <c r="J18" i="11"/>
  <c r="F13" i="11"/>
  <c r="J10" i="11"/>
  <c r="P4" i="39"/>
  <c r="N8" i="11" l="1"/>
  <c r="C7" i="39"/>
  <c r="O7" i="39"/>
  <c r="U7" i="39"/>
  <c r="Y7" i="39" s="1"/>
  <c r="C6" i="39"/>
  <c r="J8" i="12"/>
  <c r="Q3" i="39"/>
  <c r="O5" i="39"/>
  <c r="T5" i="39" s="1"/>
  <c r="F8" i="12"/>
  <c r="K3" i="39"/>
  <c r="O6" i="39"/>
  <c r="F12" i="30"/>
  <c r="F10" i="30"/>
  <c r="J13" i="30"/>
  <c r="J11" i="30"/>
  <c r="F13" i="30"/>
  <c r="F11" i="30"/>
  <c r="J12" i="30"/>
  <c r="J10" i="30"/>
  <c r="F8" i="11"/>
  <c r="J3" i="39"/>
  <c r="J8" i="11"/>
  <c r="F8" i="30"/>
  <c r="F12" i="4"/>
  <c r="F11" i="4"/>
  <c r="F14" i="4"/>
  <c r="F10" i="4"/>
  <c r="F9" i="30"/>
  <c r="J9" i="30"/>
  <c r="S5" i="39" l="1"/>
  <c r="S7" i="39"/>
  <c r="T7" i="39"/>
  <c r="S6" i="39"/>
  <c r="T6" i="39"/>
  <c r="C5" i="39"/>
  <c r="G5" i="39" s="1"/>
  <c r="F34" i="4"/>
  <c r="G7" i="39"/>
  <c r="G6" i="39"/>
  <c r="F9" i="4"/>
  <c r="F13" i="4"/>
  <c r="O4" i="39"/>
  <c r="I7" i="39"/>
  <c r="U5" i="39"/>
  <c r="Y5" i="39" s="1"/>
  <c r="U6" i="39"/>
  <c r="Y6" i="39" s="1"/>
  <c r="I6" i="39"/>
  <c r="I5" i="39"/>
  <c r="M5" i="39" s="1"/>
  <c r="I4" i="39"/>
  <c r="C4" i="39"/>
  <c r="U4" i="39"/>
  <c r="Y4" i="39" s="1"/>
  <c r="J8" i="30"/>
  <c r="S4" i="39" l="1"/>
  <c r="T4" i="39"/>
  <c r="M4" i="39"/>
  <c r="N4" i="39"/>
  <c r="N5" i="39"/>
  <c r="M7" i="39"/>
  <c r="N7" i="39"/>
  <c r="M6" i="39"/>
  <c r="N6" i="39"/>
  <c r="G4" i="39"/>
  <c r="U3" i="39"/>
  <c r="J8" i="4"/>
  <c r="X3" i="39"/>
  <c r="F8" i="4"/>
  <c r="R3" i="39"/>
  <c r="O3" i="39"/>
  <c r="F3" i="39"/>
  <c r="C3" i="39"/>
  <c r="H3" i="39" l="1"/>
  <c r="G3" i="39"/>
  <c r="T3" i="39"/>
  <c r="S3" i="39"/>
  <c r="N3" i="39"/>
  <c r="M3" i="39"/>
  <c r="Y3" i="39"/>
</calcChain>
</file>

<file path=xl/sharedStrings.xml><?xml version="1.0" encoding="utf-8"?>
<sst xmlns="http://schemas.openxmlformats.org/spreadsheetml/2006/main" count="253" uniqueCount="113">
  <si>
    <t>Table 1</t>
  </si>
  <si>
    <t>Table 2</t>
  </si>
  <si>
    <t>Table 3</t>
  </si>
  <si>
    <t>Contents</t>
  </si>
  <si>
    <t>Intro</t>
  </si>
  <si>
    <t xml:space="preserve">Statistics and Analysis team, MMO </t>
  </si>
  <si>
    <t>Quantity (tonnes)</t>
  </si>
  <si>
    <t>Value (£'000s)</t>
  </si>
  <si>
    <t>Change</t>
  </si>
  <si>
    <t>Number of trips</t>
  </si>
  <si>
    <t>England</t>
  </si>
  <si>
    <t>Pelagic</t>
  </si>
  <si>
    <t>Shellfish</t>
  </si>
  <si>
    <t>Highlights</t>
  </si>
  <si>
    <t>Value</t>
  </si>
  <si>
    <t>England total</t>
  </si>
  <si>
    <t>10-12m total</t>
  </si>
  <si>
    <t>o12m total</t>
  </si>
  <si>
    <t>UK total</t>
  </si>
  <si>
    <t>u10m total</t>
  </si>
  <si>
    <t>Northern Ireland total</t>
  </si>
  <si>
    <t>Scotland total</t>
  </si>
  <si>
    <t>Wales total</t>
  </si>
  <si>
    <t>Brixham</t>
  </si>
  <si>
    <t>Fleetwood</t>
  </si>
  <si>
    <t>Grimsby</t>
  </si>
  <si>
    <t>Hastings</t>
  </si>
  <si>
    <t>Lowestoft</t>
  </si>
  <si>
    <t>Newlyn</t>
  </si>
  <si>
    <t>North Shields</t>
  </si>
  <si>
    <t>Plymouth</t>
  </si>
  <si>
    <t>Poole</t>
  </si>
  <si>
    <t>Scarborough</t>
  </si>
  <si>
    <t>Belfast</t>
  </si>
  <si>
    <t>Aberdeen</t>
  </si>
  <si>
    <t>Ayr</t>
  </si>
  <si>
    <t>Buckie</t>
  </si>
  <si>
    <t>Campbeltown</t>
  </si>
  <si>
    <t>Eyemouth</t>
  </si>
  <si>
    <t>Fraserburgh</t>
  </si>
  <si>
    <t>Kinlochbervie</t>
  </si>
  <si>
    <t>Lochinver</t>
  </si>
  <si>
    <t>Mallaig</t>
  </si>
  <si>
    <t>Oban</t>
  </si>
  <si>
    <t>Peterhead</t>
  </si>
  <si>
    <t>Portree</t>
  </si>
  <si>
    <t>Stornoway</t>
  </si>
  <si>
    <t>Ullapool</t>
  </si>
  <si>
    <t>Milford Haven</t>
  </si>
  <si>
    <t>Northern Ireland</t>
  </si>
  <si>
    <t>Scotland</t>
  </si>
  <si>
    <t>Wales</t>
  </si>
  <si>
    <t>Pelagic total</t>
  </si>
  <si>
    <t>Shellfish total</t>
  </si>
  <si>
    <t>Admin port</t>
  </si>
  <si>
    <t>Quantity (t)</t>
  </si>
  <si>
    <t>Value (£000's)</t>
  </si>
  <si>
    <t>Demersal</t>
  </si>
  <si>
    <t>Unknown</t>
  </si>
  <si>
    <t xml:space="preserve">Demersal </t>
  </si>
  <si>
    <t>Demersal total</t>
  </si>
  <si>
    <t>Methodology</t>
  </si>
  <si>
    <t>Glossary</t>
  </si>
  <si>
    <t>u10m</t>
  </si>
  <si>
    <t>10-12m</t>
  </si>
  <si>
    <t>12-15m</t>
  </si>
  <si>
    <t>15-24m</t>
  </si>
  <si>
    <t>o24m</t>
  </si>
  <si>
    <t>Shetland</t>
  </si>
  <si>
    <t>Orkney</t>
  </si>
  <si>
    <t>Wick</t>
  </si>
  <si>
    <t>Anstruther</t>
  </si>
  <si>
    <t xml:space="preserve">Species of demersal fish inhabit the bottom of the ocean. Key demersal species fished by the UK fleet include cod, haddock and whiting. </t>
  </si>
  <si>
    <t>Quantity</t>
  </si>
  <si>
    <t xml:space="preserve">The quantity in tonnes in reported. This is the live weight of fish caught and landed by fishers. </t>
  </si>
  <si>
    <r>
      <t xml:space="preserve">Responsible Statistician: </t>
    </r>
    <r>
      <rPr>
        <sz val="11"/>
        <rFont val="Arial"/>
        <family val="2"/>
      </rPr>
      <t>Rebecca Cavanagh</t>
    </r>
  </si>
  <si>
    <r>
      <rPr>
        <b/>
        <sz val="11"/>
        <rFont val="Arial"/>
        <family val="2"/>
      </rPr>
      <t xml:space="preserve">Contact: </t>
    </r>
    <r>
      <rPr>
        <sz val="11"/>
        <rFont val="Arial"/>
        <family val="2"/>
      </rPr>
      <t>statistics@marinemanagement.org.uk</t>
    </r>
  </si>
  <si>
    <t>Published in response to the COVID-19 pandemic to provide timely evidence on impacts on commercial sea fishing activity</t>
  </si>
  <si>
    <t>Table 4</t>
  </si>
  <si>
    <t xml:space="preserve">Please note this release contains provisional data and therefore may not provide a complete picture of recent fishing activity. </t>
  </si>
  <si>
    <t>TAB1</t>
  </si>
  <si>
    <t>TAB2</t>
  </si>
  <si>
    <t>TAB3</t>
  </si>
  <si>
    <t>TAB4</t>
  </si>
  <si>
    <t>UK</t>
  </si>
  <si>
    <t>NI</t>
  </si>
  <si>
    <t>2019 val</t>
  </si>
  <si>
    <t>2020 val</t>
  </si>
  <si>
    <t>2019 tonnes</t>
  </si>
  <si>
    <t>The number of distinct trips (out from port and back to port) where fish were landed taken by a given group of vessels in a given time frame. The same vessel will account for multiple trips.</t>
  </si>
  <si>
    <t>In this publication the value in £000's is reported. This is the value fishers received for their landings at first sale as recorded on sales notes from Registered Buyers and Sellers of fish.</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</si>
  <si>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</si>
  <si>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</si>
  <si>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Vessels are registered with specific ports. This is not necessarily where they land all their catches but gives an indication of where vessels are based around the UK and its nations.</t>
  </si>
  <si>
    <t>where a figure is less than 1 the data has been replaced with .. and no comparison between years has been made</t>
  </si>
  <si>
    <r>
      <t xml:space="preserve">We welcome feedback on this publication. Please submit your comments here: </t>
    </r>
    <r>
      <rPr>
        <u/>
        <sz val="11"/>
        <color theme="4" tint="-0.499984740745262"/>
        <rFont val="Arial"/>
        <family val="2"/>
      </rPr>
      <t>https://forms.gle/Qoaty1byCddJYryb9</t>
    </r>
    <r>
      <rPr>
        <sz val="11"/>
        <rFont val="Arial"/>
        <family val="2"/>
      </rPr>
      <t>.</t>
    </r>
  </si>
  <si>
    <r>
      <t xml:space="preserve">We welcome feedback on this publication. Please submit your comments here: </t>
    </r>
    <r>
      <rPr>
        <u/>
        <sz val="8"/>
        <color theme="4" tint="-0.499984740745262"/>
        <rFont val="Arial"/>
        <family val="2"/>
      </rPr>
      <t>https://forms.gle/Qoaty1byCddJYryb9</t>
    </r>
    <r>
      <rPr>
        <sz val="8"/>
        <rFont val="Arial"/>
        <family val="2"/>
      </rPr>
      <t>.</t>
    </r>
  </si>
  <si>
    <t xml:space="preserve">Fishing activity (value and volume landed) by vessel length </t>
  </si>
  <si>
    <t>Activity (value and volume landed) of the UK fishing fleet by species group and country</t>
  </si>
  <si>
    <t>This workbook was updated 26 May 2020</t>
  </si>
  <si>
    <t>Ad hoc statistical release: UK Sea Fisheries Statistics April 2020</t>
  </si>
  <si>
    <t>Activity (value and volume landed) of the UK fishing fleet by country, vessel length and species group April 2019 vs April 2020</t>
  </si>
  <si>
    <t>Activity (value, volume landed and number of trips) of the UK fishing fleet by country and admin port April 2019 vs April 2020</t>
  </si>
  <si>
    <t>Tables 1-4 compare fishing activity April 2019 vs April 2020</t>
  </si>
  <si>
    <t>Table 1 - Activity (value and volume landed) of the UK fishing fleet by country, vessel length and species group April 2019 vs April 2020</t>
  </si>
  <si>
    <t>Table 2 - Activity (value, volume landed and number of trips) of the UK fishing fleet by country and admin port April 2019 vs April 2020</t>
  </si>
  <si>
    <r>
      <t xml:space="preserve">The MMO publishes national statistics on fishing activity across the UK on a monthly basis with a two month lag: </t>
    </r>
    <r>
      <rPr>
        <u/>
        <sz val="11"/>
        <color theme="4" tint="-0.499984740745262"/>
        <rFont val="Arial"/>
        <family val="2"/>
      </rPr>
      <t xml:space="preserve">
https://www.gov.uk/government/collections/monthly-uk-sea-fisheries-statistics</t>
    </r>
    <r>
      <rPr>
        <sz val="11"/>
        <color theme="1"/>
        <rFont val="Arial"/>
        <family val="2"/>
      </rPr>
      <t xml:space="preserve">.
In response to COVID-19, the MMO will be publishing an additional ad hoc statistical release with more timely figures on fishing activity data. This will continue to be published while coronavirus continues to have a large impact on the fishing industry.
This is the second release of this ad hoc publication. The first, covering fishing activity in March 2020, is available to download here: </t>
    </r>
    <r>
      <rPr>
        <u/>
        <sz val="11"/>
        <color theme="4" tint="-0.499984740745262"/>
        <rFont val="Arial"/>
        <family val="2"/>
      </rPr>
      <t>https://www.gov.uk/government/statistics/ad-hoc-statistical-release-uk-sea-fisheries-statistics-march-2020</t>
    </r>
    <r>
      <rPr>
        <sz val="11"/>
        <color theme="1"/>
        <rFont val="Arial"/>
        <family val="2"/>
      </rPr>
      <t xml:space="preserve">.
In publishing more timely data we are accepting a reduction in data quality as the picture of fishing activity may not be complete while data is still being processed. This release is therefore not badged as national statistics, reflecting the temporary nature of the recurring publication and the reduced data quality when compared to our regular monthly national statistics. 
We welcome feedback on this publication. Please submit your comments here: </t>
    </r>
    <r>
      <rPr>
        <u/>
        <sz val="11"/>
        <color theme="4" tint="-0.499984740745262"/>
        <rFont val="Arial"/>
        <family val="2"/>
      </rPr>
      <t>https://forms.gle/Qoaty1byCddJYryb9.</t>
    </r>
    <r>
      <rPr>
        <sz val="11"/>
        <color theme="1"/>
        <rFont val="Arial"/>
        <family val="2"/>
      </rPr>
      <t xml:space="preserve">
</t>
    </r>
  </si>
  <si>
    <r>
      <t xml:space="preserve">Detailed information on the methodology for processing fishing activity and landings data is available here: 
</t>
    </r>
    <r>
      <rPr>
        <sz val="11"/>
        <color theme="4" tint="-0.499984740745262"/>
        <rFont val="Arial"/>
        <family val="2"/>
      </rPr>
      <t>https://www.gov.uk/guidance/fishing-activity-and-landings-data-collection-and-processing</t>
    </r>
    <r>
      <rPr>
        <sz val="11"/>
        <color theme="1"/>
        <rFont val="Arial"/>
        <family val="2"/>
      </rPr>
      <t xml:space="preserve">.
The raw data that feeds into this publication is equivalent to the data used to produce our regular national statistics and is processed and collected as outlined above. The main difference between this ad hoc statistical release and our national statistics is the timeliness. Due to the shorter timelines there will be some data which is not yet on our systems and will therefore not be included in this publication. In order to provide more timely evidence on the impact of COVID-19 on fisheries we accept that the picture presented here may not be complete. Data on monthly lags associated with our regular monthly statistics can be downloaded here: </t>
    </r>
    <r>
      <rPr>
        <sz val="11"/>
        <color theme="4" tint="-0.499984740745262"/>
        <rFont val="Arial"/>
        <family val="2"/>
      </rPr>
      <t>https://assets.publishing.service.gov.uk/government/uploads/system/uploads/attachment_data/file/880983/Monthly_lags_-_current_month_feb20.ods</t>
    </r>
    <r>
      <rPr>
        <sz val="11"/>
        <color theme="1"/>
        <rFont val="Arial"/>
        <family val="2"/>
      </rPr>
      <t>. 
In the monthly statistics we publish with a 2 month lag, the first estimate of the month’s data is expected to within 3 per cent of final figures. The lags associated with this ad hoc release will also be analysed and monitored in future months. 
Further, in the regular monthly national statistics we impute average values for extreme outliers. Imputation has not been done for this release as the focus is on publishing the timeliest data, whilst flagging the limitations. 
In terms of presentation there are differences to note between these statistics and the regular national statistics. Firstly, the data published here only covers activity by UK vessels. MMO’s regular monthly statistics includes data on landings of the foreign fleet into the UK. This has been excluded as there are longer lags for data on foreign landings. Secondly, this release breaks down landings and sales into 3 species groups (demersal, pelagic and shellfish) not individual species. More detail o</t>
    </r>
    <r>
      <rPr>
        <sz val="11"/>
        <rFont val="Arial"/>
        <family val="2"/>
      </rPr>
      <t>n vessel</t>
    </r>
    <r>
      <rPr>
        <sz val="11"/>
        <color theme="1"/>
        <rFont val="Arial"/>
        <family val="2"/>
      </rPr>
      <t xml:space="preserve"> length categories is also included, to reflect the differential impact coronavirus is having across the fishing fleet. 
Additionally, data on prices per tonne have not been published for species groups and compared to 2019. This is a useful metric when considering individual species but for this analysis the value landed is a more useful metric to assess the monetary impact of coronavirus on the fishing industry.  
We welcome feedback on this publication. Please submit your comments here: </t>
    </r>
    <r>
      <rPr>
        <u/>
        <sz val="11"/>
        <color theme="4" tint="-0.499984740745262"/>
        <rFont val="Arial"/>
        <family val="2"/>
      </rPr>
      <t>https://forms.gle/Qoaty1byCddJYryb9</t>
    </r>
    <r>
      <rPr>
        <sz val="11"/>
        <color theme="1"/>
        <rFont val="Arial"/>
        <family val="2"/>
      </rPr>
      <t xml:space="preserve">.
</t>
    </r>
  </si>
  <si>
    <t>Table 3 - Activity (value and volume landed) of the UK fishing fleet by species group and country April 2019 vs April 2020</t>
  </si>
  <si>
    <t>A vessels admin port is the port they are registered at. This is not necessarily where they land all their catches but gives an indication of where vessels are based around the UK and its nations.</t>
  </si>
  <si>
    <t>Table 4 - Activity (value and volume landed) of the UK fishing fleet by country and vessel length April 2019 vs April 2020</t>
  </si>
  <si>
    <r>
      <t xml:space="preserve">In this release, fishing activity recorded in April 2020 is compared to activity in April 2019. All quantities are reported as live weight tonnage and values are at first sale in pounds sterling (£).
</t>
    </r>
    <r>
      <rPr>
        <b/>
        <sz val="11"/>
        <rFont val="Arial"/>
        <family val="2"/>
      </rPr>
      <t xml:space="preserve">
UK vessels' landed quantity was down by 35 per cent to 24,878 thousand tonnes. The value of these landings was down more steeply at 54 per cent to £28,579,000. </t>
    </r>
    <r>
      <rPr>
        <sz val="11"/>
        <rFont val="Arial"/>
        <family val="2"/>
      </rPr>
      <t xml:space="preserve">
Smaller length vessels saw the greatest percentage decrease in value and quantity, with the value from the under 10m and 10-12m fleet falling by 65 and 69 per cent respectively. Quantity for these vessels was down by 39 and 40 per cent respectively. In comparison, value for the over 12m fleet decreased by 50 per cent and quantity was down 34 per cent.  
By species group, shellfish saw the greatest decrease in value of 68 per cent with a reduction in quantity of 46 per cent. By vessel nationality, the Northern Irish fleet saw the largest percentage decrease with value down 71 per cent and quantity down 56 per cent.
Similar to the overall picture of UK fishing activity, the greater impact on the shellfish sector and smaller vessels (12m and under) is the same in March 2020 and April 2020. The sharpness of the decrease is, however, more severe in April 2020, due to April being the first full month of lockdown in the UK.
We welcome feedback on this publication. Please submit your comments here:</t>
    </r>
    <r>
      <rPr>
        <u/>
        <sz val="11"/>
        <color theme="4" tint="-0.499984740745262"/>
        <rFont val="Arial"/>
        <family val="2"/>
      </rPr>
      <t xml:space="preserve"> https://forms.gle/Qoaty1byCddJYryb9</t>
    </r>
    <r>
      <rPr>
        <sz val="11"/>
        <rFont val="Arial"/>
        <family val="2"/>
      </rPr>
      <t xml:space="preserve">.
</t>
    </r>
  </si>
  <si>
    <t>A high volume landing of blue whiting by a Scottish vessel has missing value data. Therefore, to give a more realistic estimate, the value for this landing has been imputed based on an average of 2019 blue whiting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</si>
</sst>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0.000000"/>
    <numFmt numFmtId="171" formatCode="#,##0.0000000"/>
    <numFmt numFmtId="172" formatCode="#,##0.0"/>
    <numFmt numFmtId="173" formatCode="#,##0.0000"/>
  </numFmts>
  <fonts count="32" x14ac:knownFonts="1">
    <font>
      <sz val="11"/>
      <color theme="1"/>
      <name val="Calibri"/>
      <family val="2"/>
      <scheme val="minor"/>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0"/>
      <color rgb="FF000000"/>
      <name val="Arial"/>
      <family val="2"/>
    </font>
    <font>
      <i/>
      <sz val="11"/>
      <color theme="1"/>
      <name val="Arial"/>
      <family val="2"/>
    </font>
    <font>
      <b/>
      <sz val="11"/>
      <color rgb="FFFF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9"/>
      <name val="Arial"/>
      <family val="2"/>
    </font>
    <font>
      <sz val="11"/>
      <name val="Arial"/>
      <family val="2"/>
    </font>
    <font>
      <sz val="11"/>
      <color theme="4" tint="-0.499984740745262"/>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sz val="11"/>
      <color rgb="FFC0000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rgb="FF000000"/>
      </top>
      <bottom/>
      <diagonal/>
    </border>
    <border>
      <left/>
      <right/>
      <top style="medium">
        <color rgb="FF000000"/>
      </top>
      <bottom style="thin">
        <color rgb="FF000000"/>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applyNumberFormat="0" applyFont="0" applyBorder="0" applyProtection="0"/>
    <xf numFmtId="0" fontId="7" fillId="0" borderId="0" applyNumberFormat="0" applyBorder="0" applyProtection="0"/>
    <xf numFmtId="9" fontId="17" fillId="0" borderId="0" applyFont="0" applyFill="0" applyBorder="0" applyAlignment="0" applyProtection="0"/>
    <xf numFmtId="0" fontId="19" fillId="0" borderId="0" applyNumberFormat="0" applyFill="0" applyBorder="0" applyAlignment="0" applyProtection="0"/>
    <xf numFmtId="0" fontId="26" fillId="0" borderId="0"/>
  </cellStyleXfs>
  <cellXfs count="8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8" fillId="0" borderId="0" xfId="1" applyFont="1"/>
    <xf numFmtId="0" fontId="8" fillId="0" borderId="1" xfId="1" applyFont="1" applyBorder="1"/>
    <xf numFmtId="3" fontId="8" fillId="0" borderId="2" xfId="1" applyNumberFormat="1" applyFont="1" applyBorder="1" applyAlignment="1">
      <alignment horizontal="left"/>
    </xf>
    <xf numFmtId="0" fontId="8" fillId="0" borderId="2" xfId="1" applyFont="1" applyBorder="1" applyAlignment="1">
      <alignment horizontal="left"/>
    </xf>
    <xf numFmtId="0" fontId="8" fillId="0" borderId="1" xfId="1" applyFont="1" applyBorder="1" applyAlignment="1">
      <alignment horizontal="left"/>
    </xf>
    <xf numFmtId="165" fontId="8" fillId="0" borderId="2" xfId="1" applyNumberFormat="1" applyFont="1" applyBorder="1" applyAlignment="1">
      <alignment horizontal="left"/>
    </xf>
    <xf numFmtId="0" fontId="8" fillId="0" borderId="3" xfId="1" applyFont="1" applyBorder="1"/>
    <xf numFmtId="0" fontId="8" fillId="0" borderId="3" xfId="1" applyFont="1" applyBorder="1" applyAlignment="1">
      <alignment horizontal="right"/>
    </xf>
    <xf numFmtId="1" fontId="8" fillId="0" borderId="3" xfId="1" applyNumberFormat="1" applyFont="1" applyBorder="1"/>
    <xf numFmtId="0" fontId="8" fillId="0" borderId="0" xfId="1" applyFont="1" applyAlignment="1">
      <alignment horizontal="right"/>
    </xf>
    <xf numFmtId="165" fontId="8" fillId="0" borderId="0" xfId="1" applyNumberFormat="1" applyFont="1" applyAlignment="1">
      <alignment horizontal="right"/>
    </xf>
    <xf numFmtId="0" fontId="8" fillId="0" borderId="0" xfId="1" applyFont="1" applyFill="1" applyAlignment="1">
      <alignment horizontal="right"/>
    </xf>
    <xf numFmtId="0" fontId="10" fillId="0" borderId="0" xfId="1" applyFont="1"/>
    <xf numFmtId="3" fontId="8" fillId="0" borderId="0" xfId="1" applyNumberFormat="1" applyFont="1" applyAlignment="1" applyProtection="1">
      <alignment horizontal="left"/>
    </xf>
    <xf numFmtId="3" fontId="8" fillId="0" borderId="0" xfId="1" applyNumberFormat="1" applyFont="1"/>
    <xf numFmtId="3" fontId="9" fillId="0" borderId="0" xfId="1" applyNumberFormat="1" applyFont="1" applyAlignment="1" applyProtection="1">
      <alignment horizontal="left"/>
    </xf>
    <xf numFmtId="0" fontId="11" fillId="0" borderId="0" xfId="0" applyFont="1"/>
    <xf numFmtId="0" fontId="12" fillId="0" borderId="0" xfId="0" applyFont="1"/>
    <xf numFmtId="0" fontId="1" fillId="0" borderId="0" xfId="0" applyFont="1"/>
    <xf numFmtId="0" fontId="13" fillId="0" borderId="0" xfId="0" applyFont="1"/>
    <xf numFmtId="0" fontId="14" fillId="0" borderId="0" xfId="0" applyFont="1"/>
    <xf numFmtId="0" fontId="15" fillId="0" borderId="0" xfId="0" quotePrefix="1" applyNumberFormat="1" applyFont="1"/>
    <xf numFmtId="0" fontId="15" fillId="0" borderId="0" xfId="0" applyFont="1"/>
    <xf numFmtId="3" fontId="8" fillId="0" borderId="0" xfId="1" applyNumberFormat="1" applyFont="1" applyAlignment="1" applyProtection="1">
      <alignment horizontal="left" indent="1"/>
    </xf>
    <xf numFmtId="0" fontId="14" fillId="0" borderId="0" xfId="0" applyFont="1" applyAlignment="1">
      <alignment horizontal="left" indent="1"/>
    </xf>
    <xf numFmtId="3" fontId="6" fillId="0" borderId="0" xfId="1" applyNumberFormat="1" applyFont="1" applyAlignment="1" applyProtection="1">
      <alignment horizontal="left"/>
    </xf>
    <xf numFmtId="3" fontId="10" fillId="0" borderId="0" xfId="1" applyNumberFormat="1" applyFont="1" applyAlignment="1" applyProtection="1">
      <alignment horizontal="left"/>
    </xf>
    <xf numFmtId="0" fontId="2" fillId="0" borderId="4" xfId="0" applyFont="1" applyBorder="1"/>
    <xf numFmtId="164" fontId="8" fillId="0" borderId="0" xfId="1" applyNumberFormat="1" applyFont="1" applyAlignment="1">
      <alignment horizontal="left"/>
    </xf>
    <xf numFmtId="0" fontId="2" fillId="0" borderId="0" xfId="0" applyFont="1" applyBorder="1"/>
    <xf numFmtId="0" fontId="14" fillId="0" borderId="0" xfId="0" applyFont="1" applyBorder="1"/>
    <xf numFmtId="3" fontId="8" fillId="0" borderId="4" xfId="1" applyNumberFormat="1" applyFont="1" applyBorder="1" applyAlignment="1" applyProtection="1">
      <alignment horizontal="left"/>
    </xf>
    <xf numFmtId="0" fontId="14" fillId="0" borderId="4" xfId="0" applyFont="1" applyBorder="1" applyAlignment="1">
      <alignment horizontal="left" indent="1"/>
    </xf>
    <xf numFmtId="0" fontId="16" fillId="0" borderId="0" xfId="0" applyFont="1"/>
    <xf numFmtId="166" fontId="8" fillId="0" borderId="0" xfId="1" applyNumberFormat="1" applyFont="1" applyAlignment="1">
      <alignment horizontal="right"/>
    </xf>
    <xf numFmtId="9" fontId="8" fillId="0" borderId="0" xfId="6" applyFont="1" applyAlignment="1">
      <alignment horizontal="right"/>
    </xf>
    <xf numFmtId="9" fontId="8" fillId="0" borderId="4" xfId="6" applyFont="1" applyBorder="1" applyAlignment="1">
      <alignment horizontal="right"/>
    </xf>
    <xf numFmtId="0" fontId="19" fillId="0" borderId="0" xfId="7"/>
    <xf numFmtId="0" fontId="2" fillId="0" borderId="0" xfId="0" applyFont="1" applyAlignment="1">
      <alignment horizontal="left" vertical="top" wrapText="1"/>
    </xf>
    <xf numFmtId="9" fontId="8" fillId="0" borderId="0" xfId="6" applyFont="1" applyBorder="1" applyAlignment="1">
      <alignment horizontal="right"/>
    </xf>
    <xf numFmtId="9" fontId="20" fillId="0" borderId="0" xfId="6" applyFont="1" applyAlignment="1">
      <alignment horizontal="right"/>
    </xf>
    <xf numFmtId="0" fontId="21" fillId="0" borderId="0" xfId="0" applyFont="1"/>
    <xf numFmtId="0" fontId="23" fillId="0" borderId="0" xfId="0" applyFont="1"/>
    <xf numFmtId="0" fontId="24" fillId="0" borderId="0" xfId="0" applyFont="1"/>
    <xf numFmtId="0" fontId="24" fillId="0" borderId="0" xfId="0" applyFont="1" applyAlignment="1">
      <alignment horizontal="left"/>
    </xf>
    <xf numFmtId="0" fontId="24" fillId="0" borderId="0" xfId="0" applyFont="1" applyAlignment="1">
      <alignment horizontal="left" indent="1"/>
    </xf>
    <xf numFmtId="0" fontId="2" fillId="0" borderId="0" xfId="0" applyFont="1" applyAlignment="1">
      <alignment horizontal="left"/>
    </xf>
    <xf numFmtId="0" fontId="21" fillId="0" borderId="0" xfId="0" applyFont="1" applyAlignment="1">
      <alignment vertical="top" wrapText="1"/>
    </xf>
    <xf numFmtId="0" fontId="25" fillId="0" borderId="0" xfId="0" applyFont="1"/>
    <xf numFmtId="166" fontId="8" fillId="0" borderId="4" xfId="1" applyNumberFormat="1" applyFont="1" applyBorder="1" applyAlignment="1">
      <alignment horizontal="right"/>
    </xf>
    <xf numFmtId="0" fontId="0" fillId="2" borderId="0" xfId="0" applyFill="1"/>
    <xf numFmtId="0" fontId="0" fillId="2" borderId="0" xfId="0" applyFill="1" applyBorder="1"/>
    <xf numFmtId="0" fontId="0" fillId="2" borderId="7" xfId="0" applyFill="1" applyBorder="1"/>
    <xf numFmtId="0" fontId="18" fillId="2" borderId="0" xfId="0" applyFont="1" applyFill="1"/>
    <xf numFmtId="0" fontId="18" fillId="2" borderId="6" xfId="0" applyFont="1" applyFill="1" applyBorder="1"/>
    <xf numFmtId="0" fontId="18" fillId="2" borderId="5" xfId="0" applyFont="1" applyFill="1" applyBorder="1"/>
    <xf numFmtId="3" fontId="0" fillId="2" borderId="0" xfId="0" applyNumberFormat="1" applyFill="1" applyBorder="1"/>
    <xf numFmtId="3" fontId="0" fillId="2" borderId="0" xfId="0" applyNumberFormat="1" applyFill="1" applyBorder="1" applyAlignment="1">
      <alignment wrapText="1"/>
    </xf>
    <xf numFmtId="3" fontId="0" fillId="2" borderId="7" xfId="0" applyNumberFormat="1" applyFill="1" applyBorder="1"/>
    <xf numFmtId="3" fontId="0" fillId="2" borderId="7" xfId="0" applyNumberFormat="1" applyFill="1" applyBorder="1" applyAlignment="1">
      <alignment wrapText="1"/>
    </xf>
    <xf numFmtId="0" fontId="2" fillId="0" borderId="0" xfId="0" applyFont="1" applyAlignment="1">
      <alignment vertical="top" wrapText="1"/>
    </xf>
    <xf numFmtId="168" fontId="27" fillId="0" borderId="0" xfId="8" applyNumberFormat="1" applyFont="1" applyAlignment="1">
      <alignment horizontal="right"/>
    </xf>
    <xf numFmtId="9" fontId="8" fillId="0" borderId="0" xfId="6" applyFont="1" applyFill="1" applyAlignment="1">
      <alignment horizontal="right"/>
    </xf>
    <xf numFmtId="0" fontId="14" fillId="0" borderId="0" xfId="0" applyFont="1" applyFill="1"/>
    <xf numFmtId="0" fontId="2" fillId="0" borderId="0" xfId="0" applyFont="1" applyFill="1"/>
    <xf numFmtId="169" fontId="27" fillId="0" borderId="0" xfId="8" applyNumberFormat="1" applyFont="1" applyAlignment="1">
      <alignment horizontal="right"/>
    </xf>
    <xf numFmtId="0" fontId="28" fillId="0" borderId="0" xfId="0" applyFont="1"/>
    <xf numFmtId="0" fontId="27" fillId="0" borderId="0" xfId="0" applyFont="1"/>
    <xf numFmtId="0" fontId="28" fillId="0" borderId="0" xfId="0" applyFont="1" applyBorder="1"/>
    <xf numFmtId="9" fontId="30" fillId="0" borderId="0" xfId="6" applyFont="1" applyBorder="1" applyAlignment="1">
      <alignment horizontal="right"/>
    </xf>
    <xf numFmtId="0" fontId="28" fillId="0" borderId="0" xfId="0" applyFont="1" applyAlignment="1">
      <alignment vertical="top" wrapText="1"/>
    </xf>
    <xf numFmtId="4" fontId="0" fillId="2" borderId="0" xfId="0" applyNumberFormat="1" applyFill="1" applyBorder="1" applyAlignment="1">
      <alignment wrapText="1"/>
    </xf>
    <xf numFmtId="170" fontId="0" fillId="2" borderId="0" xfId="0" applyNumberFormat="1" applyFill="1" applyBorder="1" applyAlignment="1">
      <alignment wrapText="1"/>
    </xf>
    <xf numFmtId="171" fontId="0" fillId="2" borderId="0" xfId="0" applyNumberFormat="1" applyFill="1" applyBorder="1" applyAlignment="1">
      <alignment wrapText="1"/>
    </xf>
    <xf numFmtId="173" fontId="0" fillId="2" borderId="0" xfId="0" applyNumberFormat="1" applyFill="1" applyBorder="1" applyAlignment="1">
      <alignment wrapText="1"/>
    </xf>
    <xf numFmtId="172" fontId="0" fillId="2" borderId="0" xfId="0" applyNumberFormat="1" applyFill="1" applyBorder="1"/>
    <xf numFmtId="0" fontId="28" fillId="0" borderId="0" xfId="0" applyFont="1" applyAlignment="1">
      <alignment horizontal="left" vertical="top" wrapText="1"/>
    </xf>
    <xf numFmtId="0" fontId="2" fillId="0" borderId="0" xfId="0" applyFont="1" applyAlignment="1">
      <alignment horizontal="left" vertical="top" wrapText="1"/>
    </xf>
    <xf numFmtId="0" fontId="21" fillId="0" borderId="0" xfId="0" applyFont="1" applyAlignment="1">
      <alignment horizontal="left" vertical="top" wrapText="1"/>
    </xf>
    <xf numFmtId="0" fontId="31" fillId="0" borderId="0" xfId="0" applyFont="1" applyAlignment="1">
      <alignment horizontal="left" vertical="top" wrapText="1"/>
    </xf>
    <xf numFmtId="0" fontId="28" fillId="0" borderId="0" xfId="0" applyFont="1" applyAlignment="1">
      <alignment horizontal="left" vertical="top" wrapText="1"/>
    </xf>
    <xf numFmtId="0" fontId="18" fillId="2" borderId="7" xfId="0" applyFont="1" applyFill="1" applyBorder="1" applyAlignment="1">
      <alignment horizontal="center"/>
    </xf>
  </cellXfs>
  <cellStyles count="9">
    <cellStyle name="Comma 2" xfId="2"/>
    <cellStyle name="Hyperlink" xfId="7" builtinId="8"/>
    <cellStyle name="Normal" xfId="0" builtinId="0"/>
    <cellStyle name="Normal 2" xfId="4"/>
    <cellStyle name="Normal 3" xfId="5"/>
    <cellStyle name="Normal 4" xfId="1"/>
    <cellStyle name="Normal_TAB3_3" xfId="8"/>
    <cellStyle name="Percent" xfId="6" builtinId="5"/>
    <cellStyle name="Percent 2" xf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4874711913070167E-2"/>
          <c:y val="0.21579886500843154"/>
          <c:w val="0.89096274003640819"/>
          <c:h val="0.66118430280647877"/>
        </c:manualLayout>
      </c:layout>
      <c:barChart>
        <c:barDir val="col"/>
        <c:grouping val="stacked"/>
        <c:varyColors val="0"/>
        <c:ser>
          <c:idx val="0"/>
          <c:order val="0"/>
          <c:tx>
            <c:v>England</c:v>
          </c:tx>
          <c:spPr>
            <a:solidFill>
              <a:schemeClr val="accent6">
                <a:shade val="58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1'!$D$21,'Table 1'!$E$21,'Table 1'!$H$21,'Table 1'!$I$21)</c:f>
              <c:numCache>
                <c:formatCode>" "#,##0" ";"-"#,##0" ";" -"00" ";" "@" "</c:formatCode>
                <c:ptCount val="4"/>
                <c:pt idx="0">
                  <c:v>26779.348870000002</c:v>
                </c:pt>
                <c:pt idx="1">
                  <c:v>13177.875570000002</c:v>
                </c:pt>
                <c:pt idx="2">
                  <c:v>15900.911200000002</c:v>
                </c:pt>
                <c:pt idx="3">
                  <c:v>9837.3227000000006</c:v>
                </c:pt>
              </c:numCache>
            </c:numRef>
          </c:val>
        </c:ser>
        <c:ser>
          <c:idx val="1"/>
          <c:order val="1"/>
          <c:tx>
            <c:v>Northern Ireland</c:v>
          </c:tx>
          <c:spPr>
            <a:solidFill>
              <a:schemeClr val="accent6">
                <a:shade val="86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1'!$D$34,'Table 1'!$E$34,'Table 1'!$H$34,'Table 1'!$I$34)</c:f>
              <c:numCache>
                <c:formatCode>" "#,##0" ";"-"#,##0" ";" -"00" ";" "@" "</c:formatCode>
                <c:ptCount val="4"/>
                <c:pt idx="0">
                  <c:v>2619.3281999999999</c:v>
                </c:pt>
                <c:pt idx="1">
                  <c:v>754.741389999999</c:v>
                </c:pt>
                <c:pt idx="2">
                  <c:v>957.75889999999799</c:v>
                </c:pt>
                <c:pt idx="3">
                  <c:v>421.84050000000002</c:v>
                </c:pt>
              </c:numCache>
            </c:numRef>
          </c:val>
        </c:ser>
        <c:ser>
          <c:idx val="2"/>
          <c:order val="2"/>
          <c:tx>
            <c:v>Scotland</c:v>
          </c:tx>
          <c:spPr>
            <a:solidFill>
              <a:schemeClr val="accent6">
                <a:tint val="86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1'!$D$47,'Table 1'!$E$47,'Table 1'!$H$47,'Table 1'!$I$47)</c:f>
              <c:numCache>
                <c:formatCode>" "#,##0" ";"-"#,##0" ";" -"00" ";" "@" "</c:formatCode>
                <c:ptCount val="4"/>
                <c:pt idx="0">
                  <c:v>31025.291123266401</c:v>
                </c:pt>
                <c:pt idx="1">
                  <c:v>13999.652439999998</c:v>
                </c:pt>
                <c:pt idx="2">
                  <c:v>20578.898300000001</c:v>
                </c:pt>
                <c:pt idx="3">
                  <c:v>14186.9035</c:v>
                </c:pt>
              </c:numCache>
            </c:numRef>
          </c:val>
        </c:ser>
        <c:ser>
          <c:idx val="3"/>
          <c:order val="3"/>
          <c:tx>
            <c:v>Wales</c:v>
          </c:tx>
          <c:spPr>
            <a:solidFill>
              <a:schemeClr val="accent6">
                <a:tint val="58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1'!$D$60,'Table 1'!$E$60,'Table 1'!$H$60,'Table 1'!$I$60)</c:f>
              <c:numCache>
                <c:formatCode>" "#,##0" ";"-"#,##0" ";" -"00" ";" "@" "</c:formatCode>
                <c:ptCount val="4"/>
                <c:pt idx="0">
                  <c:v>1147.7964499999998</c:v>
                </c:pt>
                <c:pt idx="1">
                  <c:v>647.19740999999999</c:v>
                </c:pt>
                <c:pt idx="2">
                  <c:v>557.63299999999992</c:v>
                </c:pt>
                <c:pt idx="3">
                  <c:v>432.29469999999998</c:v>
                </c:pt>
              </c:numCache>
            </c:numRef>
          </c:val>
        </c:ser>
        <c:dLbls>
          <c:showLegendKey val="0"/>
          <c:showVal val="0"/>
          <c:showCatName val="0"/>
          <c:showSerName val="0"/>
          <c:showPercent val="0"/>
          <c:showBubbleSize val="0"/>
        </c:dLbls>
        <c:gapWidth val="150"/>
        <c:overlap val="100"/>
        <c:axId val="172892136"/>
        <c:axId val="172892528"/>
      </c:barChart>
      <c:catAx>
        <c:axId val="17289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92528"/>
        <c:crosses val="autoZero"/>
        <c:auto val="1"/>
        <c:lblAlgn val="ctr"/>
        <c:lblOffset val="100"/>
        <c:noMultiLvlLbl val="0"/>
      </c:catAx>
      <c:valAx>
        <c:axId val="172892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£ 000s or tonnes (live weight)</a:t>
                </a:r>
              </a:p>
            </c:rich>
          </c:tx>
          <c:layout>
            <c:manualLayout>
              <c:xMode val="edge"/>
              <c:yMode val="edge"/>
              <c:x val="4.3931905546403076E-3"/>
              <c:y val="9.401127170684835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92136"/>
        <c:crosses val="autoZero"/>
        <c:crossBetween val="between"/>
      </c:valAx>
      <c:spPr>
        <a:noFill/>
        <a:ln>
          <a:noFill/>
        </a:ln>
        <a:effectLst/>
      </c:spPr>
    </c:plotArea>
    <c:legend>
      <c:legendPos val="t"/>
      <c:layout>
        <c:manualLayout>
          <c:xMode val="edge"/>
          <c:yMode val="edge"/>
          <c:x val="0.80629385083042548"/>
          <c:y val="1.4754833716962793E-2"/>
          <c:w val="0.18477621104610689"/>
          <c:h val="0.201347798945484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874711913070167E-2"/>
          <c:y val="0.21579886500843154"/>
          <c:w val="0.89096274003640819"/>
          <c:h val="0.66118430280647877"/>
        </c:manualLayout>
      </c:layout>
      <c:barChart>
        <c:barDir val="col"/>
        <c:grouping val="stacked"/>
        <c:varyColors val="0"/>
        <c:ser>
          <c:idx val="0"/>
          <c:order val="0"/>
          <c:tx>
            <c:v>Demersal</c:v>
          </c:tx>
          <c:spPr>
            <a:solidFill>
              <a:schemeClr val="accent1">
                <a:shade val="65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3'!$D$9,'Table 3'!$E$9,'Table 3'!$H$9,'Table 3'!$I$9)</c:f>
              <c:numCache>
                <c:formatCode>" "#,##0" ";"-"#,##0" ";" -"00" ";" "@" "</c:formatCode>
                <c:ptCount val="4"/>
                <c:pt idx="0">
                  <c:v>26206.040079999999</c:v>
                </c:pt>
                <c:pt idx="1">
                  <c:v>15455.354719999999</c:v>
                </c:pt>
                <c:pt idx="2">
                  <c:v>13997.2557</c:v>
                </c:pt>
                <c:pt idx="3">
                  <c:v>9444.6530999999995</c:v>
                </c:pt>
              </c:numCache>
            </c:numRef>
          </c:val>
        </c:ser>
        <c:ser>
          <c:idx val="1"/>
          <c:order val="1"/>
          <c:tx>
            <c:v>Pelagic</c:v>
          </c:tx>
          <c:spPr>
            <a:solidFill>
              <a:schemeClr val="accent1"/>
            </a:solidFill>
            <a:ln>
              <a:noFill/>
            </a:ln>
            <a:effectLst/>
          </c:spPr>
          <c:invertIfNegative val="0"/>
          <c:cat>
            <c:strLit>
              <c:ptCount val="4"/>
              <c:pt idx="0">
                <c:v>Value 2019 (£ 000s)</c:v>
              </c:pt>
              <c:pt idx="1">
                <c:v> Value 2020 (£ 000s)</c:v>
              </c:pt>
              <c:pt idx="2">
                <c:v> Landings 2019 (tonnes)</c:v>
              </c:pt>
              <c:pt idx="3">
                <c:v> Landings 2020 (tonnes)</c:v>
              </c:pt>
            </c:strLit>
          </c:cat>
          <c:val>
            <c:numRef>
              <c:f>('Table 3'!$D$14,'Table 3'!$E$14,'Table 3'!$H$14,'Table 3'!$I$14)</c:f>
              <c:numCache>
                <c:formatCode>" "#,##0" ";"-"#,##0" ";" -"00" ";" "@" "</c:formatCode>
                <c:ptCount val="4"/>
                <c:pt idx="0">
                  <c:v>6943.1599232663975</c:v>
                </c:pt>
                <c:pt idx="1">
                  <c:v>4144.56747</c:v>
                </c:pt>
                <c:pt idx="2">
                  <c:v>14291.004600000002</c:v>
                </c:pt>
                <c:pt idx="3">
                  <c:v>10240.224099999999</c:v>
                </c:pt>
              </c:numCache>
            </c:numRef>
          </c:val>
        </c:ser>
        <c:ser>
          <c:idx val="2"/>
          <c:order val="2"/>
          <c:tx>
            <c:v>Shellfish</c:v>
          </c:tx>
          <c:spPr>
            <a:solidFill>
              <a:schemeClr val="accent1">
                <a:tint val="65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3'!$D$19,'Table 3'!$E$19,'Table 3'!$H$19,'Table 3'!$I$19)</c:f>
              <c:numCache>
                <c:formatCode>" "#,##0" ";"-"#,##0" ";" -"00" ";" "@" "</c:formatCode>
                <c:ptCount val="4"/>
                <c:pt idx="0">
                  <c:v>28422.564639999997</c:v>
                </c:pt>
                <c:pt idx="1">
                  <c:v>8979.5446200000006</c:v>
                </c:pt>
                <c:pt idx="2">
                  <c:v>9706.9411</c:v>
                </c:pt>
                <c:pt idx="3">
                  <c:v>5193.4842000000008</c:v>
                </c:pt>
              </c:numCache>
            </c:numRef>
          </c:val>
        </c:ser>
        <c:dLbls>
          <c:showLegendKey val="0"/>
          <c:showVal val="0"/>
          <c:showCatName val="0"/>
          <c:showSerName val="0"/>
          <c:showPercent val="0"/>
          <c:showBubbleSize val="0"/>
        </c:dLbls>
        <c:gapWidth val="150"/>
        <c:overlap val="100"/>
        <c:axId val="172893312"/>
        <c:axId val="172893704"/>
      </c:barChart>
      <c:catAx>
        <c:axId val="17289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93704"/>
        <c:crosses val="autoZero"/>
        <c:auto val="1"/>
        <c:lblAlgn val="ctr"/>
        <c:lblOffset val="100"/>
        <c:noMultiLvlLbl val="0"/>
      </c:catAx>
      <c:valAx>
        <c:axId val="172893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£ 000s or tonnes (live weight)</a:t>
                </a:r>
              </a:p>
            </c:rich>
          </c:tx>
          <c:layout>
            <c:manualLayout>
              <c:xMode val="edge"/>
              <c:yMode val="edge"/>
              <c:x val="4.3931905546403076E-3"/>
              <c:y val="9.401127170684835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2893312"/>
        <c:crosses val="autoZero"/>
        <c:crossBetween val="between"/>
      </c:valAx>
      <c:spPr>
        <a:noFill/>
        <a:ln>
          <a:noFill/>
        </a:ln>
        <a:effectLst/>
      </c:spPr>
    </c:plotArea>
    <c:legend>
      <c:legendPos val="t"/>
      <c:layout>
        <c:manualLayout>
          <c:xMode val="edge"/>
          <c:yMode val="edge"/>
          <c:x val="0.81694347312017312"/>
          <c:y val="6.873593268146079E-2"/>
          <c:w val="0.17412660478143108"/>
          <c:h val="0.147366699980986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28576</xdr:rowOff>
    </xdr:from>
    <xdr:to>
      <xdr:col>2</xdr:col>
      <xdr:colOff>428625</xdr:colOff>
      <xdr:row>7</xdr:row>
      <xdr:rowOff>51006</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28576"/>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51005</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409574</xdr:colOff>
      <xdr:row>7</xdr:row>
      <xdr:rowOff>12905</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38099</xdr:colOff>
      <xdr:row>2</xdr:row>
      <xdr:rowOff>61911</xdr:rowOff>
    </xdr:from>
    <xdr:to>
      <xdr:col>11</xdr:col>
      <xdr:colOff>514349</xdr:colOff>
      <xdr:row>20</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2</xdr:row>
      <xdr:rowOff>47625</xdr:rowOff>
    </xdr:from>
    <xdr:to>
      <xdr:col>21</xdr:col>
      <xdr:colOff>314325</xdr:colOff>
      <xdr:row>20</xdr:row>
      <xdr:rowOff>147638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561975</xdr:colOff>
      <xdr:row>2</xdr:row>
      <xdr:rowOff>47625</xdr:rowOff>
    </xdr:from>
    <xdr:to>
      <xdr:col>20</xdr:col>
      <xdr:colOff>542925</xdr:colOff>
      <xdr:row>3</xdr:row>
      <xdr:rowOff>142875</xdr:rowOff>
    </xdr:to>
    <xdr:sp macro="" textlink="">
      <xdr:nvSpPr>
        <xdr:cNvPr id="6" name="TextBox 5"/>
        <xdr:cNvSpPr txBox="1"/>
      </xdr:nvSpPr>
      <xdr:spPr>
        <a:xfrm>
          <a:off x="8305800" y="495300"/>
          <a:ext cx="5467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100" b="1" i="0" baseline="0">
              <a:solidFill>
                <a:schemeClr val="dk1"/>
              </a:solidFill>
              <a:effectLst/>
              <a:latin typeface="Arial" panose="020B0604020202020204" pitchFamily="34" charset="0"/>
              <a:ea typeface="+mn-ea"/>
              <a:cs typeface="Arial" panose="020B0604020202020204" pitchFamily="34" charset="0"/>
            </a:rPr>
            <a:t>Comparison of UK vessels' value and quantity landed by species group: April</a:t>
          </a:r>
          <a:endParaRPr lang="en-GB" sz="1200">
            <a:effectLst/>
            <a:latin typeface="Arial" panose="020B0604020202020204" pitchFamily="34" charset="0"/>
            <a:cs typeface="Arial" panose="020B0604020202020204" pitchFamily="34" charset="0"/>
          </a:endParaRPr>
        </a:p>
      </xdr:txBody>
    </xdr:sp>
    <xdr:clientData/>
  </xdr:twoCellAnchor>
  <xdr:twoCellAnchor>
    <xdr:from>
      <xdr:col>4</xdr:col>
      <xdr:colOff>47625</xdr:colOff>
      <xdr:row>2</xdr:row>
      <xdr:rowOff>38100</xdr:rowOff>
    </xdr:from>
    <xdr:to>
      <xdr:col>10</xdr:col>
      <xdr:colOff>9525</xdr:colOff>
      <xdr:row>3</xdr:row>
      <xdr:rowOff>133350</xdr:rowOff>
    </xdr:to>
    <xdr:sp macro="" textlink="">
      <xdr:nvSpPr>
        <xdr:cNvPr id="5" name="TextBox 4"/>
        <xdr:cNvSpPr txBox="1"/>
      </xdr:nvSpPr>
      <xdr:spPr>
        <a:xfrm>
          <a:off x="2486025" y="485775"/>
          <a:ext cx="46577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Comparison of value and quantity</a:t>
          </a:r>
          <a:r>
            <a:rPr lang="en-GB" sz="1100" b="1" baseline="0">
              <a:latin typeface="Arial" panose="020B0604020202020204" pitchFamily="34" charset="0"/>
              <a:cs typeface="Arial" panose="020B0604020202020204" pitchFamily="34" charset="0"/>
            </a:rPr>
            <a:t> landed</a:t>
          </a:r>
          <a:r>
            <a:rPr lang="en-GB" sz="1100" b="1">
              <a:latin typeface="Arial" panose="020B0604020202020204" pitchFamily="34" charset="0"/>
              <a:cs typeface="Arial" panose="020B0604020202020204" pitchFamily="34" charset="0"/>
            </a:rPr>
            <a:t> by UK vessels: April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409574</xdr:colOff>
      <xdr:row>7</xdr:row>
      <xdr:rowOff>12905</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E9:U21"/>
  <sheetViews>
    <sheetView showGridLines="0" tabSelected="1" workbookViewId="0">
      <selection activeCell="E9" sqref="E9"/>
    </sheetView>
  </sheetViews>
  <sheetFormatPr defaultColWidth="9.140625" defaultRowHeight="14.25" x14ac:dyDescent="0.2"/>
  <cols>
    <col min="1" max="16384" width="9.140625" style="1"/>
  </cols>
  <sheetData>
    <row r="9" spans="5:21" ht="20.25" x14ac:dyDescent="0.3">
      <c r="E9" s="24" t="s">
        <v>100</v>
      </c>
      <c r="F9" s="46"/>
      <c r="G9" s="46"/>
      <c r="H9" s="46"/>
      <c r="I9" s="46"/>
      <c r="J9" s="46"/>
      <c r="K9" s="46"/>
      <c r="L9" s="46"/>
      <c r="M9" s="46"/>
      <c r="N9" s="46"/>
      <c r="O9" s="46"/>
      <c r="P9" s="46"/>
      <c r="Q9" s="46"/>
      <c r="R9" s="46"/>
      <c r="S9" s="46"/>
      <c r="T9" s="46"/>
      <c r="U9" s="46"/>
    </row>
    <row r="10" spans="5:21" ht="15" x14ac:dyDescent="0.2">
      <c r="E10" s="53" t="s">
        <v>77</v>
      </c>
      <c r="F10" s="46"/>
      <c r="G10" s="46"/>
      <c r="H10" s="46"/>
      <c r="I10" s="46"/>
      <c r="J10" s="46"/>
      <c r="K10" s="46"/>
      <c r="L10" s="46"/>
      <c r="M10" s="46"/>
      <c r="N10" s="46"/>
      <c r="O10" s="46"/>
      <c r="P10" s="46"/>
      <c r="Q10" s="46"/>
      <c r="R10" s="46"/>
      <c r="S10" s="46"/>
      <c r="T10" s="46"/>
      <c r="U10" s="46"/>
    </row>
    <row r="11" spans="5:21" x14ac:dyDescent="0.2">
      <c r="E11" s="46"/>
      <c r="F11" s="46"/>
      <c r="G11" s="46"/>
      <c r="H11" s="46"/>
      <c r="I11" s="46"/>
      <c r="J11" s="46"/>
      <c r="K11" s="46"/>
      <c r="L11" s="46"/>
      <c r="M11" s="46"/>
      <c r="N11" s="46"/>
      <c r="O11" s="46"/>
      <c r="P11" s="46"/>
      <c r="Q11" s="46"/>
      <c r="R11" s="46"/>
      <c r="S11" s="46"/>
      <c r="T11" s="46"/>
      <c r="U11" s="46"/>
    </row>
    <row r="12" spans="5:21" ht="15" x14ac:dyDescent="0.25">
      <c r="E12" s="48" t="s">
        <v>5</v>
      </c>
      <c r="F12" s="46"/>
      <c r="G12" s="46"/>
      <c r="H12" s="46"/>
      <c r="I12" s="46"/>
      <c r="J12" s="46"/>
      <c r="K12" s="46"/>
      <c r="L12" s="46"/>
      <c r="M12" s="46"/>
      <c r="N12" s="46"/>
      <c r="O12" s="46"/>
      <c r="P12" s="46"/>
      <c r="Q12" s="46"/>
      <c r="R12" s="46"/>
      <c r="S12" s="46"/>
      <c r="T12" s="46"/>
      <c r="U12" s="46"/>
    </row>
    <row r="13" spans="5:21" ht="15" x14ac:dyDescent="0.25">
      <c r="E13" s="48"/>
      <c r="F13" s="46"/>
      <c r="G13" s="46"/>
      <c r="H13" s="46"/>
      <c r="I13" s="46"/>
      <c r="J13" s="46"/>
      <c r="K13" s="46"/>
      <c r="L13" s="46"/>
      <c r="M13" s="46"/>
      <c r="N13" s="46"/>
      <c r="O13" s="46"/>
      <c r="P13" s="46"/>
      <c r="Q13" s="46"/>
      <c r="R13" s="46"/>
      <c r="S13" s="46"/>
      <c r="T13" s="46"/>
      <c r="U13" s="46"/>
    </row>
    <row r="14" spans="5:21" ht="15" x14ac:dyDescent="0.25">
      <c r="E14" s="48" t="s">
        <v>75</v>
      </c>
      <c r="F14" s="46"/>
      <c r="G14" s="46"/>
      <c r="H14" s="46"/>
      <c r="I14" s="46"/>
      <c r="J14" s="46"/>
      <c r="K14" s="46"/>
      <c r="L14" s="46"/>
      <c r="M14" s="46"/>
      <c r="N14" s="46"/>
      <c r="O14" s="46"/>
      <c r="P14" s="46"/>
      <c r="Q14" s="46"/>
      <c r="R14" s="46"/>
      <c r="S14" s="46"/>
      <c r="T14" s="46"/>
      <c r="U14" s="46"/>
    </row>
    <row r="15" spans="5:21" ht="15" x14ac:dyDescent="0.25">
      <c r="E15" s="46" t="s">
        <v>76</v>
      </c>
      <c r="F15" s="46"/>
      <c r="G15" s="46"/>
      <c r="H15" s="46"/>
      <c r="I15" s="46"/>
      <c r="J15" s="46"/>
      <c r="K15" s="46"/>
      <c r="L15" s="46"/>
      <c r="M15" s="46"/>
      <c r="N15" s="46"/>
      <c r="O15" s="46"/>
      <c r="P15" s="46"/>
      <c r="Q15" s="46"/>
      <c r="R15" s="46"/>
      <c r="S15" s="46"/>
      <c r="T15" s="46"/>
      <c r="U15" s="46"/>
    </row>
    <row r="16" spans="5:21" x14ac:dyDescent="0.2">
      <c r="E16" s="46"/>
      <c r="F16" s="46"/>
      <c r="G16" s="46"/>
      <c r="H16" s="46"/>
      <c r="I16" s="46"/>
      <c r="J16" s="46"/>
      <c r="K16" s="46"/>
      <c r="L16" s="46"/>
      <c r="M16" s="46"/>
      <c r="N16" s="46"/>
      <c r="O16" s="46"/>
      <c r="P16" s="46"/>
      <c r="Q16" s="46"/>
      <c r="R16" s="46"/>
      <c r="S16" s="46"/>
      <c r="T16" s="46"/>
      <c r="U16" s="46"/>
    </row>
    <row r="17" spans="5:21" x14ac:dyDescent="0.2">
      <c r="E17" s="46" t="s">
        <v>99</v>
      </c>
      <c r="F17" s="46"/>
      <c r="G17" s="46"/>
      <c r="H17" s="46"/>
      <c r="I17" s="46"/>
      <c r="J17" s="46"/>
      <c r="K17" s="46"/>
      <c r="L17" s="46"/>
      <c r="M17" s="46"/>
      <c r="N17" s="46"/>
      <c r="O17" s="46"/>
      <c r="P17" s="46"/>
      <c r="Q17" s="46"/>
      <c r="R17" s="46"/>
      <c r="S17" s="46"/>
      <c r="T17" s="46"/>
      <c r="U17" s="46"/>
    </row>
    <row r="18" spans="5:21" x14ac:dyDescent="0.2">
      <c r="E18" s="46"/>
      <c r="F18" s="46"/>
      <c r="G18" s="46"/>
      <c r="H18" s="46"/>
      <c r="I18" s="46"/>
      <c r="J18" s="46"/>
      <c r="K18" s="46"/>
      <c r="L18" s="46"/>
      <c r="M18" s="46"/>
      <c r="N18" s="46"/>
      <c r="O18" s="46"/>
      <c r="P18" s="46"/>
      <c r="Q18" s="46"/>
      <c r="R18" s="46"/>
      <c r="S18" s="46"/>
      <c r="T18" s="46"/>
      <c r="U18" s="46"/>
    </row>
    <row r="19" spans="5:21" x14ac:dyDescent="0.2">
      <c r="E19" s="46" t="s">
        <v>95</v>
      </c>
      <c r="F19" s="46"/>
      <c r="G19" s="46"/>
      <c r="H19" s="46"/>
      <c r="I19" s="46"/>
      <c r="J19" s="46"/>
      <c r="K19" s="46"/>
      <c r="L19" s="46"/>
      <c r="M19" s="46"/>
      <c r="N19" s="46"/>
      <c r="O19" s="46"/>
      <c r="P19" s="46"/>
      <c r="Q19" s="46"/>
      <c r="R19" s="46"/>
      <c r="S19" s="46"/>
      <c r="T19" s="46"/>
      <c r="U19" s="46"/>
    </row>
    <row r="20" spans="5:21" x14ac:dyDescent="0.2">
      <c r="E20" s="46"/>
      <c r="F20" s="46"/>
      <c r="G20" s="46"/>
      <c r="H20" s="46"/>
      <c r="I20" s="46"/>
      <c r="J20" s="46"/>
      <c r="K20" s="46"/>
      <c r="L20" s="46"/>
      <c r="M20" s="46"/>
      <c r="N20" s="46"/>
      <c r="O20" s="46"/>
      <c r="P20" s="46"/>
      <c r="Q20" s="46"/>
      <c r="R20" s="46"/>
      <c r="S20" s="46"/>
      <c r="T20" s="46"/>
      <c r="U20" s="46"/>
    </row>
    <row r="21" spans="5:21" x14ac:dyDescent="0.2">
      <c r="E21" s="47" t="s">
        <v>79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3"/>
  <sheetViews>
    <sheetView showGridLines="0" workbookViewId="0"/>
  </sheetViews>
  <sheetFormatPr defaultColWidth="9.140625" defaultRowHeight="14.25" x14ac:dyDescent="0.2"/>
  <cols>
    <col min="1" max="1" width="9.140625" style="1"/>
    <col min="2" max="2" width="3" style="1" customWidth="1"/>
    <col min="3" max="3" width="19.140625" style="1" customWidth="1"/>
    <col min="4" max="5" width="9.140625" style="1"/>
    <col min="6" max="6" width="9.5703125" style="1" bestFit="1" customWidth="1"/>
    <col min="7" max="16384" width="9.140625" style="1"/>
  </cols>
  <sheetData>
    <row r="1" spans="1:10" ht="15" x14ac:dyDescent="0.25">
      <c r="A1" s="3" t="s">
        <v>110</v>
      </c>
    </row>
    <row r="2" spans="1:10" x14ac:dyDescent="0.2">
      <c r="A2" s="47" t="s">
        <v>79</v>
      </c>
    </row>
    <row r="4" spans="1:10" ht="15" thickBot="1" x14ac:dyDescent="0.25"/>
    <row r="5" spans="1:10" s="25" customFormat="1" x14ac:dyDescent="0.2">
      <c r="A5" s="1"/>
      <c r="B5" s="6"/>
      <c r="C5" s="6"/>
      <c r="D5" s="10" t="s">
        <v>7</v>
      </c>
      <c r="E5" s="8"/>
      <c r="F5" s="8"/>
      <c r="G5" s="9"/>
      <c r="H5" s="10" t="s">
        <v>55</v>
      </c>
      <c r="I5" s="8"/>
      <c r="J5" s="8"/>
    </row>
    <row r="6" spans="1:10" s="25" customFormat="1" x14ac:dyDescent="0.2">
      <c r="A6" s="1"/>
      <c r="B6" s="11"/>
      <c r="C6" s="11"/>
      <c r="D6" s="11">
        <v>2019</v>
      </c>
      <c r="E6" s="11">
        <v>2020</v>
      </c>
      <c r="F6" s="12" t="s">
        <v>8</v>
      </c>
      <c r="G6" s="11"/>
      <c r="H6" s="13">
        <v>2019</v>
      </c>
      <c r="I6" s="11">
        <v>2020</v>
      </c>
      <c r="J6" s="12" t="s">
        <v>8</v>
      </c>
    </row>
    <row r="7" spans="1:10" s="25" customFormat="1" x14ac:dyDescent="0.2">
      <c r="A7" s="1"/>
      <c r="B7" s="5"/>
      <c r="C7" s="5"/>
      <c r="D7" s="14"/>
      <c r="E7" s="14"/>
      <c r="F7" s="14"/>
      <c r="G7" s="14"/>
      <c r="H7" s="15"/>
      <c r="I7" s="14"/>
      <c r="J7" s="14"/>
    </row>
    <row r="8" spans="1:10" s="25" customFormat="1" x14ac:dyDescent="0.2">
      <c r="A8" s="1"/>
      <c r="B8" s="17" t="s">
        <v>18</v>
      </c>
      <c r="C8" s="5"/>
      <c r="D8" s="39">
        <v>61571.764643266404</v>
      </c>
      <c r="E8" s="39">
        <v>28579.466809999998</v>
      </c>
      <c r="F8" s="40">
        <f t="shared" ref="F8:F14" si="0">IFERROR((E8-D8)/D8," ")</f>
        <v>-0.53583485911792039</v>
      </c>
      <c r="G8" s="70"/>
      <c r="H8" s="39">
        <v>37995.201399999998</v>
      </c>
      <c r="I8" s="39">
        <v>24878.361400000002</v>
      </c>
      <c r="J8" s="40">
        <f>IFERROR((I8-H8)/H8," ")</f>
        <v>-0.34522359447211659</v>
      </c>
    </row>
    <row r="9" spans="1:10" s="25" customFormat="1" x14ac:dyDescent="0.2">
      <c r="A9" s="1"/>
      <c r="B9" s="5"/>
      <c r="C9" s="25" t="s">
        <v>63</v>
      </c>
      <c r="D9" s="39">
        <v>9784.0170099999996</v>
      </c>
      <c r="E9" s="39">
        <v>3401.5607199999995</v>
      </c>
      <c r="F9" s="40">
        <f t="shared" si="0"/>
        <v>-0.65233495439313427</v>
      </c>
      <c r="G9" s="14"/>
      <c r="H9" s="39">
        <v>3104.8040000000001</v>
      </c>
      <c r="I9" s="39">
        <v>1892.3760999999993</v>
      </c>
      <c r="J9" s="40">
        <f t="shared" ref="J9:J19" si="1">IFERROR((I9-H9)/H9," ")</f>
        <v>-0.39050062419399123</v>
      </c>
    </row>
    <row r="10" spans="1:10" s="25" customFormat="1" x14ac:dyDescent="0.2">
      <c r="A10" s="1"/>
      <c r="B10" s="5"/>
      <c r="C10" s="25" t="s">
        <v>64</v>
      </c>
      <c r="D10" s="39">
        <v>4247.2529499999991</v>
      </c>
      <c r="E10" s="39">
        <v>1308.0065799999998</v>
      </c>
      <c r="F10" s="40">
        <f t="shared" si="0"/>
        <v>-0.69203468797402334</v>
      </c>
      <c r="G10" s="14"/>
      <c r="H10" s="39">
        <v>1191.3166000000001</v>
      </c>
      <c r="I10" s="39">
        <v>718.27250000000004</v>
      </c>
      <c r="J10" s="40">
        <f t="shared" si="1"/>
        <v>-0.3970767300648711</v>
      </c>
    </row>
    <row r="11" spans="1:10" s="25" customFormat="1" x14ac:dyDescent="0.2">
      <c r="A11" s="1"/>
      <c r="C11" s="25" t="s">
        <v>65</v>
      </c>
      <c r="D11" s="39">
        <v>4413.9325299999982</v>
      </c>
      <c r="E11" s="39">
        <v>1946.3486199999998</v>
      </c>
      <c r="F11" s="40">
        <f t="shared" si="0"/>
        <v>-0.55904432005443438</v>
      </c>
      <c r="H11" s="39">
        <v>1866.4753000000001</v>
      </c>
      <c r="I11" s="39">
        <v>1152.2652999999996</v>
      </c>
      <c r="J11" s="40">
        <f t="shared" si="1"/>
        <v>-0.38265172863525193</v>
      </c>
    </row>
    <row r="12" spans="1:10" s="25" customFormat="1" x14ac:dyDescent="0.2">
      <c r="A12" s="1"/>
      <c r="C12" s="25" t="s">
        <v>66</v>
      </c>
      <c r="D12" s="39">
        <v>15506.756940000003</v>
      </c>
      <c r="E12" s="39">
        <v>6574.890190000001</v>
      </c>
      <c r="F12" s="40">
        <f t="shared" si="0"/>
        <v>-0.57599837184266844</v>
      </c>
      <c r="H12" s="39">
        <v>6203.2394999999979</v>
      </c>
      <c r="I12" s="39">
        <v>3552.3143</v>
      </c>
      <c r="J12" s="40">
        <f t="shared" si="1"/>
        <v>-0.42734529272970984</v>
      </c>
    </row>
    <row r="13" spans="1:10" s="25" customFormat="1" x14ac:dyDescent="0.2">
      <c r="A13" s="1"/>
      <c r="C13" s="25" t="s">
        <v>67</v>
      </c>
      <c r="D13" s="39">
        <v>27619.805213266398</v>
      </c>
      <c r="E13" s="39">
        <v>15348.660699999999</v>
      </c>
      <c r="F13" s="40">
        <f t="shared" si="0"/>
        <v>-0.44428787308653067</v>
      </c>
      <c r="H13" s="39">
        <v>25629.366000000002</v>
      </c>
      <c r="I13" s="39">
        <v>17563.1332</v>
      </c>
      <c r="J13" s="40">
        <f t="shared" si="1"/>
        <v>-0.31472619338301233</v>
      </c>
    </row>
    <row r="14" spans="1:10" s="25" customFormat="1" x14ac:dyDescent="0.2">
      <c r="A14" s="1"/>
      <c r="B14" s="17" t="s">
        <v>15</v>
      </c>
      <c r="C14" s="1"/>
      <c r="D14" s="39">
        <v>26779.348870000002</v>
      </c>
      <c r="E14" s="39">
        <v>13177.875570000002</v>
      </c>
      <c r="F14" s="40">
        <f t="shared" si="0"/>
        <v>-0.50790903714754876</v>
      </c>
      <c r="G14" s="1"/>
      <c r="H14" s="39">
        <v>15900.911200000002</v>
      </c>
      <c r="I14" s="39">
        <v>9837.3227000000006</v>
      </c>
      <c r="J14" s="40">
        <f t="shared" si="1"/>
        <v>-0.38133591362990571</v>
      </c>
    </row>
    <row r="15" spans="1:10" x14ac:dyDescent="0.2">
      <c r="C15" s="25" t="s">
        <v>63</v>
      </c>
      <c r="D15" s="39">
        <v>5310.81826</v>
      </c>
      <c r="E15" s="39">
        <v>2560.4002599999999</v>
      </c>
      <c r="F15" s="40">
        <f t="shared" ref="F15:F19" si="2">IFERROR((E15-D15)/D15," ")</f>
        <v>-0.51788968579768346</v>
      </c>
      <c r="H15" s="39">
        <v>1970.0096000000003</v>
      </c>
      <c r="I15" s="39">
        <v>1496.2008999999994</v>
      </c>
      <c r="J15" s="40">
        <f t="shared" si="1"/>
        <v>-0.24051085842424366</v>
      </c>
    </row>
    <row r="16" spans="1:10" x14ac:dyDescent="0.2">
      <c r="C16" s="25" t="s">
        <v>64</v>
      </c>
      <c r="D16" s="39">
        <v>2273.0270599999999</v>
      </c>
      <c r="E16" s="39">
        <v>888.98996999999986</v>
      </c>
      <c r="F16" s="40">
        <f t="shared" si="2"/>
        <v>-0.60889600232035956</v>
      </c>
      <c r="H16" s="39">
        <v>707.33540000000005</v>
      </c>
      <c r="I16" s="39">
        <v>494.41180000000003</v>
      </c>
      <c r="J16" s="40">
        <f t="shared" si="1"/>
        <v>-0.30102211765451015</v>
      </c>
    </row>
    <row r="17" spans="2:10" x14ac:dyDescent="0.2">
      <c r="C17" s="25" t="s">
        <v>65</v>
      </c>
      <c r="D17" s="39">
        <v>2969.724369999999</v>
      </c>
      <c r="E17" s="39">
        <v>1474.1025299999999</v>
      </c>
      <c r="F17" s="40">
        <f t="shared" si="2"/>
        <v>-0.50362311570349527</v>
      </c>
      <c r="H17" s="39">
        <v>1350.3965000000001</v>
      </c>
      <c r="I17" s="39">
        <v>934.08739999999955</v>
      </c>
      <c r="J17" s="40">
        <f t="shared" si="1"/>
        <v>-0.30828656620481504</v>
      </c>
    </row>
    <row r="18" spans="2:10" x14ac:dyDescent="0.2">
      <c r="C18" s="25" t="s">
        <v>66</v>
      </c>
      <c r="D18" s="39">
        <v>3688.6202600000006</v>
      </c>
      <c r="E18" s="39">
        <v>2006.0838600000002</v>
      </c>
      <c r="F18" s="40">
        <f t="shared" si="2"/>
        <v>-0.4561424818503817</v>
      </c>
      <c r="H18" s="39">
        <v>1475.1682999999998</v>
      </c>
      <c r="I18" s="39">
        <v>967.36540000000002</v>
      </c>
      <c r="J18" s="40">
        <f t="shared" si="1"/>
        <v>-0.34423387487380241</v>
      </c>
    </row>
    <row r="19" spans="2:10" x14ac:dyDescent="0.2">
      <c r="C19" s="25" t="s">
        <v>67</v>
      </c>
      <c r="D19" s="39">
        <v>12537.15892</v>
      </c>
      <c r="E19" s="39">
        <v>6248.2989500000022</v>
      </c>
      <c r="F19" s="40">
        <f t="shared" si="2"/>
        <v>-0.50161763204322518</v>
      </c>
      <c r="H19" s="39">
        <v>10398.001400000003</v>
      </c>
      <c r="I19" s="39">
        <v>5945.2572000000009</v>
      </c>
      <c r="J19" s="40">
        <f t="shared" si="1"/>
        <v>-0.42823077519493319</v>
      </c>
    </row>
    <row r="20" spans="2:10" x14ac:dyDescent="0.2">
      <c r="B20" s="17" t="s">
        <v>20</v>
      </c>
      <c r="D20" s="39">
        <v>2619.3281999999999</v>
      </c>
      <c r="E20" s="39">
        <v>754.74139000000002</v>
      </c>
      <c r="F20" s="40">
        <f t="shared" ref="F20:F25" si="3">IFERROR((E20-D20)/D20," ")</f>
        <v>-0.71185688376126366</v>
      </c>
      <c r="H20" s="39">
        <v>957.75889999999902</v>
      </c>
      <c r="I20" s="39">
        <v>421.84050000000002</v>
      </c>
      <c r="J20" s="40">
        <f t="shared" ref="J20:J25" si="4">IFERROR((I20-H20)/H20," ")</f>
        <v>-0.55955460189406703</v>
      </c>
    </row>
    <row r="21" spans="2:10" x14ac:dyDescent="0.2">
      <c r="C21" s="25" t="s">
        <v>63</v>
      </c>
      <c r="D21" s="39">
        <v>231.19727</v>
      </c>
      <c r="E21" s="39">
        <v>72.748059999999995</v>
      </c>
      <c r="F21" s="40">
        <f t="shared" si="3"/>
        <v>-0.68534204577761659</v>
      </c>
      <c r="H21" s="39">
        <v>93.768599999999992</v>
      </c>
      <c r="I21" s="39">
        <v>42.335999999999999</v>
      </c>
      <c r="J21" s="40">
        <f t="shared" si="4"/>
        <v>-0.54850557649362364</v>
      </c>
    </row>
    <row r="22" spans="2:10" x14ac:dyDescent="0.2">
      <c r="C22" s="25" t="s">
        <v>64</v>
      </c>
      <c r="D22" s="39">
        <v>117.46943</v>
      </c>
      <c r="E22" s="39">
        <v>15.544039999999999</v>
      </c>
      <c r="F22" s="40">
        <f t="shared" si="3"/>
        <v>-0.8676758710755641</v>
      </c>
      <c r="H22" s="39">
        <v>40.365700000000004</v>
      </c>
      <c r="I22" s="39">
        <v>6.2278000000000002</v>
      </c>
      <c r="J22" s="40">
        <f t="shared" si="4"/>
        <v>-0.84571554562413132</v>
      </c>
    </row>
    <row r="23" spans="2:10" x14ac:dyDescent="0.2">
      <c r="C23" s="25" t="s">
        <v>65</v>
      </c>
      <c r="D23" s="39">
        <v>355.52950000000004</v>
      </c>
      <c r="E23" s="39">
        <v>179.57128</v>
      </c>
      <c r="F23" s="40">
        <f t="shared" si="3"/>
        <v>-0.49491876201552898</v>
      </c>
      <c r="H23" s="39">
        <v>132.00530000000001</v>
      </c>
      <c r="I23" s="39">
        <v>89.369799999999998</v>
      </c>
      <c r="J23" s="40">
        <f t="shared" si="4"/>
        <v>-0.32298324385460286</v>
      </c>
    </row>
    <row r="24" spans="2:10" x14ac:dyDescent="0.2">
      <c r="C24" s="25" t="s">
        <v>66</v>
      </c>
      <c r="D24" s="39">
        <v>1852.82231</v>
      </c>
      <c r="E24" s="39">
        <v>473.95375000000001</v>
      </c>
      <c r="F24" s="40">
        <f t="shared" si="3"/>
        <v>-0.74419902683490458</v>
      </c>
      <c r="H24" s="39">
        <v>669.62569999999903</v>
      </c>
      <c r="I24" s="39">
        <v>267.85520000000002</v>
      </c>
      <c r="J24" s="40">
        <f t="shared" si="4"/>
        <v>-0.5999926526117495</v>
      </c>
    </row>
    <row r="25" spans="2:10" x14ac:dyDescent="0.2">
      <c r="C25" s="25" t="s">
        <v>67</v>
      </c>
      <c r="D25" s="39">
        <v>62.309689999999996</v>
      </c>
      <c r="E25" s="39">
        <v>12.92426</v>
      </c>
      <c r="F25" s="40">
        <f t="shared" si="3"/>
        <v>-0.79258025517379405</v>
      </c>
      <c r="H25" s="39">
        <v>21.993600000000001</v>
      </c>
      <c r="I25" s="39">
        <v>16.0517</v>
      </c>
      <c r="J25" s="40">
        <f t="shared" si="4"/>
        <v>-0.27016495707842281</v>
      </c>
    </row>
    <row r="26" spans="2:10" x14ac:dyDescent="0.2">
      <c r="B26" s="17" t="s">
        <v>21</v>
      </c>
      <c r="D26" s="39">
        <v>31025.291123266397</v>
      </c>
      <c r="E26" s="39">
        <v>13999.652439999998</v>
      </c>
      <c r="F26" s="40">
        <f t="shared" ref="F26:F31" si="5">IFERROR((E26-D26)/D26," ")</f>
        <v>-0.54876644398345653</v>
      </c>
      <c r="H26" s="39">
        <v>20578.898299999997</v>
      </c>
      <c r="I26" s="39">
        <v>14186.9035</v>
      </c>
      <c r="J26" s="40">
        <f t="shared" ref="J26:J31" si="6">IFERROR((I26-H26)/H26," ")</f>
        <v>-0.3106091835829714</v>
      </c>
    </row>
    <row r="27" spans="2:10" x14ac:dyDescent="0.2">
      <c r="C27" s="25" t="s">
        <v>63</v>
      </c>
      <c r="D27" s="39">
        <v>3599.4584100000002</v>
      </c>
      <c r="E27" s="39">
        <v>504.65892000000002</v>
      </c>
      <c r="F27" s="40">
        <f t="shared" si="5"/>
        <v>-0.85979587412429648</v>
      </c>
      <c r="H27" s="39">
        <v>735.5005000000001</v>
      </c>
      <c r="I27" s="39">
        <v>180.08530000000002</v>
      </c>
      <c r="J27" s="40">
        <f t="shared" si="6"/>
        <v>-0.75515271573574738</v>
      </c>
    </row>
    <row r="28" spans="2:10" x14ac:dyDescent="0.2">
      <c r="C28" s="25" t="s">
        <v>64</v>
      </c>
      <c r="D28" s="39">
        <v>1687.8700699999997</v>
      </c>
      <c r="E28" s="39">
        <v>245.87708000000003</v>
      </c>
      <c r="F28" s="40">
        <f t="shared" si="5"/>
        <v>-0.85432700989833887</v>
      </c>
      <c r="H28" s="39">
        <v>350.77850000000001</v>
      </c>
      <c r="I28" s="39">
        <v>105.673</v>
      </c>
      <c r="J28" s="40">
        <f t="shared" si="6"/>
        <v>-0.6987472151229337</v>
      </c>
    </row>
    <row r="29" spans="2:10" x14ac:dyDescent="0.2">
      <c r="C29" s="25" t="s">
        <v>65</v>
      </c>
      <c r="D29" s="39">
        <v>999.22271000000001</v>
      </c>
      <c r="E29" s="39">
        <v>245.05669</v>
      </c>
      <c r="F29" s="40">
        <f t="shared" si="5"/>
        <v>-0.75475268171196785</v>
      </c>
      <c r="H29" s="39">
        <v>326.26530000000002</v>
      </c>
      <c r="I29" s="39">
        <v>95.568399999999997</v>
      </c>
      <c r="J29" s="40">
        <f t="shared" si="6"/>
        <v>-0.70708377507506925</v>
      </c>
    </row>
    <row r="30" spans="2:10" x14ac:dyDescent="0.2">
      <c r="C30" s="25" t="s">
        <v>66</v>
      </c>
      <c r="D30" s="39">
        <v>9927.0072300000011</v>
      </c>
      <c r="E30" s="39">
        <v>3985.59456</v>
      </c>
      <c r="F30" s="40">
        <f t="shared" si="5"/>
        <v>-0.59850995696313203</v>
      </c>
      <c r="H30" s="39">
        <v>4042.7458999999985</v>
      </c>
      <c r="I30" s="39">
        <v>2236.3071</v>
      </c>
      <c r="J30" s="40">
        <f t="shared" si="6"/>
        <v>-0.44683461307820488</v>
      </c>
    </row>
    <row r="31" spans="2:10" x14ac:dyDescent="0.2">
      <c r="C31" s="25" t="s">
        <v>67</v>
      </c>
      <c r="D31" s="39">
        <v>14811.732703266398</v>
      </c>
      <c r="E31" s="39">
        <v>9018.4651899999972</v>
      </c>
      <c r="F31" s="40">
        <f t="shared" si="5"/>
        <v>-0.39112692818098349</v>
      </c>
      <c r="H31" s="39">
        <v>15123.608099999999</v>
      </c>
      <c r="I31" s="39">
        <v>11569.269700000001</v>
      </c>
      <c r="J31" s="40">
        <f t="shared" si="6"/>
        <v>-0.23501920814782279</v>
      </c>
    </row>
    <row r="32" spans="2:10" x14ac:dyDescent="0.2">
      <c r="B32" s="17" t="s">
        <v>22</v>
      </c>
      <c r="D32" s="39">
        <v>1147.79645</v>
      </c>
      <c r="E32" s="39">
        <v>647.19740999999999</v>
      </c>
      <c r="F32" s="40">
        <f t="shared" ref="F32:F37" si="7">IFERROR((E32-D32)/D32," ")</f>
        <v>-0.43613921266266337</v>
      </c>
      <c r="H32" s="39">
        <v>557.63300000000004</v>
      </c>
      <c r="I32" s="39">
        <v>432.29469999999998</v>
      </c>
      <c r="J32" s="40">
        <f t="shared" ref="J32:J37" si="8">IFERROR((I32-H32)/H32," ")</f>
        <v>-0.22476844089212808</v>
      </c>
    </row>
    <row r="33" spans="1:13" x14ac:dyDescent="0.2">
      <c r="C33" s="25" t="s">
        <v>63</v>
      </c>
      <c r="D33" s="39">
        <v>642.54306999999994</v>
      </c>
      <c r="E33" s="39">
        <v>263.75347999999997</v>
      </c>
      <c r="F33" s="40">
        <f t="shared" si="7"/>
        <v>-0.58951626386694977</v>
      </c>
      <c r="H33" s="39">
        <v>305.52530000000002</v>
      </c>
      <c r="I33" s="39">
        <v>173.75389999999999</v>
      </c>
      <c r="J33" s="40">
        <f t="shared" si="8"/>
        <v>-0.43129456054866822</v>
      </c>
    </row>
    <row r="34" spans="1:13" x14ac:dyDescent="0.2">
      <c r="C34" s="25" t="s">
        <v>64</v>
      </c>
      <c r="D34" s="39">
        <v>168.88639000000001</v>
      </c>
      <c r="E34" s="39">
        <v>157.59549000000001</v>
      </c>
      <c r="F34" s="40">
        <f t="shared" si="7"/>
        <v>-6.6855002348028117E-2</v>
      </c>
      <c r="H34" s="39">
        <v>92.837000000000003</v>
      </c>
      <c r="I34" s="39">
        <v>111.9599</v>
      </c>
      <c r="J34" s="40">
        <f t="shared" si="8"/>
        <v>0.2059836056744617</v>
      </c>
    </row>
    <row r="35" spans="1:13" x14ac:dyDescent="0.2">
      <c r="C35" s="25" t="s">
        <v>65</v>
      </c>
      <c r="D35" s="39">
        <v>89.455950000000001</v>
      </c>
      <c r="E35" s="39">
        <v>47.618119999999998</v>
      </c>
      <c r="F35" s="40">
        <f t="shared" si="7"/>
        <v>-0.46769197577131544</v>
      </c>
      <c r="H35" s="39">
        <v>57.808199999999999</v>
      </c>
      <c r="I35" s="39">
        <v>33.239699999999999</v>
      </c>
      <c r="J35" s="40">
        <f t="shared" si="8"/>
        <v>-0.42500025947875908</v>
      </c>
    </row>
    <row r="36" spans="1:13" x14ac:dyDescent="0.2">
      <c r="C36" s="25" t="s">
        <v>66</v>
      </c>
      <c r="D36" s="39">
        <v>38.307139999999997</v>
      </c>
      <c r="E36" s="39">
        <v>109.25802</v>
      </c>
      <c r="F36" s="40">
        <f t="shared" si="7"/>
        <v>1.8521581094281645</v>
      </c>
      <c r="H36" s="39">
        <v>15.6996</v>
      </c>
      <c r="I36" s="39">
        <v>80.786599999999993</v>
      </c>
      <c r="J36" s="40">
        <f t="shared" si="8"/>
        <v>4.1457744146347668</v>
      </c>
    </row>
    <row r="37" spans="1:13" x14ac:dyDescent="0.2">
      <c r="C37" s="25" t="s">
        <v>67</v>
      </c>
      <c r="D37" s="39">
        <v>208.60390000000001</v>
      </c>
      <c r="E37" s="39">
        <v>68.972300000000004</v>
      </c>
      <c r="F37" s="40">
        <f t="shared" si="7"/>
        <v>-0.66936236570840713</v>
      </c>
      <c r="H37" s="39">
        <v>85.762900000000002</v>
      </c>
      <c r="I37" s="39">
        <v>32.554600000000001</v>
      </c>
      <c r="J37" s="40">
        <f t="shared" si="8"/>
        <v>-0.62041162320770404</v>
      </c>
    </row>
    <row r="38" spans="1:13" ht="15" thickBot="1" x14ac:dyDescent="0.25">
      <c r="B38" s="32"/>
      <c r="C38" s="32"/>
      <c r="D38" s="54"/>
      <c r="E38" s="32"/>
      <c r="F38" s="32"/>
      <c r="G38" s="32"/>
      <c r="H38" s="54"/>
      <c r="I38" s="54"/>
      <c r="J38" s="32"/>
    </row>
    <row r="40" spans="1:13" s="25" customFormat="1" ht="14.25" customHeight="1" x14ac:dyDescent="0.2">
      <c r="A40" s="1"/>
      <c r="C40" s="85" t="s">
        <v>112</v>
      </c>
      <c r="D40" s="85"/>
      <c r="E40" s="85"/>
      <c r="F40" s="85"/>
      <c r="G40" s="85"/>
      <c r="H40" s="85"/>
      <c r="I40" s="85"/>
      <c r="J40" s="85"/>
      <c r="K40" s="75"/>
      <c r="L40" s="75"/>
      <c r="M40" s="75"/>
    </row>
    <row r="41" spans="1:13" s="25" customFormat="1" x14ac:dyDescent="0.2">
      <c r="A41" s="1"/>
      <c r="C41" s="85"/>
      <c r="D41" s="85"/>
      <c r="E41" s="85"/>
      <c r="F41" s="85"/>
      <c r="G41" s="85"/>
      <c r="H41" s="85"/>
      <c r="I41" s="85"/>
      <c r="J41" s="85"/>
      <c r="K41" s="75"/>
      <c r="L41" s="75"/>
      <c r="M41" s="75"/>
    </row>
    <row r="42" spans="1:13" s="25" customFormat="1" x14ac:dyDescent="0.2">
      <c r="A42" s="1"/>
      <c r="C42" s="81"/>
      <c r="D42" s="81"/>
      <c r="E42" s="81"/>
      <c r="F42" s="81"/>
      <c r="G42" s="81"/>
      <c r="H42" s="81"/>
      <c r="I42" s="81"/>
      <c r="J42" s="81"/>
      <c r="K42" s="75"/>
      <c r="L42" s="75"/>
      <c r="M42" s="75"/>
    </row>
    <row r="43" spans="1:13" s="71" customFormat="1" ht="12.75" customHeight="1" x14ac:dyDescent="0.2">
      <c r="B43" s="72" t="s">
        <v>96</v>
      </c>
    </row>
  </sheetData>
  <mergeCells count="1">
    <mergeCell ref="C40:J41"/>
  </mergeCells>
  <pageMargins left="0.7" right="0.7" top="0.75" bottom="0.75" header="0.3" footer="0.3"/>
  <ignoredErrors>
    <ignoredError sqref="F20:G3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
  <sheetViews>
    <sheetView workbookViewId="0">
      <selection activeCell="A14" sqref="A14"/>
    </sheetView>
  </sheetViews>
  <sheetFormatPr defaultRowHeight="15" x14ac:dyDescent="0.25"/>
  <cols>
    <col min="1" max="1" width="2.85546875" style="55" customWidth="1"/>
    <col min="2" max="13" width="9.140625" style="55"/>
    <col min="14" max="14" width="9.5703125" style="55" bestFit="1" customWidth="1"/>
    <col min="15" max="16384" width="9.140625" style="55"/>
  </cols>
  <sheetData>
    <row r="1" spans="2:25" x14ac:dyDescent="0.25">
      <c r="B1" s="58"/>
      <c r="C1" s="86" t="s">
        <v>86</v>
      </c>
      <c r="D1" s="86"/>
      <c r="E1" s="86"/>
      <c r="F1" s="86"/>
      <c r="G1" s="58"/>
      <c r="H1" s="58"/>
      <c r="I1" s="86" t="s">
        <v>87</v>
      </c>
      <c r="J1" s="86"/>
      <c r="K1" s="86"/>
      <c r="L1" s="86"/>
      <c r="M1" s="58"/>
      <c r="N1" s="58"/>
      <c r="O1" s="86" t="s">
        <v>88</v>
      </c>
      <c r="P1" s="86"/>
      <c r="Q1" s="86"/>
      <c r="R1" s="86"/>
      <c r="S1" s="58"/>
      <c r="T1" s="58"/>
      <c r="U1" s="86" t="s">
        <v>88</v>
      </c>
      <c r="V1" s="86"/>
      <c r="W1" s="86"/>
      <c r="X1" s="86"/>
      <c r="Y1" s="58"/>
    </row>
    <row r="2" spans="2:25" x14ac:dyDescent="0.25">
      <c r="B2" s="59"/>
      <c r="C2" s="60" t="s">
        <v>80</v>
      </c>
      <c r="D2" s="60" t="s">
        <v>81</v>
      </c>
      <c r="E2" s="60" t="s">
        <v>82</v>
      </c>
      <c r="F2" s="60" t="s">
        <v>83</v>
      </c>
      <c r="G2" s="60"/>
      <c r="H2" s="60"/>
      <c r="I2" s="60" t="s">
        <v>80</v>
      </c>
      <c r="J2" s="60" t="s">
        <v>81</v>
      </c>
      <c r="K2" s="60" t="s">
        <v>82</v>
      </c>
      <c r="L2" s="60" t="s">
        <v>83</v>
      </c>
      <c r="M2" s="60"/>
      <c r="N2" s="60"/>
      <c r="O2" s="60" t="s">
        <v>80</v>
      </c>
      <c r="P2" s="60" t="s">
        <v>81</v>
      </c>
      <c r="Q2" s="60" t="s">
        <v>82</v>
      </c>
      <c r="R2" s="60" t="s">
        <v>83</v>
      </c>
      <c r="S2" s="60"/>
      <c r="T2" s="60"/>
      <c r="U2" s="60" t="s">
        <v>80</v>
      </c>
      <c r="V2" s="60" t="s">
        <v>81</v>
      </c>
      <c r="W2" s="60" t="s">
        <v>82</v>
      </c>
      <c r="X2" s="60" t="s">
        <v>83</v>
      </c>
      <c r="Y2" s="60"/>
    </row>
    <row r="3" spans="2:25" ht="15" customHeight="1" x14ac:dyDescent="0.25">
      <c r="B3" s="56" t="s">
        <v>84</v>
      </c>
      <c r="C3" s="80">
        <f>'Table 1'!$D$8</f>
        <v>61571.764643266404</v>
      </c>
      <c r="D3" s="80">
        <f>'Table 2'!$D$8</f>
        <v>61571.764643266397</v>
      </c>
      <c r="E3" s="80">
        <f>'Table 3'!$D$8</f>
        <v>61571.76464326639</v>
      </c>
      <c r="F3" s="80">
        <f>'Table 1'!$D$8</f>
        <v>61571.764643266404</v>
      </c>
      <c r="G3" s="62" t="str">
        <f>IF(MIN(C3:F3)=MAX(C3:F3),"OK","Issue")</f>
        <v>OK</v>
      </c>
      <c r="H3" s="79">
        <f>(MIN(C3:F3)-MAX(C3:F3))</f>
        <v>-1.4551915228366852E-11</v>
      </c>
      <c r="I3" s="61">
        <f>'Table 1'!$E$8</f>
        <v>28579.466809999998</v>
      </c>
      <c r="J3" s="61">
        <f>'Table 2'!$E$8</f>
        <v>28579.466809999998</v>
      </c>
      <c r="K3" s="61">
        <f>'Table 3'!$E$8</f>
        <v>28579.466809999998</v>
      </c>
      <c r="L3" s="61">
        <f>'Table 4'!$E$8</f>
        <v>28579.466809999998</v>
      </c>
      <c r="M3" s="62" t="str">
        <f>IF(MIN(I3:L3)=MAX(I3:L3),"OK","Issue")</f>
        <v>OK</v>
      </c>
      <c r="N3" s="76">
        <f>(MIN(I3:L3)-MAX(I3:L3))</f>
        <v>0</v>
      </c>
      <c r="O3" s="61">
        <f>'Table 1'!$H$8</f>
        <v>37995.201400000005</v>
      </c>
      <c r="P3" s="61">
        <f>'Table 2'!$H$8</f>
        <v>37995.201399999998</v>
      </c>
      <c r="Q3" s="61">
        <f>'Table 3'!$H$8</f>
        <v>37995.201400000005</v>
      </c>
      <c r="R3" s="61">
        <f>'Table 1'!$H$8</f>
        <v>37995.201400000005</v>
      </c>
      <c r="S3" s="62" t="str">
        <f>IF(MIN(O3:R3)=MAX(O3:R3),"OK","Issue")</f>
        <v>OK</v>
      </c>
      <c r="T3" s="62">
        <f>MIN(O3:R3)-MAX(O3:R3)</f>
        <v>0</v>
      </c>
      <c r="U3" s="61">
        <f>'Table 1'!$I$8</f>
        <v>24878.361400000002</v>
      </c>
      <c r="V3" s="61">
        <f>'Table 2'!$I$8</f>
        <v>24878.361399999998</v>
      </c>
      <c r="W3" s="61">
        <f>'Table 3'!$I$8</f>
        <v>24878.361400000002</v>
      </c>
      <c r="X3" s="61">
        <f>'Table 1'!$I$8</f>
        <v>24878.361400000002</v>
      </c>
      <c r="Y3" s="62" t="str">
        <f>IF(MIN(U3:X3)=MAX(U3:X3),"OK","Issue")</f>
        <v>OK</v>
      </c>
    </row>
    <row r="4" spans="2:25" x14ac:dyDescent="0.25">
      <c r="B4" s="56" t="s">
        <v>10</v>
      </c>
      <c r="C4" s="61">
        <f>'Table 1'!$D$21</f>
        <v>26779.348870000002</v>
      </c>
      <c r="D4" s="61">
        <f>'Table 2'!$D$10</f>
        <v>26779.348869999998</v>
      </c>
      <c r="E4" s="61"/>
      <c r="F4" s="61">
        <f>'Table 4'!$D$14</f>
        <v>26779.348870000002</v>
      </c>
      <c r="G4" s="62" t="str">
        <f t="shared" ref="G4:G7" si="0">IF(MIN(C4:F4)=MAX(C4:F4),"OK","Issue")</f>
        <v>OK</v>
      </c>
      <c r="H4" s="62"/>
      <c r="I4" s="61">
        <f>'Table 1'!$E$21</f>
        <v>13177.875570000002</v>
      </c>
      <c r="J4" s="61">
        <f>'Table 2'!$E$10</f>
        <v>13177.87557</v>
      </c>
      <c r="K4" s="61"/>
      <c r="L4" s="61">
        <f>'Table 4'!$E$14</f>
        <v>13177.875570000002</v>
      </c>
      <c r="M4" s="62" t="str">
        <f t="shared" ref="M4:M7" si="1">IF(MIN(I4:L4)=MAX(I4:L4),"OK","Issue")</f>
        <v>OK</v>
      </c>
      <c r="N4" s="76">
        <f t="shared" ref="N4:N7" si="2">(MIN(I4:L4)-MAX(I4:L4))</f>
        <v>-1.8189894035458565E-12</v>
      </c>
      <c r="O4" s="61">
        <f>'Table 1'!$H$21</f>
        <v>15900.911200000002</v>
      </c>
      <c r="P4" s="61">
        <f>'Table 2'!$H$10</f>
        <v>15900.911199999999</v>
      </c>
      <c r="Q4" s="61"/>
      <c r="R4" s="61">
        <f>'Table 4'!$H$14</f>
        <v>15900.911200000002</v>
      </c>
      <c r="S4" s="62" t="str">
        <f t="shared" ref="S4:S7" si="3">IF(MIN(O4:R4)=MAX(O4:R4),"OK","Issue")</f>
        <v>OK</v>
      </c>
      <c r="T4" s="62">
        <f t="shared" ref="T4:T7" si="4">MIN(O4:R4)-MAX(O4:R4)</f>
        <v>0</v>
      </c>
      <c r="U4" s="61">
        <f>'Table 1'!$I$21</f>
        <v>9837.3227000000006</v>
      </c>
      <c r="V4" s="61">
        <f>'Table 2'!$I$10</f>
        <v>9837.3227000000024</v>
      </c>
      <c r="W4" s="61"/>
      <c r="X4" s="61">
        <f>'Table 4'!$I$14</f>
        <v>9837.3227000000006</v>
      </c>
      <c r="Y4" s="62" t="str">
        <f t="shared" ref="Y4:Y7" si="5">IF(MIN(U4:X4)=MAX(U4:X4),"OK","Issue")</f>
        <v>OK</v>
      </c>
    </row>
    <row r="5" spans="2:25" x14ac:dyDescent="0.25">
      <c r="B5" s="56" t="s">
        <v>85</v>
      </c>
      <c r="C5" s="61">
        <f>'Table 1'!$D$34</f>
        <v>2619.3281999999999</v>
      </c>
      <c r="D5" s="61">
        <f>'Table 2'!$D$22</f>
        <v>2619.3282000000004</v>
      </c>
      <c r="E5" s="61"/>
      <c r="F5" s="61">
        <f>'Table 4'!$D$20</f>
        <v>2619.3281999999999</v>
      </c>
      <c r="G5" s="62" t="str">
        <f t="shared" si="0"/>
        <v>OK</v>
      </c>
      <c r="H5" s="62"/>
      <c r="I5" s="61">
        <f>'Table 1'!$E$34</f>
        <v>754.741389999999</v>
      </c>
      <c r="J5" s="61">
        <f>'Table 2'!$E$22</f>
        <v>754.741389999999</v>
      </c>
      <c r="K5" s="61"/>
      <c r="L5" s="61">
        <f>'Table 4'!$E$20</f>
        <v>754.74139000000002</v>
      </c>
      <c r="M5" s="62" t="str">
        <f>IF(MIN(I5:L5)=MAX(I5:L5),"OK","Issue")</f>
        <v>Issue</v>
      </c>
      <c r="N5" s="78">
        <f t="shared" si="2"/>
        <v>-1.0231815394945443E-12</v>
      </c>
      <c r="O5" s="61">
        <f>'Table 1'!$H$34</f>
        <v>957.75889999999799</v>
      </c>
      <c r="P5" s="61">
        <f>'Table 2'!$H$22</f>
        <v>957.75889999999799</v>
      </c>
      <c r="Q5" s="61"/>
      <c r="R5" s="61">
        <f>'Table 4'!$H$20</f>
        <v>957.75889999999902</v>
      </c>
      <c r="S5" s="62" t="str">
        <f t="shared" si="3"/>
        <v>Issue</v>
      </c>
      <c r="T5" s="77">
        <f>MIN(O5:R5)-MAX(O5:R5)</f>
        <v>-1.0231815394945443E-12</v>
      </c>
      <c r="U5" s="61">
        <f>'Table 1'!$I$34</f>
        <v>421.84050000000002</v>
      </c>
      <c r="V5" s="61">
        <f>'Table 2'!$I$22</f>
        <v>421.84050000000002</v>
      </c>
      <c r="W5" s="61"/>
      <c r="X5" s="61">
        <f>'Table 4'!$I$20</f>
        <v>421.84050000000002</v>
      </c>
      <c r="Y5" s="62" t="str">
        <f t="shared" si="5"/>
        <v>OK</v>
      </c>
    </row>
    <row r="6" spans="2:25" x14ac:dyDescent="0.25">
      <c r="B6" s="56" t="s">
        <v>50</v>
      </c>
      <c r="C6" s="61">
        <f>'Table 1'!$D$47</f>
        <v>31025.291123266401</v>
      </c>
      <c r="D6" s="61">
        <f>'Table 2'!$D$24</f>
        <v>31025.291123266394</v>
      </c>
      <c r="E6" s="61"/>
      <c r="F6" s="61">
        <f>'Table 4'!$D$26</f>
        <v>31025.291123266397</v>
      </c>
      <c r="G6" s="62" t="str">
        <f t="shared" si="0"/>
        <v>OK</v>
      </c>
      <c r="H6" s="62"/>
      <c r="I6" s="61">
        <f>'Table 1'!$E$47</f>
        <v>13999.652439999998</v>
      </c>
      <c r="J6" s="61">
        <f>'Table 2'!$E$24</f>
        <v>13999.65244</v>
      </c>
      <c r="K6" s="61"/>
      <c r="L6" s="61">
        <f>'Table 4'!$E$26</f>
        <v>13999.652439999998</v>
      </c>
      <c r="M6" s="62" t="str">
        <f t="shared" si="1"/>
        <v>OK</v>
      </c>
      <c r="N6" s="76">
        <f t="shared" si="2"/>
        <v>-1.8189894035458565E-12</v>
      </c>
      <c r="O6" s="61">
        <f>'Table 1'!$H$47</f>
        <v>20578.898300000001</v>
      </c>
      <c r="P6" s="61">
        <f>'Table 2'!$H$24</f>
        <v>20578.898300000001</v>
      </c>
      <c r="Q6" s="61"/>
      <c r="R6" s="61">
        <f>'Table 4'!$H$26</f>
        <v>20578.898299999997</v>
      </c>
      <c r="S6" s="62" t="str">
        <f t="shared" si="3"/>
        <v>OK</v>
      </c>
      <c r="T6" s="62">
        <f t="shared" si="4"/>
        <v>0</v>
      </c>
      <c r="U6" s="61">
        <f>'Table 1'!$I$47</f>
        <v>14186.9035</v>
      </c>
      <c r="V6" s="61">
        <f>'Table 2'!$I$24</f>
        <v>14186.903499999997</v>
      </c>
      <c r="W6" s="61"/>
      <c r="X6" s="61">
        <f>'Table 4'!$I$26</f>
        <v>14186.9035</v>
      </c>
      <c r="Y6" s="62" t="str">
        <f t="shared" si="5"/>
        <v>OK</v>
      </c>
    </row>
    <row r="7" spans="2:25" x14ac:dyDescent="0.25">
      <c r="B7" s="57" t="s">
        <v>51</v>
      </c>
      <c r="C7" s="63">
        <f>'Table 1'!$D$60</f>
        <v>1147.7964499999998</v>
      </c>
      <c r="D7" s="63">
        <f>'Table 2'!$D$44</f>
        <v>1147.7964499999998</v>
      </c>
      <c r="E7" s="63"/>
      <c r="F7" s="63">
        <f>'Table 4'!$D$32</f>
        <v>1147.79645</v>
      </c>
      <c r="G7" s="64" t="str">
        <f t="shared" si="0"/>
        <v>OK</v>
      </c>
      <c r="H7" s="64"/>
      <c r="I7" s="63">
        <f>'Table 1'!$E$60</f>
        <v>647.19740999999999</v>
      </c>
      <c r="J7" s="63">
        <f>'Table 2'!$E$44</f>
        <v>647.19740999999999</v>
      </c>
      <c r="K7" s="63"/>
      <c r="L7" s="63">
        <f>'Table 4'!$E$32</f>
        <v>647.19740999999999</v>
      </c>
      <c r="M7" s="64" t="str">
        <f t="shared" si="1"/>
        <v>OK</v>
      </c>
      <c r="N7" s="76">
        <f t="shared" si="2"/>
        <v>0</v>
      </c>
      <c r="O7" s="63">
        <f>'Table 1'!$H$60</f>
        <v>557.63299999999992</v>
      </c>
      <c r="P7" s="63">
        <f>'Table 2'!$H$44</f>
        <v>557.63299999999992</v>
      </c>
      <c r="Q7" s="63"/>
      <c r="R7" s="63">
        <f>'Table 4'!$H$32</f>
        <v>557.63300000000004</v>
      </c>
      <c r="S7" s="64" t="str">
        <f t="shared" si="3"/>
        <v>OK</v>
      </c>
      <c r="T7" s="62">
        <f t="shared" si="4"/>
        <v>0</v>
      </c>
      <c r="U7" s="63">
        <f>'Table 1'!$I$60</f>
        <v>432.29469999999998</v>
      </c>
      <c r="V7" s="63">
        <f>'Table 2'!$I$44</f>
        <v>432.29470000000003</v>
      </c>
      <c r="W7" s="63"/>
      <c r="X7" s="63">
        <f>'Table 4'!$I$32</f>
        <v>432.29469999999998</v>
      </c>
      <c r="Y7" s="64" t="str">
        <f t="shared" si="5"/>
        <v>OK</v>
      </c>
    </row>
  </sheetData>
  <mergeCells count="4">
    <mergeCell ref="C1:F1"/>
    <mergeCell ref="I1:L1"/>
    <mergeCell ref="O1:R1"/>
    <mergeCell ref="U1:X1"/>
  </mergeCells>
  <conditionalFormatting sqref="Y3:Y7 G3:H7 M3:N7 S3:T7">
    <cfRule type="cellIs" dxfId="1" priority="1" operator="equal">
      <formula>"Issue"</formula>
    </cfRule>
    <cfRule type="cellIs" dxfId="0" priority="2" operator="equal">
      <formula>"OK"</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E2:F21"/>
  <sheetViews>
    <sheetView showGridLines="0" workbookViewId="0">
      <selection activeCell="E2" sqref="E2"/>
    </sheetView>
  </sheetViews>
  <sheetFormatPr defaultColWidth="9.140625" defaultRowHeight="14.25" x14ac:dyDescent="0.2"/>
  <cols>
    <col min="1" max="4" width="9.140625" style="1"/>
    <col min="5" max="5" width="10.28515625" style="1" customWidth="1"/>
    <col min="6" max="7" width="9" style="1" customWidth="1"/>
    <col min="8" max="16384" width="9.140625" style="1"/>
  </cols>
  <sheetData>
    <row r="2" spans="5:6" ht="20.25" x14ac:dyDescent="0.3">
      <c r="E2" s="2" t="s">
        <v>3</v>
      </c>
    </row>
    <row r="3" spans="5:6" ht="20.25" x14ac:dyDescent="0.3">
      <c r="E3" s="24" t="s">
        <v>100</v>
      </c>
    </row>
    <row r="5" spans="5:6" x14ac:dyDescent="0.2">
      <c r="E5" s="38" t="s">
        <v>0</v>
      </c>
      <c r="F5" s="1" t="s">
        <v>101</v>
      </c>
    </row>
    <row r="6" spans="5:6" x14ac:dyDescent="0.2">
      <c r="E6" s="38" t="s">
        <v>1</v>
      </c>
      <c r="F6" s="1" t="s">
        <v>102</v>
      </c>
    </row>
    <row r="7" spans="5:6" x14ac:dyDescent="0.2">
      <c r="E7" s="38" t="s">
        <v>2</v>
      </c>
      <c r="F7" s="1" t="s">
        <v>98</v>
      </c>
    </row>
    <row r="8" spans="5:6" x14ac:dyDescent="0.2">
      <c r="E8" s="38" t="s">
        <v>78</v>
      </c>
      <c r="F8" s="1" t="s">
        <v>97</v>
      </c>
    </row>
    <row r="10" spans="5:6" x14ac:dyDescent="0.2">
      <c r="E10" s="21" t="s">
        <v>103</v>
      </c>
    </row>
    <row r="11" spans="5:6" x14ac:dyDescent="0.2">
      <c r="E11" s="4"/>
      <c r="F11" s="4"/>
    </row>
    <row r="12" spans="5:6" x14ac:dyDescent="0.2">
      <c r="E12" s="47" t="s">
        <v>79</v>
      </c>
      <c r="F12" s="4"/>
    </row>
    <row r="13" spans="5:6" x14ac:dyDescent="0.2">
      <c r="E13" s="4"/>
    </row>
    <row r="14" spans="5:6" x14ac:dyDescent="0.2">
      <c r="E14" s="4"/>
    </row>
    <row r="21" spans="5:5" x14ac:dyDescent="0.2">
      <c r="E21" s="4"/>
    </row>
  </sheetData>
  <hyperlinks>
    <hyperlink ref="E5" location="'Table 1'!A1" display="Table 1"/>
    <hyperlink ref="E6" location="'Table 2'!A1" display="Table 2"/>
    <hyperlink ref="E7" location="'Table 3'!A1" display="Table 3"/>
    <hyperlink ref="E8" location="'Table 4'!A1" display="Table 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E2:S46"/>
  <sheetViews>
    <sheetView showGridLines="0" workbookViewId="0">
      <selection activeCell="E2" sqref="E2"/>
    </sheetView>
  </sheetViews>
  <sheetFormatPr defaultColWidth="9.140625" defaultRowHeight="14.25" x14ac:dyDescent="0.2"/>
  <cols>
    <col min="1" max="4" width="9.140625" style="1"/>
    <col min="5" max="5" width="14.42578125" style="1" bestFit="1" customWidth="1"/>
    <col min="6" max="16384" width="9.140625" style="1"/>
  </cols>
  <sheetData>
    <row r="2" spans="5:19" ht="20.25" x14ac:dyDescent="0.3">
      <c r="E2" s="2" t="s">
        <v>4</v>
      </c>
    </row>
    <row r="4" spans="5:19" ht="14.25" customHeight="1" x14ac:dyDescent="0.2">
      <c r="E4" s="82" t="s">
        <v>106</v>
      </c>
      <c r="F4" s="82"/>
      <c r="G4" s="82"/>
      <c r="H4" s="82"/>
      <c r="I4" s="82"/>
      <c r="J4" s="82"/>
      <c r="K4" s="82"/>
      <c r="L4" s="82"/>
      <c r="M4" s="82"/>
      <c r="N4" s="82"/>
      <c r="O4" s="82"/>
      <c r="P4" s="82"/>
      <c r="Q4" s="82"/>
      <c r="R4" s="82"/>
    </row>
    <row r="5" spans="5:19" x14ac:dyDescent="0.2">
      <c r="E5" s="82"/>
      <c r="F5" s="82"/>
      <c r="G5" s="82"/>
      <c r="H5" s="82"/>
      <c r="I5" s="82"/>
      <c r="J5" s="82"/>
      <c r="K5" s="82"/>
      <c r="L5" s="82"/>
      <c r="M5" s="82"/>
      <c r="N5" s="82"/>
      <c r="O5" s="82"/>
      <c r="P5" s="82"/>
      <c r="Q5" s="82"/>
      <c r="R5" s="82"/>
    </row>
    <row r="6" spans="5:19" x14ac:dyDescent="0.2">
      <c r="E6" s="82"/>
      <c r="F6" s="82"/>
      <c r="G6" s="82"/>
      <c r="H6" s="82"/>
      <c r="I6" s="82"/>
      <c r="J6" s="82"/>
      <c r="K6" s="82"/>
      <c r="L6" s="82"/>
      <c r="M6" s="82"/>
      <c r="N6" s="82"/>
      <c r="O6" s="82"/>
      <c r="P6" s="82"/>
      <c r="Q6" s="82"/>
      <c r="R6" s="82"/>
    </row>
    <row r="7" spans="5:19" x14ac:dyDescent="0.2">
      <c r="E7" s="82"/>
      <c r="F7" s="82"/>
      <c r="G7" s="82"/>
      <c r="H7" s="82"/>
      <c r="I7" s="82"/>
      <c r="J7" s="82"/>
      <c r="K7" s="82"/>
      <c r="L7" s="82"/>
      <c r="M7" s="82"/>
      <c r="N7" s="82"/>
      <c r="O7" s="82"/>
      <c r="P7" s="82"/>
      <c r="Q7" s="82"/>
      <c r="R7" s="82"/>
    </row>
    <row r="8" spans="5:19" x14ac:dyDescent="0.2">
      <c r="E8" s="82"/>
      <c r="F8" s="82"/>
      <c r="G8" s="82"/>
      <c r="H8" s="82"/>
      <c r="I8" s="82"/>
      <c r="J8" s="82"/>
      <c r="K8" s="82"/>
      <c r="L8" s="82"/>
      <c r="M8" s="82"/>
      <c r="N8" s="82"/>
      <c r="O8" s="82"/>
      <c r="P8" s="82"/>
      <c r="Q8" s="82"/>
      <c r="R8" s="82"/>
    </row>
    <row r="9" spans="5:19" x14ac:dyDescent="0.2">
      <c r="E9" s="82"/>
      <c r="F9" s="82"/>
      <c r="G9" s="82"/>
      <c r="H9" s="82"/>
      <c r="I9" s="82"/>
      <c r="J9" s="82"/>
      <c r="K9" s="82"/>
      <c r="L9" s="82"/>
      <c r="M9" s="82"/>
      <c r="N9" s="82"/>
      <c r="O9" s="82"/>
      <c r="P9" s="82"/>
      <c r="Q9" s="82"/>
      <c r="R9" s="82"/>
    </row>
    <row r="10" spans="5:19" x14ac:dyDescent="0.2">
      <c r="E10" s="82"/>
      <c r="F10" s="82"/>
      <c r="G10" s="82"/>
      <c r="H10" s="82"/>
      <c r="I10" s="82"/>
      <c r="J10" s="82"/>
      <c r="K10" s="82"/>
      <c r="L10" s="82"/>
      <c r="M10" s="82"/>
      <c r="N10" s="82"/>
      <c r="O10" s="82"/>
      <c r="P10" s="82"/>
      <c r="Q10" s="82"/>
      <c r="R10" s="82"/>
    </row>
    <row r="11" spans="5:19" x14ac:dyDescent="0.2">
      <c r="E11" s="82"/>
      <c r="F11" s="82"/>
      <c r="G11" s="82"/>
      <c r="H11" s="82"/>
      <c r="I11" s="82"/>
      <c r="J11" s="82"/>
      <c r="K11" s="82"/>
      <c r="L11" s="82"/>
      <c r="M11" s="82"/>
      <c r="N11" s="82"/>
      <c r="O11" s="82"/>
      <c r="P11" s="82"/>
      <c r="Q11" s="82"/>
      <c r="R11" s="82"/>
    </row>
    <row r="12" spans="5:19" x14ac:dyDescent="0.2">
      <c r="E12" s="82"/>
      <c r="F12" s="82"/>
      <c r="G12" s="82"/>
      <c r="H12" s="82"/>
      <c r="I12" s="82"/>
      <c r="J12" s="82"/>
      <c r="K12" s="82"/>
      <c r="L12" s="82"/>
      <c r="M12" s="82"/>
      <c r="N12" s="82"/>
      <c r="O12" s="82"/>
      <c r="P12" s="82"/>
      <c r="Q12" s="82"/>
      <c r="R12" s="82"/>
    </row>
    <row r="13" spans="5:19" x14ac:dyDescent="0.2">
      <c r="E13" s="82"/>
      <c r="F13" s="82"/>
      <c r="G13" s="82"/>
      <c r="H13" s="82"/>
      <c r="I13" s="82"/>
      <c r="J13" s="82"/>
      <c r="K13" s="82"/>
      <c r="L13" s="82"/>
      <c r="M13" s="82"/>
      <c r="N13" s="82"/>
      <c r="O13" s="82"/>
      <c r="P13" s="82"/>
      <c r="Q13" s="82"/>
      <c r="R13" s="82"/>
    </row>
    <row r="14" spans="5:19" ht="15" x14ac:dyDescent="0.25">
      <c r="E14" s="82"/>
      <c r="F14" s="82"/>
      <c r="G14" s="82"/>
      <c r="H14" s="82"/>
      <c r="I14" s="82"/>
      <c r="J14" s="82"/>
      <c r="K14" s="82"/>
      <c r="L14" s="82"/>
      <c r="M14" s="82"/>
      <c r="N14" s="82"/>
      <c r="O14" s="82"/>
      <c r="P14" s="82"/>
      <c r="Q14" s="82"/>
      <c r="R14" s="82"/>
      <c r="S14" s="22"/>
    </row>
    <row r="15" spans="5:19" ht="15" x14ac:dyDescent="0.25">
      <c r="E15" s="82"/>
      <c r="F15" s="82"/>
      <c r="G15" s="82"/>
      <c r="H15" s="82"/>
      <c r="I15" s="82"/>
      <c r="J15" s="82"/>
      <c r="K15" s="82"/>
      <c r="L15" s="82"/>
      <c r="M15" s="82"/>
      <c r="N15" s="82"/>
      <c r="O15" s="82"/>
      <c r="P15" s="82"/>
      <c r="Q15" s="82"/>
      <c r="R15" s="82"/>
      <c r="S15" s="22"/>
    </row>
    <row r="16" spans="5:19" x14ac:dyDescent="0.2">
      <c r="E16" s="82"/>
      <c r="F16" s="82"/>
      <c r="G16" s="82"/>
      <c r="H16" s="82"/>
      <c r="I16" s="82"/>
      <c r="J16" s="82"/>
      <c r="K16" s="82"/>
      <c r="L16" s="82"/>
      <c r="M16" s="82"/>
      <c r="N16" s="82"/>
      <c r="O16" s="82"/>
      <c r="P16" s="82"/>
      <c r="Q16" s="82"/>
      <c r="R16" s="82"/>
    </row>
    <row r="17" spans="5:18" x14ac:dyDescent="0.2">
      <c r="E17" s="82"/>
      <c r="F17" s="82"/>
      <c r="G17" s="82"/>
      <c r="H17" s="82"/>
      <c r="I17" s="82"/>
      <c r="J17" s="82"/>
      <c r="K17" s="82"/>
      <c r="L17" s="82"/>
      <c r="M17" s="82"/>
      <c r="N17" s="82"/>
      <c r="O17" s="82"/>
      <c r="P17" s="82"/>
      <c r="Q17" s="82"/>
      <c r="R17" s="82"/>
    </row>
    <row r="18" spans="5:18" x14ac:dyDescent="0.2">
      <c r="E18" s="82"/>
      <c r="F18" s="82"/>
      <c r="G18" s="82"/>
      <c r="H18" s="82"/>
      <c r="I18" s="82"/>
      <c r="J18" s="82"/>
      <c r="K18" s="82"/>
      <c r="L18" s="82"/>
      <c r="M18" s="82"/>
      <c r="N18" s="82"/>
      <c r="O18" s="82"/>
      <c r="P18" s="82"/>
      <c r="Q18" s="82"/>
      <c r="R18" s="82"/>
    </row>
    <row r="19" spans="5:18" x14ac:dyDescent="0.2">
      <c r="E19" s="82"/>
      <c r="F19" s="82"/>
      <c r="G19" s="82"/>
      <c r="H19" s="82"/>
      <c r="I19" s="82"/>
      <c r="J19" s="82"/>
      <c r="K19" s="82"/>
      <c r="L19" s="82"/>
      <c r="M19" s="82"/>
      <c r="N19" s="82"/>
      <c r="O19" s="82"/>
      <c r="P19" s="82"/>
      <c r="Q19" s="82"/>
      <c r="R19" s="82"/>
    </row>
    <row r="20" spans="5:18" x14ac:dyDescent="0.2">
      <c r="E20" s="82"/>
      <c r="F20" s="82"/>
      <c r="G20" s="82"/>
      <c r="H20" s="82"/>
      <c r="I20" s="82"/>
      <c r="J20" s="82"/>
      <c r="K20" s="82"/>
      <c r="L20" s="82"/>
      <c r="M20" s="82"/>
      <c r="N20" s="82"/>
      <c r="O20" s="82"/>
      <c r="P20" s="82"/>
      <c r="Q20" s="82"/>
      <c r="R20" s="82"/>
    </row>
    <row r="21" spans="5:18" x14ac:dyDescent="0.2">
      <c r="E21" s="82"/>
      <c r="F21" s="82"/>
      <c r="G21" s="82"/>
      <c r="H21" s="82"/>
      <c r="I21" s="82"/>
      <c r="J21" s="82"/>
      <c r="K21" s="82"/>
      <c r="L21" s="82"/>
      <c r="M21" s="82"/>
      <c r="N21" s="82"/>
      <c r="O21" s="82"/>
      <c r="P21" s="82"/>
      <c r="Q21" s="82"/>
      <c r="R21" s="82"/>
    </row>
    <row r="22" spans="5:18" x14ac:dyDescent="0.2">
      <c r="E22" s="43"/>
      <c r="F22" s="43"/>
      <c r="G22" s="43"/>
      <c r="H22" s="43"/>
      <c r="I22" s="43"/>
      <c r="J22" s="43"/>
      <c r="K22" s="43"/>
      <c r="L22" s="43"/>
      <c r="M22" s="43"/>
      <c r="N22" s="43"/>
      <c r="O22" s="43"/>
      <c r="P22" s="43"/>
      <c r="Q22" s="43"/>
      <c r="R22" s="43"/>
    </row>
    <row r="23" spans="5:18" x14ac:dyDescent="0.2">
      <c r="E23" s="43"/>
      <c r="F23" s="43"/>
      <c r="G23" s="43"/>
      <c r="H23" s="43"/>
      <c r="I23" s="43"/>
      <c r="J23" s="43"/>
      <c r="K23" s="43"/>
      <c r="L23" s="43"/>
      <c r="M23" s="43"/>
      <c r="N23" s="43"/>
      <c r="O23" s="43"/>
      <c r="P23" s="43"/>
      <c r="Q23" s="43"/>
      <c r="R23" s="43"/>
    </row>
    <row r="24" spans="5:18" x14ac:dyDescent="0.2">
      <c r="E24" s="43"/>
      <c r="F24" s="43"/>
      <c r="G24" s="43"/>
      <c r="H24" s="43"/>
      <c r="I24" s="43"/>
      <c r="J24" s="43"/>
      <c r="K24" s="43"/>
      <c r="L24" s="43"/>
      <c r="M24" s="43"/>
      <c r="N24" s="43"/>
      <c r="O24" s="43"/>
      <c r="P24" s="43"/>
      <c r="Q24" s="43"/>
      <c r="R24" s="43"/>
    </row>
    <row r="25" spans="5:18" x14ac:dyDescent="0.2">
      <c r="E25" s="43"/>
      <c r="F25" s="43"/>
      <c r="G25" s="43"/>
      <c r="H25" s="43"/>
      <c r="I25" s="43"/>
      <c r="J25" s="43"/>
      <c r="K25" s="43"/>
      <c r="L25" s="43"/>
      <c r="M25" s="43"/>
      <c r="N25" s="43"/>
      <c r="O25" s="43"/>
      <c r="P25" s="43"/>
      <c r="Q25" s="43"/>
      <c r="R25" s="43"/>
    </row>
    <row r="26" spans="5:18" x14ac:dyDescent="0.2">
      <c r="E26" s="43"/>
      <c r="F26" s="43"/>
      <c r="G26" s="43"/>
      <c r="H26" s="43"/>
      <c r="I26" s="43"/>
      <c r="J26" s="43"/>
      <c r="K26" s="43"/>
      <c r="L26" s="43"/>
      <c r="M26" s="43"/>
      <c r="N26" s="43"/>
      <c r="O26" s="43"/>
      <c r="P26" s="43"/>
      <c r="Q26" s="43"/>
      <c r="R26" s="43"/>
    </row>
    <row r="27" spans="5:18" x14ac:dyDescent="0.2">
      <c r="E27" s="43"/>
      <c r="F27" s="43"/>
      <c r="G27" s="43"/>
      <c r="H27" s="43"/>
      <c r="I27" s="43"/>
      <c r="J27" s="43"/>
      <c r="K27" s="43"/>
      <c r="L27" s="43"/>
      <c r="M27" s="43"/>
      <c r="N27" s="43"/>
      <c r="O27" s="43"/>
      <c r="P27" s="43"/>
      <c r="Q27" s="43"/>
      <c r="R27" s="43"/>
    </row>
    <row r="28" spans="5:18" x14ac:dyDescent="0.2">
      <c r="E28" s="43"/>
      <c r="F28" s="43"/>
      <c r="G28" s="43"/>
      <c r="H28" s="43"/>
      <c r="I28" s="43"/>
      <c r="J28" s="43"/>
      <c r="K28" s="43"/>
      <c r="L28" s="43"/>
      <c r="M28" s="43"/>
      <c r="N28" s="43"/>
      <c r="O28" s="43"/>
      <c r="P28" s="43"/>
      <c r="Q28" s="43"/>
      <c r="R28" s="43"/>
    </row>
    <row r="29" spans="5:18" x14ac:dyDescent="0.2">
      <c r="E29" s="43"/>
      <c r="F29" s="43"/>
      <c r="G29" s="43"/>
      <c r="H29" s="43"/>
      <c r="I29" s="43"/>
      <c r="J29" s="43"/>
      <c r="K29" s="43"/>
      <c r="L29" s="43"/>
      <c r="M29" s="43"/>
      <c r="N29" s="43"/>
      <c r="O29" s="43"/>
      <c r="P29" s="43"/>
      <c r="Q29" s="43"/>
      <c r="R29" s="43"/>
    </row>
    <row r="30" spans="5:18" x14ac:dyDescent="0.2">
      <c r="E30" s="43"/>
      <c r="F30" s="43"/>
      <c r="G30" s="43"/>
      <c r="H30" s="43"/>
      <c r="I30" s="43"/>
      <c r="J30" s="43"/>
      <c r="K30" s="43"/>
      <c r="L30" s="43"/>
      <c r="M30" s="43"/>
      <c r="N30" s="43"/>
      <c r="O30" s="43"/>
      <c r="P30" s="43"/>
      <c r="Q30" s="43"/>
      <c r="R30" s="43"/>
    </row>
    <row r="31" spans="5:18" x14ac:dyDescent="0.2">
      <c r="E31" s="43"/>
      <c r="F31" s="43"/>
      <c r="G31" s="43"/>
      <c r="H31" s="43"/>
      <c r="I31" s="43"/>
      <c r="J31" s="43"/>
      <c r="K31" s="43"/>
      <c r="L31" s="43"/>
      <c r="M31" s="43"/>
      <c r="N31" s="43"/>
      <c r="O31" s="43"/>
      <c r="P31" s="43"/>
      <c r="Q31" s="43"/>
      <c r="R31" s="43"/>
    </row>
    <row r="32" spans="5:18" x14ac:dyDescent="0.2">
      <c r="E32" s="43"/>
      <c r="F32" s="43"/>
      <c r="G32" s="43"/>
      <c r="H32" s="43"/>
      <c r="I32" s="43"/>
      <c r="J32" s="43"/>
      <c r="K32" s="43"/>
      <c r="L32" s="43"/>
      <c r="M32" s="43"/>
      <c r="N32" s="43"/>
      <c r="O32" s="43"/>
      <c r="P32" s="43"/>
      <c r="Q32" s="43"/>
      <c r="R32" s="43"/>
    </row>
    <row r="33" spans="5:18" x14ac:dyDescent="0.2">
      <c r="E33" s="43"/>
      <c r="F33" s="43"/>
      <c r="G33" s="43"/>
      <c r="H33" s="43"/>
      <c r="I33" s="43"/>
      <c r="J33" s="43"/>
      <c r="K33" s="43"/>
      <c r="L33" s="43"/>
      <c r="M33" s="43"/>
      <c r="N33" s="43"/>
      <c r="O33" s="43"/>
      <c r="P33" s="43"/>
      <c r="Q33" s="43"/>
      <c r="R33" s="43"/>
    </row>
    <row r="34" spans="5:18" x14ac:dyDescent="0.2">
      <c r="E34" s="43"/>
      <c r="F34" s="43"/>
      <c r="G34" s="43"/>
      <c r="H34" s="43"/>
      <c r="I34" s="43"/>
      <c r="J34" s="43"/>
      <c r="K34" s="43"/>
      <c r="L34" s="43"/>
      <c r="M34" s="43"/>
      <c r="N34" s="43"/>
      <c r="O34" s="43"/>
      <c r="P34" s="43"/>
      <c r="Q34" s="43"/>
      <c r="R34" s="43"/>
    </row>
    <row r="35" spans="5:18" x14ac:dyDescent="0.2">
      <c r="E35" s="43"/>
      <c r="F35" s="43"/>
      <c r="G35" s="43"/>
      <c r="H35" s="43"/>
      <c r="I35" s="43"/>
      <c r="J35" s="43"/>
      <c r="K35" s="43"/>
      <c r="L35" s="43"/>
      <c r="M35" s="43"/>
      <c r="N35" s="43"/>
      <c r="O35" s="43"/>
      <c r="P35" s="43"/>
      <c r="Q35" s="43"/>
      <c r="R35" s="43"/>
    </row>
    <row r="36" spans="5:18" x14ac:dyDescent="0.2">
      <c r="E36" s="43"/>
      <c r="F36" s="43"/>
      <c r="G36" s="43"/>
      <c r="H36" s="43"/>
      <c r="I36" s="43"/>
      <c r="J36" s="43"/>
      <c r="K36" s="43"/>
      <c r="L36" s="43"/>
      <c r="M36" s="43"/>
      <c r="N36" s="43"/>
      <c r="O36" s="43"/>
      <c r="P36" s="43"/>
      <c r="Q36" s="43"/>
      <c r="R36" s="43"/>
    </row>
    <row r="37" spans="5:18" ht="15" x14ac:dyDescent="0.25">
      <c r="E37" s="22"/>
      <c r="F37" s="4"/>
      <c r="G37" s="4"/>
      <c r="H37" s="4"/>
      <c r="I37" s="4"/>
      <c r="J37" s="4"/>
    </row>
    <row r="38" spans="5:18" ht="15" x14ac:dyDescent="0.25">
      <c r="E38" s="4"/>
      <c r="F38" s="42"/>
      <c r="G38" s="4"/>
      <c r="H38" s="4"/>
      <c r="I38" s="4"/>
      <c r="J38" s="4"/>
    </row>
    <row r="39" spans="5:18" x14ac:dyDescent="0.2">
      <c r="E39" s="4"/>
      <c r="F39" s="4"/>
      <c r="G39" s="4"/>
      <c r="H39" s="4"/>
    </row>
    <row r="40" spans="5:18" ht="15" x14ac:dyDescent="0.25">
      <c r="E40" s="22"/>
      <c r="F40" s="4"/>
      <c r="G40" s="4"/>
      <c r="H40" s="4"/>
    </row>
    <row r="41" spans="5:18" x14ac:dyDescent="0.2">
      <c r="F41" s="4"/>
      <c r="G41" s="4"/>
      <c r="H41" s="4"/>
    </row>
    <row r="42" spans="5:18" x14ac:dyDescent="0.2">
      <c r="F42" s="4"/>
      <c r="G42" s="4"/>
      <c r="H42" s="4"/>
    </row>
    <row r="43" spans="5:18" x14ac:dyDescent="0.2">
      <c r="F43" s="4"/>
      <c r="G43" s="4"/>
      <c r="H43" s="4"/>
    </row>
    <row r="44" spans="5:18" x14ac:dyDescent="0.2">
      <c r="F44" s="4"/>
      <c r="G44" s="4"/>
    </row>
    <row r="45" spans="5:18" x14ac:dyDescent="0.2">
      <c r="F45" s="4"/>
      <c r="G45" s="4"/>
    </row>
    <row r="46" spans="5:18" x14ac:dyDescent="0.2">
      <c r="F46" s="4"/>
    </row>
  </sheetData>
  <mergeCells count="1">
    <mergeCell ref="E4:R2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D2:R47"/>
  <sheetViews>
    <sheetView showGridLines="0" workbookViewId="0">
      <selection activeCell="E2" sqref="E2"/>
    </sheetView>
  </sheetViews>
  <sheetFormatPr defaultRowHeight="15" x14ac:dyDescent="0.25"/>
  <cols>
    <col min="5" max="5" width="24.7109375" style="23" customWidth="1"/>
  </cols>
  <sheetData>
    <row r="2" spans="4:18" ht="20.25" x14ac:dyDescent="0.3">
      <c r="D2" s="2"/>
      <c r="E2" s="24" t="s">
        <v>13</v>
      </c>
    </row>
    <row r="4" spans="4:18" ht="15" customHeight="1" x14ac:dyDescent="0.25">
      <c r="F4" s="52"/>
      <c r="G4" s="52"/>
      <c r="H4" s="52"/>
      <c r="I4" s="52"/>
      <c r="J4" s="52"/>
      <c r="K4" s="52"/>
      <c r="L4" s="52"/>
      <c r="M4" s="52"/>
      <c r="N4" s="52"/>
      <c r="O4" s="52"/>
      <c r="P4" s="52"/>
      <c r="Q4" s="52"/>
      <c r="R4" s="52"/>
    </row>
    <row r="5" spans="4:18" x14ac:dyDescent="0.25">
      <c r="E5" s="52"/>
      <c r="F5" s="52"/>
      <c r="G5" s="52"/>
      <c r="H5" s="52"/>
      <c r="I5" s="52"/>
      <c r="J5" s="52"/>
      <c r="K5" s="52"/>
      <c r="L5" s="52"/>
      <c r="M5" s="52"/>
      <c r="N5" s="52"/>
      <c r="O5" s="52"/>
      <c r="P5" s="52"/>
      <c r="Q5" s="52"/>
      <c r="R5" s="52"/>
    </row>
    <row r="6" spans="4:18" x14ac:dyDescent="0.25">
      <c r="E6" s="52"/>
      <c r="F6" s="52"/>
      <c r="G6" s="52"/>
      <c r="H6" s="52"/>
      <c r="I6" s="52"/>
      <c r="J6" s="52"/>
      <c r="K6" s="52"/>
      <c r="L6" s="52"/>
      <c r="M6" s="52"/>
      <c r="N6" s="52"/>
      <c r="O6" s="52"/>
      <c r="P6" s="52"/>
      <c r="Q6" s="52"/>
      <c r="R6" s="52"/>
    </row>
    <row r="7" spans="4:18" x14ac:dyDescent="0.25">
      <c r="E7" s="52"/>
      <c r="F7" s="52"/>
      <c r="G7" s="52"/>
      <c r="H7" s="52"/>
      <c r="I7" s="52"/>
      <c r="J7" s="52"/>
      <c r="K7" s="52"/>
      <c r="L7" s="52"/>
      <c r="M7" s="52"/>
      <c r="N7" s="52"/>
      <c r="O7" s="52"/>
      <c r="P7" s="52"/>
      <c r="Q7" s="52"/>
      <c r="R7" s="52"/>
    </row>
    <row r="8" spans="4:18" x14ac:dyDescent="0.25">
      <c r="E8" s="52"/>
      <c r="F8" s="52"/>
      <c r="G8" s="52"/>
      <c r="H8" s="52"/>
      <c r="I8" s="52"/>
      <c r="J8" s="52"/>
      <c r="K8" s="52"/>
      <c r="L8" s="52"/>
      <c r="M8" s="52"/>
      <c r="N8" s="52"/>
      <c r="O8" s="52"/>
      <c r="P8" s="52"/>
      <c r="Q8" s="52"/>
      <c r="R8" s="52"/>
    </row>
    <row r="9" spans="4:18" x14ac:dyDescent="0.25">
      <c r="E9" s="52"/>
      <c r="F9" s="52"/>
      <c r="G9" s="52"/>
      <c r="H9" s="52"/>
      <c r="I9" s="52"/>
      <c r="J9" s="52"/>
      <c r="K9" s="52"/>
      <c r="L9" s="52"/>
      <c r="M9" s="52"/>
      <c r="N9" s="52"/>
      <c r="O9" s="52"/>
      <c r="P9" s="52"/>
      <c r="Q9" s="52"/>
      <c r="R9" s="52"/>
    </row>
    <row r="10" spans="4:18" x14ac:dyDescent="0.25">
      <c r="E10" s="52"/>
      <c r="F10" s="52"/>
      <c r="G10" s="52"/>
      <c r="H10" s="52"/>
      <c r="I10" s="52"/>
      <c r="J10" s="52"/>
      <c r="K10" s="52"/>
      <c r="L10" s="52"/>
      <c r="M10" s="52"/>
      <c r="N10" s="52"/>
      <c r="O10" s="52"/>
      <c r="P10" s="52"/>
      <c r="Q10" s="52"/>
      <c r="R10" s="52"/>
    </row>
    <row r="11" spans="4:18" x14ac:dyDescent="0.25">
      <c r="E11" s="52"/>
      <c r="F11" s="52"/>
      <c r="G11" s="52"/>
      <c r="H11" s="52"/>
      <c r="I11" s="52"/>
      <c r="J11" s="52"/>
      <c r="K11" s="52"/>
      <c r="L11" s="52"/>
      <c r="M11" s="52"/>
      <c r="N11" s="52"/>
      <c r="O11" s="52"/>
      <c r="P11" s="52"/>
      <c r="Q11" s="52"/>
      <c r="R11" s="52"/>
    </row>
    <row r="12" spans="4:18" x14ac:dyDescent="0.25">
      <c r="E12" s="52"/>
      <c r="F12" s="52"/>
      <c r="G12" s="52"/>
      <c r="H12" s="52"/>
      <c r="I12" s="52"/>
      <c r="J12" s="52"/>
      <c r="K12" s="52"/>
      <c r="L12" s="52"/>
      <c r="M12" s="52"/>
      <c r="N12" s="52"/>
      <c r="O12" s="52"/>
      <c r="P12" s="52"/>
      <c r="Q12" s="52"/>
      <c r="R12" s="52"/>
    </row>
    <row r="13" spans="4:18" x14ac:dyDescent="0.25">
      <c r="E13" s="52"/>
      <c r="F13" s="52"/>
      <c r="G13" s="52"/>
      <c r="H13" s="52"/>
      <c r="I13" s="52"/>
      <c r="J13" s="52"/>
      <c r="K13" s="52"/>
      <c r="L13" s="52"/>
      <c r="M13" s="52"/>
      <c r="N13" s="52"/>
      <c r="O13" s="52"/>
      <c r="P13" s="52"/>
      <c r="Q13" s="52"/>
      <c r="R13" s="52"/>
    </row>
    <row r="14" spans="4:18" x14ac:dyDescent="0.25">
      <c r="E14" s="52"/>
      <c r="F14" s="52"/>
      <c r="G14" s="52"/>
      <c r="H14" s="52"/>
      <c r="I14" s="52"/>
      <c r="J14" s="52"/>
      <c r="K14" s="52"/>
      <c r="L14" s="52"/>
      <c r="M14" s="52"/>
      <c r="N14" s="52"/>
      <c r="O14" s="52"/>
      <c r="P14" s="52"/>
      <c r="Q14" s="52"/>
      <c r="R14" s="52"/>
    </row>
    <row r="15" spans="4:18" x14ac:dyDescent="0.25">
      <c r="E15" s="52"/>
      <c r="F15" s="52"/>
      <c r="G15" s="52"/>
      <c r="H15" s="52"/>
      <c r="I15" s="52"/>
      <c r="J15" s="52"/>
      <c r="K15" s="52"/>
      <c r="L15" s="52"/>
      <c r="M15" s="52"/>
      <c r="N15" s="52"/>
      <c r="O15" s="52"/>
      <c r="P15" s="52"/>
      <c r="Q15" s="52"/>
      <c r="R15" s="52"/>
    </row>
    <row r="16" spans="4:18" x14ac:dyDescent="0.25">
      <c r="E16" s="52"/>
      <c r="F16" s="52"/>
      <c r="G16" s="52"/>
      <c r="H16" s="52"/>
      <c r="I16" s="52"/>
      <c r="J16" s="52"/>
      <c r="K16" s="52"/>
      <c r="L16" s="52"/>
      <c r="M16" s="52"/>
      <c r="N16" s="52"/>
      <c r="O16" s="52"/>
      <c r="P16" s="52"/>
      <c r="Q16" s="52"/>
      <c r="R16" s="52"/>
    </row>
    <row r="17" spans="5:18" x14ac:dyDescent="0.25">
      <c r="E17" s="52"/>
      <c r="F17" s="52"/>
      <c r="G17" s="52"/>
      <c r="H17" s="52"/>
      <c r="I17" s="52"/>
      <c r="J17" s="52"/>
      <c r="K17" s="52"/>
      <c r="L17" s="52"/>
      <c r="M17" s="52"/>
      <c r="N17" s="52"/>
      <c r="O17" s="52"/>
      <c r="P17" s="52"/>
      <c r="Q17" s="52"/>
      <c r="R17" s="52"/>
    </row>
    <row r="18" spans="5:18" x14ac:dyDescent="0.25">
      <c r="E18" s="52"/>
      <c r="F18" s="52"/>
      <c r="G18" s="52"/>
      <c r="H18" s="52"/>
      <c r="I18" s="52"/>
      <c r="J18" s="52"/>
      <c r="K18" s="52"/>
      <c r="L18" s="52"/>
      <c r="M18" s="52"/>
      <c r="N18" s="52"/>
      <c r="O18" s="52"/>
      <c r="P18" s="52"/>
      <c r="Q18" s="52"/>
      <c r="R18" s="52"/>
    </row>
    <row r="19" spans="5:18" x14ac:dyDescent="0.25">
      <c r="E19" s="52"/>
      <c r="F19" s="52"/>
      <c r="G19" s="52"/>
      <c r="H19" s="52"/>
      <c r="I19" s="52"/>
      <c r="J19" s="52"/>
      <c r="K19" s="52"/>
      <c r="L19" s="52"/>
      <c r="M19" s="52"/>
      <c r="N19" s="52"/>
      <c r="O19" s="52"/>
      <c r="P19" s="52"/>
      <c r="Q19" s="52"/>
      <c r="R19" s="52"/>
    </row>
    <row r="20" spans="5:18" x14ac:dyDescent="0.25">
      <c r="E20" s="52"/>
      <c r="F20" s="52"/>
      <c r="G20" s="52"/>
      <c r="H20" s="52"/>
      <c r="I20" s="52"/>
      <c r="J20" s="52"/>
      <c r="K20" s="52"/>
      <c r="L20" s="52"/>
      <c r="M20" s="52"/>
      <c r="N20" s="52"/>
      <c r="O20" s="52"/>
      <c r="P20" s="52"/>
      <c r="Q20" s="52"/>
      <c r="R20" s="52"/>
    </row>
    <row r="21" spans="5:18" x14ac:dyDescent="0.25">
      <c r="E21" s="52"/>
      <c r="F21" s="52"/>
      <c r="G21" s="52"/>
      <c r="H21" s="52"/>
      <c r="I21" s="52"/>
      <c r="J21" s="52"/>
      <c r="K21" s="52"/>
      <c r="L21" s="52"/>
      <c r="M21" s="52"/>
      <c r="N21" s="52"/>
      <c r="O21" s="52"/>
      <c r="P21" s="52"/>
      <c r="Q21" s="52"/>
      <c r="R21" s="52"/>
    </row>
    <row r="22" spans="5:18" ht="15" customHeight="1" x14ac:dyDescent="0.25">
      <c r="E22" s="83" t="s">
        <v>111</v>
      </c>
      <c r="F22" s="84"/>
      <c r="G22" s="84"/>
      <c r="H22" s="84"/>
      <c r="I22" s="84"/>
      <c r="J22" s="84"/>
      <c r="K22" s="84"/>
      <c r="L22" s="84"/>
      <c r="M22" s="84"/>
      <c r="N22" s="84"/>
      <c r="O22" s="84"/>
      <c r="P22" s="84"/>
      <c r="Q22" s="84"/>
      <c r="R22" s="52"/>
    </row>
    <row r="23" spans="5:18" x14ac:dyDescent="0.25">
      <c r="E23" s="84"/>
      <c r="F23" s="84"/>
      <c r="G23" s="84"/>
      <c r="H23" s="84"/>
      <c r="I23" s="84"/>
      <c r="J23" s="84"/>
      <c r="K23" s="84"/>
      <c r="L23" s="84"/>
      <c r="M23" s="84"/>
      <c r="N23" s="84"/>
      <c r="O23" s="84"/>
      <c r="P23" s="84"/>
      <c r="Q23" s="84"/>
      <c r="R23" s="52"/>
    </row>
    <row r="24" spans="5:18" x14ac:dyDescent="0.25">
      <c r="E24" s="84"/>
      <c r="F24" s="84"/>
      <c r="G24" s="84"/>
      <c r="H24" s="84"/>
      <c r="I24" s="84"/>
      <c r="J24" s="84"/>
      <c r="K24" s="84"/>
      <c r="L24" s="84"/>
      <c r="M24" s="84"/>
      <c r="N24" s="84"/>
      <c r="O24" s="84"/>
      <c r="P24" s="84"/>
      <c r="Q24" s="84"/>
      <c r="R24" s="52"/>
    </row>
    <row r="25" spans="5:18" x14ac:dyDescent="0.25">
      <c r="E25" s="84"/>
      <c r="F25" s="84"/>
      <c r="G25" s="84"/>
      <c r="H25" s="84"/>
      <c r="I25" s="84"/>
      <c r="J25" s="84"/>
      <c r="K25" s="84"/>
      <c r="L25" s="84"/>
      <c r="M25" s="84"/>
      <c r="N25" s="84"/>
      <c r="O25" s="84"/>
      <c r="P25" s="84"/>
      <c r="Q25" s="84"/>
      <c r="R25" s="52"/>
    </row>
    <row r="26" spans="5:18" x14ac:dyDescent="0.25">
      <c r="E26" s="84"/>
      <c r="F26" s="84"/>
      <c r="G26" s="84"/>
      <c r="H26" s="84"/>
      <c r="I26" s="84"/>
      <c r="J26" s="84"/>
      <c r="K26" s="84"/>
      <c r="L26" s="84"/>
      <c r="M26" s="84"/>
      <c r="N26" s="84"/>
      <c r="O26" s="84"/>
      <c r="P26" s="84"/>
      <c r="Q26" s="84"/>
      <c r="R26" s="52"/>
    </row>
    <row r="27" spans="5:18" x14ac:dyDescent="0.25">
      <c r="E27" s="84"/>
      <c r="F27" s="84"/>
      <c r="G27" s="84"/>
      <c r="H27" s="84"/>
      <c r="I27" s="84"/>
      <c r="J27" s="84"/>
      <c r="K27" s="84"/>
      <c r="L27" s="84"/>
      <c r="M27" s="84"/>
      <c r="N27" s="84"/>
      <c r="O27" s="84"/>
      <c r="P27" s="84"/>
      <c r="Q27" s="84"/>
      <c r="R27" s="52"/>
    </row>
    <row r="28" spans="5:18" x14ac:dyDescent="0.25">
      <c r="E28" s="84"/>
      <c r="F28" s="84"/>
      <c r="G28" s="84"/>
      <c r="H28" s="84"/>
      <c r="I28" s="84"/>
      <c r="J28" s="84"/>
      <c r="K28" s="84"/>
      <c r="L28" s="84"/>
      <c r="M28" s="84"/>
      <c r="N28" s="84"/>
      <c r="O28" s="84"/>
      <c r="P28" s="84"/>
      <c r="Q28" s="84"/>
      <c r="R28" s="52"/>
    </row>
    <row r="29" spans="5:18" x14ac:dyDescent="0.25">
      <c r="E29" s="84"/>
      <c r="F29" s="84"/>
      <c r="G29" s="84"/>
      <c r="H29" s="84"/>
      <c r="I29" s="84"/>
      <c r="J29" s="84"/>
      <c r="K29" s="84"/>
      <c r="L29" s="84"/>
      <c r="M29" s="84"/>
      <c r="N29" s="84"/>
      <c r="O29" s="84"/>
      <c r="P29" s="84"/>
      <c r="Q29" s="84"/>
      <c r="R29" s="52"/>
    </row>
    <row r="30" spans="5:18" x14ac:dyDescent="0.25">
      <c r="E30" s="84"/>
      <c r="F30" s="84"/>
      <c r="G30" s="84"/>
      <c r="H30" s="84"/>
      <c r="I30" s="84"/>
      <c r="J30" s="84"/>
      <c r="K30" s="84"/>
      <c r="L30" s="84"/>
      <c r="M30" s="84"/>
      <c r="N30" s="84"/>
      <c r="O30" s="84"/>
      <c r="P30" s="84"/>
      <c r="Q30" s="84"/>
      <c r="R30" s="52"/>
    </row>
    <row r="31" spans="5:18" x14ac:dyDescent="0.25">
      <c r="E31" s="84"/>
      <c r="F31" s="84"/>
      <c r="G31" s="84"/>
      <c r="H31" s="84"/>
      <c r="I31" s="84"/>
      <c r="J31" s="84"/>
      <c r="K31" s="84"/>
      <c r="L31" s="84"/>
      <c r="M31" s="84"/>
      <c r="N31" s="84"/>
      <c r="O31" s="84"/>
      <c r="P31" s="84"/>
      <c r="Q31" s="84"/>
      <c r="R31" s="52"/>
    </row>
    <row r="32" spans="5:18" x14ac:dyDescent="0.25">
      <c r="E32" s="84"/>
      <c r="F32" s="84"/>
      <c r="G32" s="84"/>
      <c r="H32" s="84"/>
      <c r="I32" s="84"/>
      <c r="J32" s="84"/>
      <c r="K32" s="84"/>
      <c r="L32" s="84"/>
      <c r="M32" s="84"/>
      <c r="N32" s="84"/>
      <c r="O32" s="84"/>
      <c r="P32" s="84"/>
      <c r="Q32" s="84"/>
      <c r="R32" s="52"/>
    </row>
    <row r="33" spans="5:18" x14ac:dyDescent="0.25">
      <c r="E33" s="84"/>
      <c r="F33" s="84"/>
      <c r="G33" s="84"/>
      <c r="H33" s="84"/>
      <c r="I33" s="84"/>
      <c r="J33" s="84"/>
      <c r="K33" s="84"/>
      <c r="L33" s="84"/>
      <c r="M33" s="84"/>
      <c r="N33" s="84"/>
      <c r="O33" s="84"/>
      <c r="P33" s="84"/>
      <c r="Q33" s="84"/>
      <c r="R33" s="52"/>
    </row>
    <row r="34" spans="5:18" x14ac:dyDescent="0.25">
      <c r="E34" s="84"/>
      <c r="F34" s="84"/>
      <c r="G34" s="84"/>
      <c r="H34" s="84"/>
      <c r="I34" s="84"/>
      <c r="J34" s="84"/>
      <c r="K34" s="84"/>
      <c r="L34" s="84"/>
      <c r="M34" s="84"/>
      <c r="N34" s="84"/>
      <c r="O34" s="84"/>
      <c r="P34" s="84"/>
      <c r="Q34" s="84"/>
      <c r="R34" s="52"/>
    </row>
    <row r="35" spans="5:18" x14ac:dyDescent="0.25">
      <c r="E35" s="84"/>
      <c r="F35" s="84"/>
      <c r="G35" s="84"/>
      <c r="H35" s="84"/>
      <c r="I35" s="84"/>
      <c r="J35" s="84"/>
      <c r="K35" s="84"/>
      <c r="L35" s="84"/>
      <c r="M35" s="84"/>
      <c r="N35" s="84"/>
      <c r="O35" s="84"/>
      <c r="P35" s="84"/>
      <c r="Q35" s="84"/>
      <c r="R35" s="52"/>
    </row>
    <row r="36" spans="5:18" x14ac:dyDescent="0.25">
      <c r="E36" s="84"/>
      <c r="F36" s="84"/>
      <c r="G36" s="84"/>
      <c r="H36" s="84"/>
      <c r="I36" s="84"/>
      <c r="J36" s="84"/>
      <c r="K36" s="84"/>
      <c r="L36" s="84"/>
      <c r="M36" s="84"/>
      <c r="N36" s="84"/>
      <c r="O36" s="84"/>
      <c r="P36" s="84"/>
      <c r="Q36" s="84"/>
      <c r="R36" s="52"/>
    </row>
    <row r="37" spans="5:18" x14ac:dyDescent="0.25">
      <c r="E37" s="84"/>
      <c r="F37" s="84"/>
      <c r="G37" s="84"/>
      <c r="H37" s="84"/>
      <c r="I37" s="84"/>
      <c r="J37" s="84"/>
      <c r="K37" s="84"/>
      <c r="L37" s="84"/>
      <c r="M37" s="84"/>
      <c r="N37" s="84"/>
      <c r="O37" s="84"/>
      <c r="P37" s="84"/>
      <c r="Q37" s="84"/>
    </row>
    <row r="38" spans="5:18" ht="107.25" customHeight="1" x14ac:dyDescent="0.25">
      <c r="E38" s="84"/>
      <c r="F38" s="84"/>
      <c r="G38" s="84"/>
      <c r="H38" s="84"/>
      <c r="I38" s="84"/>
      <c r="J38" s="84"/>
      <c r="K38" s="84"/>
      <c r="L38" s="84"/>
      <c r="M38" s="84"/>
      <c r="N38" s="84"/>
      <c r="O38" s="84"/>
      <c r="P38" s="84"/>
      <c r="Q38" s="84"/>
    </row>
    <row r="39" spans="5:18" x14ac:dyDescent="0.25">
      <c r="E39" s="52"/>
      <c r="F39" s="52"/>
      <c r="G39" s="52"/>
      <c r="H39" s="52"/>
      <c r="I39" s="52"/>
      <c r="J39" s="52"/>
      <c r="K39" s="52"/>
      <c r="L39" s="52"/>
      <c r="M39" s="52"/>
      <c r="N39" s="52"/>
      <c r="O39" s="52"/>
      <c r="P39" s="52"/>
      <c r="Q39" s="52"/>
    </row>
    <row r="40" spans="5:18" x14ac:dyDescent="0.25">
      <c r="E40" s="52"/>
      <c r="F40" s="52"/>
      <c r="G40" s="52"/>
      <c r="H40" s="52"/>
      <c r="I40" s="52"/>
      <c r="J40" s="52"/>
      <c r="K40" s="52"/>
      <c r="L40" s="52"/>
      <c r="M40" s="52"/>
      <c r="N40" s="52"/>
      <c r="O40" s="52"/>
      <c r="P40" s="52"/>
      <c r="Q40" s="52"/>
    </row>
    <row r="41" spans="5:18" x14ac:dyDescent="0.25">
      <c r="E41" s="52"/>
      <c r="F41" s="52"/>
      <c r="G41" s="52"/>
      <c r="H41" s="52"/>
      <c r="I41" s="52"/>
      <c r="J41" s="52"/>
      <c r="K41" s="52"/>
      <c r="L41" s="52"/>
      <c r="M41" s="52"/>
      <c r="N41" s="52"/>
      <c r="O41" s="52"/>
      <c r="P41" s="52"/>
      <c r="Q41" s="52"/>
    </row>
    <row r="42" spans="5:18" x14ac:dyDescent="0.25">
      <c r="E42" s="52"/>
      <c r="F42" s="52"/>
      <c r="G42" s="52"/>
      <c r="H42" s="52"/>
      <c r="I42" s="52"/>
      <c r="J42" s="52"/>
      <c r="K42" s="52"/>
      <c r="L42" s="52"/>
      <c r="M42" s="52"/>
      <c r="N42" s="52"/>
      <c r="O42" s="52"/>
      <c r="P42" s="52"/>
      <c r="Q42" s="52"/>
    </row>
    <row r="43" spans="5:18" x14ac:dyDescent="0.25">
      <c r="E43" s="52"/>
      <c r="F43" s="52"/>
      <c r="G43" s="52"/>
      <c r="H43" s="52"/>
      <c r="I43" s="52"/>
      <c r="J43" s="52"/>
      <c r="K43" s="52"/>
      <c r="L43" s="52"/>
      <c r="M43" s="52"/>
      <c r="N43" s="52"/>
      <c r="O43" s="52"/>
      <c r="P43" s="52"/>
      <c r="Q43" s="52"/>
    </row>
    <row r="44" spans="5:18" x14ac:dyDescent="0.25">
      <c r="E44" s="52"/>
      <c r="F44" s="52"/>
      <c r="G44" s="52"/>
      <c r="H44" s="52"/>
      <c r="I44" s="52"/>
      <c r="J44" s="52"/>
      <c r="K44" s="52"/>
      <c r="L44" s="52"/>
      <c r="M44" s="52"/>
      <c r="N44" s="52"/>
      <c r="O44" s="52"/>
      <c r="P44" s="52"/>
      <c r="Q44" s="52"/>
    </row>
    <row r="45" spans="5:18" x14ac:dyDescent="0.25">
      <c r="E45" s="52"/>
      <c r="F45" s="52"/>
      <c r="G45" s="52"/>
      <c r="H45" s="52"/>
      <c r="I45" s="52"/>
      <c r="J45" s="52"/>
      <c r="K45" s="52"/>
      <c r="L45" s="52"/>
      <c r="M45" s="52"/>
      <c r="N45" s="52"/>
      <c r="O45" s="52"/>
      <c r="P45" s="52"/>
      <c r="Q45" s="52"/>
    </row>
    <row r="46" spans="5:18" x14ac:dyDescent="0.25">
      <c r="E46" s="52"/>
      <c r="F46" s="52"/>
      <c r="G46" s="52"/>
      <c r="H46" s="52"/>
      <c r="I46" s="52"/>
      <c r="J46" s="52"/>
      <c r="K46" s="52"/>
      <c r="L46" s="52"/>
      <c r="M46" s="52"/>
      <c r="N46" s="52"/>
      <c r="O46" s="52"/>
      <c r="P46" s="52"/>
      <c r="Q46" s="52"/>
    </row>
    <row r="47" spans="5:18" x14ac:dyDescent="0.25">
      <c r="E47" s="52"/>
      <c r="F47" s="52"/>
      <c r="G47" s="52"/>
      <c r="H47" s="52"/>
      <c r="I47" s="52"/>
      <c r="J47" s="52"/>
      <c r="K47" s="52"/>
      <c r="L47" s="52"/>
      <c r="M47" s="52"/>
      <c r="N47" s="52"/>
      <c r="O47" s="52"/>
      <c r="P47" s="52"/>
      <c r="Q47" s="52"/>
    </row>
  </sheetData>
  <mergeCells count="1">
    <mergeCell ref="E22:Q38"/>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D2:Y19"/>
  <sheetViews>
    <sheetView showGridLines="0" workbookViewId="0">
      <selection activeCell="E2" sqref="E2"/>
    </sheetView>
  </sheetViews>
  <sheetFormatPr defaultRowHeight="14.25" x14ac:dyDescent="0.2"/>
  <cols>
    <col min="1" max="4" width="9.140625" style="1"/>
    <col min="5" max="5" width="28.85546875" style="4" customWidth="1"/>
    <col min="6" max="16384" width="9.140625" style="1"/>
  </cols>
  <sheetData>
    <row r="2" spans="4:25" ht="20.25" x14ac:dyDescent="0.3">
      <c r="D2" s="2"/>
      <c r="E2" s="24" t="s">
        <v>62</v>
      </c>
    </row>
    <row r="3" spans="4:25" ht="15" x14ac:dyDescent="0.25">
      <c r="E3" s="48"/>
    </row>
    <row r="4" spans="4:25" ht="15" customHeight="1" x14ac:dyDescent="0.25">
      <c r="E4" s="49" t="s">
        <v>59</v>
      </c>
      <c r="F4" s="1" t="s">
        <v>72</v>
      </c>
    </row>
    <row r="5" spans="4:25" ht="15" customHeight="1" x14ac:dyDescent="0.25">
      <c r="E5" s="49"/>
    </row>
    <row r="6" spans="4:25" ht="15.75" customHeight="1" x14ac:dyDescent="0.25">
      <c r="E6" s="49" t="s">
        <v>11</v>
      </c>
      <c r="F6" s="1" t="s">
        <v>91</v>
      </c>
    </row>
    <row r="7" spans="4:25" ht="15" x14ac:dyDescent="0.25">
      <c r="E7" s="49"/>
    </row>
    <row r="8" spans="4:25" ht="15" x14ac:dyDescent="0.25">
      <c r="E8" s="49" t="s">
        <v>12</v>
      </c>
      <c r="F8" s="1" t="s">
        <v>92</v>
      </c>
    </row>
    <row r="9" spans="4:25" ht="15" x14ac:dyDescent="0.25">
      <c r="E9" s="50"/>
    </row>
    <row r="10" spans="4:25" ht="15" x14ac:dyDescent="0.25">
      <c r="E10" s="48" t="s">
        <v>9</v>
      </c>
      <c r="F10" s="51" t="s">
        <v>89</v>
      </c>
    </row>
    <row r="11" spans="4:25" ht="15" x14ac:dyDescent="0.25">
      <c r="E11" s="48"/>
    </row>
    <row r="12" spans="4:25" ht="15" customHeight="1" x14ac:dyDescent="0.25">
      <c r="E12" s="48" t="s">
        <v>54</v>
      </c>
      <c r="F12" s="82" t="s">
        <v>93</v>
      </c>
      <c r="G12" s="82"/>
      <c r="H12" s="82"/>
      <c r="I12" s="82"/>
      <c r="J12" s="82"/>
      <c r="K12" s="82"/>
      <c r="L12" s="82"/>
      <c r="M12" s="82"/>
      <c r="N12" s="82"/>
      <c r="O12" s="82"/>
      <c r="P12" s="82"/>
      <c r="Q12" s="82"/>
      <c r="R12" s="82"/>
      <c r="S12" s="82"/>
      <c r="T12" s="82"/>
      <c r="U12" s="82"/>
      <c r="V12" s="82"/>
      <c r="W12" s="65"/>
      <c r="X12" s="65"/>
      <c r="Y12" s="65"/>
    </row>
    <row r="13" spans="4:25" ht="15" x14ac:dyDescent="0.25">
      <c r="E13" s="48"/>
      <c r="F13" s="65"/>
      <c r="G13" s="65"/>
      <c r="H13" s="65"/>
      <c r="I13" s="65"/>
      <c r="J13" s="65"/>
      <c r="K13" s="65"/>
      <c r="L13" s="65"/>
      <c r="M13" s="65"/>
      <c r="N13" s="65"/>
      <c r="O13" s="65"/>
      <c r="P13" s="65"/>
      <c r="Q13" s="65"/>
      <c r="R13" s="65"/>
    </row>
    <row r="14" spans="4:25" ht="15" x14ac:dyDescent="0.25">
      <c r="E14" s="48" t="s">
        <v>14</v>
      </c>
      <c r="F14" s="1" t="s">
        <v>90</v>
      </c>
    </row>
    <row r="16" spans="4:25" ht="15" x14ac:dyDescent="0.25">
      <c r="E16" s="48" t="s">
        <v>73</v>
      </c>
      <c r="F16" s="1" t="s">
        <v>74</v>
      </c>
    </row>
    <row r="19" spans="5:5" x14ac:dyDescent="0.2">
      <c r="E19" s="46" t="s">
        <v>95</v>
      </c>
    </row>
  </sheetData>
  <mergeCells count="1">
    <mergeCell ref="F12:V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E2:R38"/>
  <sheetViews>
    <sheetView showGridLines="0" workbookViewId="0">
      <selection activeCell="E2" sqref="E2"/>
    </sheetView>
  </sheetViews>
  <sheetFormatPr defaultColWidth="9.140625" defaultRowHeight="14.25" x14ac:dyDescent="0.2"/>
  <cols>
    <col min="1" max="4" width="9.140625" style="1"/>
    <col min="5" max="5" width="14.42578125" style="1" bestFit="1" customWidth="1"/>
    <col min="6" max="16384" width="9.140625" style="1"/>
  </cols>
  <sheetData>
    <row r="2" spans="5:18" ht="20.25" x14ac:dyDescent="0.3">
      <c r="E2" s="2" t="s">
        <v>61</v>
      </c>
    </row>
    <row r="4" spans="5:18" ht="14.25" customHeight="1" x14ac:dyDescent="0.2">
      <c r="E4" s="82" t="s">
        <v>107</v>
      </c>
      <c r="F4" s="82"/>
      <c r="G4" s="82"/>
      <c r="H4" s="82"/>
      <c r="I4" s="82"/>
      <c r="J4" s="82"/>
      <c r="K4" s="82"/>
      <c r="L4" s="82"/>
      <c r="M4" s="82"/>
      <c r="N4" s="82"/>
      <c r="O4" s="82"/>
      <c r="P4" s="82"/>
      <c r="Q4" s="82"/>
      <c r="R4" s="65"/>
    </row>
    <row r="5" spans="5:18" ht="14.25" customHeight="1" x14ac:dyDescent="0.2">
      <c r="E5" s="82"/>
      <c r="F5" s="82"/>
      <c r="G5" s="82"/>
      <c r="H5" s="82"/>
      <c r="I5" s="82"/>
      <c r="J5" s="82"/>
      <c r="K5" s="82"/>
      <c r="L5" s="82"/>
      <c r="M5" s="82"/>
      <c r="N5" s="82"/>
      <c r="O5" s="82"/>
      <c r="P5" s="82"/>
      <c r="Q5" s="82"/>
      <c r="R5" s="65"/>
    </row>
    <row r="6" spans="5:18" ht="14.25" customHeight="1" x14ac:dyDescent="0.2">
      <c r="E6" s="82"/>
      <c r="F6" s="82"/>
      <c r="G6" s="82"/>
      <c r="H6" s="82"/>
      <c r="I6" s="82"/>
      <c r="J6" s="82"/>
      <c r="K6" s="82"/>
      <c r="L6" s="82"/>
      <c r="M6" s="82"/>
      <c r="N6" s="82"/>
      <c r="O6" s="82"/>
      <c r="P6" s="82"/>
      <c r="Q6" s="82"/>
      <c r="R6" s="65"/>
    </row>
    <row r="7" spans="5:18" ht="14.25" customHeight="1" x14ac:dyDescent="0.2">
      <c r="E7" s="82"/>
      <c r="F7" s="82"/>
      <c r="G7" s="82"/>
      <c r="H7" s="82"/>
      <c r="I7" s="82"/>
      <c r="J7" s="82"/>
      <c r="K7" s="82"/>
      <c r="L7" s="82"/>
      <c r="M7" s="82"/>
      <c r="N7" s="82"/>
      <c r="O7" s="82"/>
      <c r="P7" s="82"/>
      <c r="Q7" s="82"/>
      <c r="R7" s="65"/>
    </row>
    <row r="8" spans="5:18" ht="14.25" customHeight="1" x14ac:dyDescent="0.2">
      <c r="E8" s="82"/>
      <c r="F8" s="82"/>
      <c r="G8" s="82"/>
      <c r="H8" s="82"/>
      <c r="I8" s="82"/>
      <c r="J8" s="82"/>
      <c r="K8" s="82"/>
      <c r="L8" s="82"/>
      <c r="M8" s="82"/>
      <c r="N8" s="82"/>
      <c r="O8" s="82"/>
      <c r="P8" s="82"/>
      <c r="Q8" s="82"/>
      <c r="R8" s="65"/>
    </row>
    <row r="9" spans="5:18" ht="14.25" customHeight="1" x14ac:dyDescent="0.2">
      <c r="E9" s="82"/>
      <c r="F9" s="82"/>
      <c r="G9" s="82"/>
      <c r="H9" s="82"/>
      <c r="I9" s="82"/>
      <c r="J9" s="82"/>
      <c r="K9" s="82"/>
      <c r="L9" s="82"/>
      <c r="M9" s="82"/>
      <c r="N9" s="82"/>
      <c r="O9" s="82"/>
      <c r="P9" s="82"/>
      <c r="Q9" s="82"/>
      <c r="R9" s="65"/>
    </row>
    <row r="10" spans="5:18" ht="14.25" customHeight="1" x14ac:dyDescent="0.2">
      <c r="E10" s="82"/>
      <c r="F10" s="82"/>
      <c r="G10" s="82"/>
      <c r="H10" s="82"/>
      <c r="I10" s="82"/>
      <c r="J10" s="82"/>
      <c r="K10" s="82"/>
      <c r="L10" s="82"/>
      <c r="M10" s="82"/>
      <c r="N10" s="82"/>
      <c r="O10" s="82"/>
      <c r="P10" s="82"/>
      <c r="Q10" s="82"/>
      <c r="R10" s="65"/>
    </row>
    <row r="11" spans="5:18" ht="14.25" customHeight="1" x14ac:dyDescent="0.2">
      <c r="E11" s="82"/>
      <c r="F11" s="82"/>
      <c r="G11" s="82"/>
      <c r="H11" s="82"/>
      <c r="I11" s="82"/>
      <c r="J11" s="82"/>
      <c r="K11" s="82"/>
      <c r="L11" s="82"/>
      <c r="M11" s="82"/>
      <c r="N11" s="82"/>
      <c r="O11" s="82"/>
      <c r="P11" s="82"/>
      <c r="Q11" s="82"/>
      <c r="R11" s="65"/>
    </row>
    <row r="12" spans="5:18" ht="14.25" customHeight="1" x14ac:dyDescent="0.2">
      <c r="E12" s="82"/>
      <c r="F12" s="82"/>
      <c r="G12" s="82"/>
      <c r="H12" s="82"/>
      <c r="I12" s="82"/>
      <c r="J12" s="82"/>
      <c r="K12" s="82"/>
      <c r="L12" s="82"/>
      <c r="M12" s="82"/>
      <c r="N12" s="82"/>
      <c r="O12" s="82"/>
      <c r="P12" s="82"/>
      <c r="Q12" s="82"/>
      <c r="R12" s="65"/>
    </row>
    <row r="13" spans="5:18" ht="14.25" customHeight="1" x14ac:dyDescent="0.2">
      <c r="E13" s="82"/>
      <c r="F13" s="82"/>
      <c r="G13" s="82"/>
      <c r="H13" s="82"/>
      <c r="I13" s="82"/>
      <c r="J13" s="82"/>
      <c r="K13" s="82"/>
      <c r="L13" s="82"/>
      <c r="M13" s="82"/>
      <c r="N13" s="82"/>
      <c r="O13" s="82"/>
      <c r="P13" s="82"/>
      <c r="Q13" s="82"/>
      <c r="R13" s="65"/>
    </row>
    <row r="14" spans="5:18" ht="14.25" customHeight="1" x14ac:dyDescent="0.2">
      <c r="E14" s="82"/>
      <c r="F14" s="82"/>
      <c r="G14" s="82"/>
      <c r="H14" s="82"/>
      <c r="I14" s="82"/>
      <c r="J14" s="82"/>
      <c r="K14" s="82"/>
      <c r="L14" s="82"/>
      <c r="M14" s="82"/>
      <c r="N14" s="82"/>
      <c r="O14" s="82"/>
      <c r="P14" s="82"/>
      <c r="Q14" s="82"/>
      <c r="R14" s="65"/>
    </row>
    <row r="15" spans="5:18" ht="14.25" customHeight="1" x14ac:dyDescent="0.2">
      <c r="E15" s="82"/>
      <c r="F15" s="82"/>
      <c r="G15" s="82"/>
      <c r="H15" s="82"/>
      <c r="I15" s="82"/>
      <c r="J15" s="82"/>
      <c r="K15" s="82"/>
      <c r="L15" s="82"/>
      <c r="M15" s="82"/>
      <c r="N15" s="82"/>
      <c r="O15" s="82"/>
      <c r="P15" s="82"/>
      <c r="Q15" s="82"/>
      <c r="R15" s="65"/>
    </row>
    <row r="16" spans="5:18" ht="14.25" customHeight="1" x14ac:dyDescent="0.2">
      <c r="E16" s="82"/>
      <c r="F16" s="82"/>
      <c r="G16" s="82"/>
      <c r="H16" s="82"/>
      <c r="I16" s="82"/>
      <c r="J16" s="82"/>
      <c r="K16" s="82"/>
      <c r="L16" s="82"/>
      <c r="M16" s="82"/>
      <c r="N16" s="82"/>
      <c r="O16" s="82"/>
      <c r="P16" s="82"/>
      <c r="Q16" s="82"/>
      <c r="R16" s="65"/>
    </row>
    <row r="17" spans="5:18" ht="14.25" customHeight="1" x14ac:dyDescent="0.2">
      <c r="E17" s="82"/>
      <c r="F17" s="82"/>
      <c r="G17" s="82"/>
      <c r="H17" s="82"/>
      <c r="I17" s="82"/>
      <c r="J17" s="82"/>
      <c r="K17" s="82"/>
      <c r="L17" s="82"/>
      <c r="M17" s="82"/>
      <c r="N17" s="82"/>
      <c r="O17" s="82"/>
      <c r="P17" s="82"/>
      <c r="Q17" s="82"/>
      <c r="R17" s="65"/>
    </row>
    <row r="18" spans="5:18" ht="14.25" customHeight="1" x14ac:dyDescent="0.2">
      <c r="E18" s="82"/>
      <c r="F18" s="82"/>
      <c r="G18" s="82"/>
      <c r="H18" s="82"/>
      <c r="I18" s="82"/>
      <c r="J18" s="82"/>
      <c r="K18" s="82"/>
      <c r="L18" s="82"/>
      <c r="M18" s="82"/>
      <c r="N18" s="82"/>
      <c r="O18" s="82"/>
      <c r="P18" s="82"/>
      <c r="Q18" s="82"/>
      <c r="R18" s="65"/>
    </row>
    <row r="19" spans="5:18" ht="14.25" customHeight="1" x14ac:dyDescent="0.2">
      <c r="E19" s="82"/>
      <c r="F19" s="82"/>
      <c r="G19" s="82"/>
      <c r="H19" s="82"/>
      <c r="I19" s="82"/>
      <c r="J19" s="82"/>
      <c r="K19" s="82"/>
      <c r="L19" s="82"/>
      <c r="M19" s="82"/>
      <c r="N19" s="82"/>
      <c r="O19" s="82"/>
      <c r="P19" s="82"/>
      <c r="Q19" s="82"/>
      <c r="R19" s="65"/>
    </row>
    <row r="20" spans="5:18" ht="14.25" customHeight="1" x14ac:dyDescent="0.2">
      <c r="E20" s="82"/>
      <c r="F20" s="82"/>
      <c r="G20" s="82"/>
      <c r="H20" s="82"/>
      <c r="I20" s="82"/>
      <c r="J20" s="82"/>
      <c r="K20" s="82"/>
      <c r="L20" s="82"/>
      <c r="M20" s="82"/>
      <c r="N20" s="82"/>
      <c r="O20" s="82"/>
      <c r="P20" s="82"/>
      <c r="Q20" s="82"/>
      <c r="R20" s="65"/>
    </row>
    <row r="21" spans="5:18" ht="15" customHeight="1" x14ac:dyDescent="0.2">
      <c r="E21" s="82"/>
      <c r="F21" s="82"/>
      <c r="G21" s="82"/>
      <c r="H21" s="82"/>
      <c r="I21" s="82"/>
      <c r="J21" s="82"/>
      <c r="K21" s="82"/>
      <c r="L21" s="82"/>
      <c r="M21" s="82"/>
      <c r="N21" s="82"/>
      <c r="O21" s="82"/>
      <c r="P21" s="82"/>
      <c r="Q21" s="82"/>
      <c r="R21" s="65"/>
    </row>
    <row r="22" spans="5:18" ht="14.25" customHeight="1" x14ac:dyDescent="0.2">
      <c r="E22" s="82"/>
      <c r="F22" s="82"/>
      <c r="G22" s="82"/>
      <c r="H22" s="82"/>
      <c r="I22" s="82"/>
      <c r="J22" s="82"/>
      <c r="K22" s="82"/>
      <c r="L22" s="82"/>
      <c r="M22" s="82"/>
      <c r="N22" s="82"/>
      <c r="O22" s="82"/>
      <c r="P22" s="82"/>
      <c r="Q22" s="82"/>
      <c r="R22" s="65"/>
    </row>
    <row r="23" spans="5:18" ht="14.25" customHeight="1" x14ac:dyDescent="0.2">
      <c r="E23" s="82"/>
      <c r="F23" s="82"/>
      <c r="G23" s="82"/>
      <c r="H23" s="82"/>
      <c r="I23" s="82"/>
      <c r="J23" s="82"/>
      <c r="K23" s="82"/>
      <c r="L23" s="82"/>
      <c r="M23" s="82"/>
      <c r="N23" s="82"/>
      <c r="O23" s="82"/>
      <c r="P23" s="82"/>
      <c r="Q23" s="82"/>
      <c r="R23" s="65"/>
    </row>
    <row r="24" spans="5:18" x14ac:dyDescent="0.2">
      <c r="E24" s="82"/>
      <c r="F24" s="82"/>
      <c r="G24" s="82"/>
      <c r="H24" s="82"/>
      <c r="I24" s="82"/>
      <c r="J24" s="82"/>
      <c r="K24" s="82"/>
      <c r="L24" s="82"/>
      <c r="M24" s="82"/>
      <c r="N24" s="82"/>
      <c r="O24" s="82"/>
      <c r="P24" s="82"/>
      <c r="Q24" s="82"/>
      <c r="R24" s="65"/>
    </row>
    <row r="25" spans="5:18" x14ac:dyDescent="0.2">
      <c r="E25" s="82"/>
      <c r="F25" s="82"/>
      <c r="G25" s="82"/>
      <c r="H25" s="82"/>
      <c r="I25" s="82"/>
      <c r="J25" s="82"/>
      <c r="K25" s="82"/>
      <c r="L25" s="82"/>
      <c r="M25" s="82"/>
      <c r="N25" s="82"/>
      <c r="O25" s="82"/>
      <c r="P25" s="82"/>
      <c r="Q25" s="82"/>
      <c r="R25" s="65"/>
    </row>
    <row r="26" spans="5:18" x14ac:dyDescent="0.2">
      <c r="E26" s="82"/>
      <c r="F26" s="82"/>
      <c r="G26" s="82"/>
      <c r="H26" s="82"/>
      <c r="I26" s="82"/>
      <c r="J26" s="82"/>
      <c r="K26" s="82"/>
      <c r="L26" s="82"/>
      <c r="M26" s="82"/>
      <c r="N26" s="82"/>
      <c r="O26" s="82"/>
      <c r="P26" s="82"/>
      <c r="Q26" s="82"/>
      <c r="R26" s="65"/>
    </row>
    <row r="27" spans="5:18" x14ac:dyDescent="0.2">
      <c r="E27" s="82"/>
      <c r="F27" s="82"/>
      <c r="G27" s="82"/>
      <c r="H27" s="82"/>
      <c r="I27" s="82"/>
      <c r="J27" s="82"/>
      <c r="K27" s="82"/>
      <c r="L27" s="82"/>
      <c r="M27" s="82"/>
      <c r="N27" s="82"/>
      <c r="O27" s="82"/>
      <c r="P27" s="82"/>
      <c r="Q27" s="82"/>
      <c r="R27" s="65"/>
    </row>
    <row r="28" spans="5:18" x14ac:dyDescent="0.2">
      <c r="E28" s="82"/>
      <c r="F28" s="82"/>
      <c r="G28" s="82"/>
      <c r="H28" s="82"/>
      <c r="I28" s="82"/>
      <c r="J28" s="82"/>
      <c r="K28" s="82"/>
      <c r="L28" s="82"/>
      <c r="M28" s="82"/>
      <c r="N28" s="82"/>
      <c r="O28" s="82"/>
      <c r="P28" s="82"/>
      <c r="Q28" s="82"/>
      <c r="R28" s="65"/>
    </row>
    <row r="29" spans="5:18" x14ac:dyDescent="0.2">
      <c r="E29" s="82"/>
      <c r="F29" s="82"/>
      <c r="G29" s="82"/>
      <c r="H29" s="82"/>
      <c r="I29" s="82"/>
      <c r="J29" s="82"/>
      <c r="K29" s="82"/>
      <c r="L29" s="82"/>
      <c r="M29" s="82"/>
      <c r="N29" s="82"/>
      <c r="O29" s="82"/>
      <c r="P29" s="82"/>
      <c r="Q29" s="82"/>
      <c r="R29" s="65"/>
    </row>
    <row r="30" spans="5:18" x14ac:dyDescent="0.2">
      <c r="E30" s="82"/>
      <c r="F30" s="82"/>
      <c r="G30" s="82"/>
      <c r="H30" s="82"/>
      <c r="I30" s="82"/>
      <c r="J30" s="82"/>
      <c r="K30" s="82"/>
      <c r="L30" s="82"/>
      <c r="M30" s="82"/>
      <c r="N30" s="82"/>
      <c r="O30" s="82"/>
      <c r="P30" s="82"/>
      <c r="Q30" s="82"/>
    </row>
    <row r="31" spans="5:18" x14ac:dyDescent="0.2">
      <c r="E31" s="82"/>
      <c r="F31" s="82"/>
      <c r="G31" s="82"/>
      <c r="H31" s="82"/>
      <c r="I31" s="82"/>
      <c r="J31" s="82"/>
      <c r="K31" s="82"/>
      <c r="L31" s="82"/>
      <c r="M31" s="82"/>
      <c r="N31" s="82"/>
      <c r="O31" s="82"/>
      <c r="P31" s="82"/>
      <c r="Q31" s="82"/>
    </row>
    <row r="32" spans="5:18" x14ac:dyDescent="0.2">
      <c r="E32" s="82"/>
      <c r="F32" s="82"/>
      <c r="G32" s="82"/>
      <c r="H32" s="82"/>
      <c r="I32" s="82"/>
      <c r="J32" s="82"/>
      <c r="K32" s="82"/>
      <c r="L32" s="82"/>
      <c r="M32" s="82"/>
      <c r="N32" s="82"/>
      <c r="O32" s="82"/>
      <c r="P32" s="82"/>
      <c r="Q32" s="82"/>
    </row>
    <row r="33" spans="5:17" x14ac:dyDescent="0.2">
      <c r="E33" s="82"/>
      <c r="F33" s="82"/>
      <c r="G33" s="82"/>
      <c r="H33" s="82"/>
      <c r="I33" s="82"/>
      <c r="J33" s="82"/>
      <c r="K33" s="82"/>
      <c r="L33" s="82"/>
      <c r="M33" s="82"/>
      <c r="N33" s="82"/>
      <c r="O33" s="82"/>
      <c r="P33" s="82"/>
      <c r="Q33" s="82"/>
    </row>
    <row r="34" spans="5:17" x14ac:dyDescent="0.2">
      <c r="E34" s="82"/>
      <c r="F34" s="82"/>
      <c r="G34" s="82"/>
      <c r="H34" s="82"/>
      <c r="I34" s="82"/>
      <c r="J34" s="82"/>
      <c r="K34" s="82"/>
      <c r="L34" s="82"/>
      <c r="M34" s="82"/>
      <c r="N34" s="82"/>
      <c r="O34" s="82"/>
      <c r="P34" s="82"/>
      <c r="Q34" s="82"/>
    </row>
    <row r="35" spans="5:17" x14ac:dyDescent="0.2">
      <c r="E35" s="82"/>
      <c r="F35" s="82"/>
      <c r="G35" s="82"/>
      <c r="H35" s="82"/>
      <c r="I35" s="82"/>
      <c r="J35" s="82"/>
      <c r="K35" s="82"/>
      <c r="L35" s="82"/>
      <c r="M35" s="82"/>
      <c r="N35" s="82"/>
      <c r="O35" s="82"/>
      <c r="P35" s="82"/>
      <c r="Q35" s="82"/>
    </row>
    <row r="36" spans="5:17" x14ac:dyDescent="0.2">
      <c r="E36" s="82"/>
      <c r="F36" s="82"/>
      <c r="G36" s="82"/>
      <c r="H36" s="82"/>
      <c r="I36" s="82"/>
      <c r="J36" s="82"/>
      <c r="K36" s="82"/>
      <c r="L36" s="82"/>
      <c r="M36" s="82"/>
      <c r="N36" s="82"/>
      <c r="O36" s="82"/>
      <c r="P36" s="82"/>
      <c r="Q36" s="82"/>
    </row>
    <row r="37" spans="5:17" x14ac:dyDescent="0.2">
      <c r="E37" s="82"/>
      <c r="F37" s="82"/>
      <c r="G37" s="82"/>
      <c r="H37" s="82"/>
      <c r="I37" s="82"/>
      <c r="J37" s="82"/>
      <c r="K37" s="82"/>
      <c r="L37" s="82"/>
      <c r="M37" s="82"/>
      <c r="N37" s="82"/>
      <c r="O37" s="82"/>
      <c r="P37" s="82"/>
      <c r="Q37" s="82"/>
    </row>
    <row r="38" spans="5:17" x14ac:dyDescent="0.2">
      <c r="E38" s="82"/>
      <c r="F38" s="82"/>
      <c r="G38" s="82"/>
      <c r="H38" s="82"/>
      <c r="I38" s="82"/>
      <c r="J38" s="82"/>
      <c r="K38" s="82"/>
      <c r="L38" s="82"/>
      <c r="M38" s="82"/>
      <c r="N38" s="82"/>
      <c r="O38" s="82"/>
      <c r="P38" s="82"/>
      <c r="Q38" s="82"/>
    </row>
  </sheetData>
  <mergeCells count="1">
    <mergeCell ref="E4:Q3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92"/>
  <sheetViews>
    <sheetView showGridLines="0" workbookViewId="0"/>
  </sheetViews>
  <sheetFormatPr defaultColWidth="9.140625" defaultRowHeight="14.25" x14ac:dyDescent="0.2"/>
  <cols>
    <col min="1" max="1" width="9.140625" style="1"/>
    <col min="2" max="2" width="3" style="1" customWidth="1"/>
    <col min="3" max="3" width="19.140625" style="1" customWidth="1"/>
    <col min="4" max="5" width="9.140625" style="1"/>
    <col min="6" max="6" width="9.5703125" style="1" bestFit="1" customWidth="1"/>
    <col min="7" max="16" width="9.140625" style="1"/>
    <col min="17" max="17" width="29.7109375" style="1" customWidth="1"/>
    <col min="18" max="18" width="24.7109375" style="1" customWidth="1"/>
    <col min="19" max="19" width="29.7109375" style="1" customWidth="1"/>
    <col min="20" max="16384" width="9.140625" style="1"/>
  </cols>
  <sheetData>
    <row r="1" spans="1:10" ht="15" x14ac:dyDescent="0.25">
      <c r="A1" s="3" t="s">
        <v>104</v>
      </c>
    </row>
    <row r="2" spans="1:10" x14ac:dyDescent="0.2">
      <c r="A2" s="47" t="s">
        <v>79</v>
      </c>
    </row>
    <row r="4" spans="1:10" ht="15" thickBot="1" x14ac:dyDescent="0.25"/>
    <row r="5" spans="1:10" s="25" customFormat="1" x14ac:dyDescent="0.2">
      <c r="A5" s="1"/>
      <c r="B5" s="6"/>
      <c r="C5" s="6"/>
      <c r="D5" s="10" t="s">
        <v>7</v>
      </c>
      <c r="E5" s="8"/>
      <c r="F5" s="8"/>
      <c r="G5" s="9"/>
      <c r="H5" s="10" t="s">
        <v>55</v>
      </c>
      <c r="I5" s="8"/>
      <c r="J5" s="8"/>
    </row>
    <row r="6" spans="1:10" s="25" customFormat="1" x14ac:dyDescent="0.2">
      <c r="A6" s="1"/>
      <c r="B6" s="11"/>
      <c r="C6" s="11"/>
      <c r="D6" s="11">
        <v>2019</v>
      </c>
      <c r="E6" s="11">
        <v>2020</v>
      </c>
      <c r="F6" s="12" t="s">
        <v>8</v>
      </c>
      <c r="G6" s="11"/>
      <c r="H6" s="13">
        <v>2019</v>
      </c>
      <c r="I6" s="11">
        <v>2020</v>
      </c>
      <c r="J6" s="12" t="s">
        <v>8</v>
      </c>
    </row>
    <row r="7" spans="1:10" s="25" customFormat="1" x14ac:dyDescent="0.2">
      <c r="A7" s="1"/>
      <c r="B7" s="5"/>
      <c r="C7" s="5"/>
      <c r="D7" s="14"/>
      <c r="E7" s="14"/>
      <c r="F7" s="14"/>
      <c r="G7" s="14"/>
      <c r="H7" s="15"/>
      <c r="I7" s="14"/>
      <c r="J7" s="14"/>
    </row>
    <row r="8" spans="1:10" s="25" customFormat="1" x14ac:dyDescent="0.2">
      <c r="A8" s="1"/>
      <c r="B8" s="17" t="s">
        <v>18</v>
      </c>
      <c r="C8" s="5"/>
      <c r="D8" s="39">
        <v>61571.764643266404</v>
      </c>
      <c r="E8" s="39">
        <v>28579.466809999998</v>
      </c>
      <c r="F8" s="40">
        <f>IFERROR((E8-D8)/D8," ")</f>
        <v>-0.53583485911792039</v>
      </c>
      <c r="G8" s="14"/>
      <c r="H8" s="39">
        <v>37995.201400000005</v>
      </c>
      <c r="I8" s="39">
        <v>24878.361400000002</v>
      </c>
      <c r="J8" s="40">
        <f>IFERROR((I8-H8)/H8," ")</f>
        <v>-0.34522359447211676</v>
      </c>
    </row>
    <row r="9" spans="1:10" s="25" customFormat="1" x14ac:dyDescent="0.2">
      <c r="A9" s="1"/>
      <c r="B9" s="5"/>
      <c r="C9" s="20" t="s">
        <v>19</v>
      </c>
      <c r="D9" s="39">
        <v>9784.0170099999996</v>
      </c>
      <c r="E9" s="39">
        <v>3401.5607199999999</v>
      </c>
      <c r="F9" s="40">
        <f t="shared" ref="F9:F72" si="0">IFERROR((E9-D9)/D9," ")</f>
        <v>-0.65233495439313427</v>
      </c>
      <c r="G9" s="14"/>
      <c r="H9" s="39">
        <v>3104.8040000000001</v>
      </c>
      <c r="I9" s="39">
        <v>1892.3761</v>
      </c>
      <c r="J9" s="40">
        <f t="shared" ref="J9:J72" si="1">IFERROR((I9-H9)/H9," ")</f>
        <v>-0.39050062419399101</v>
      </c>
    </row>
    <row r="10" spans="1:10" s="25" customFormat="1" x14ac:dyDescent="0.2">
      <c r="A10" s="1"/>
      <c r="B10" s="5"/>
      <c r="C10" s="28" t="s">
        <v>57</v>
      </c>
      <c r="D10" s="39">
        <v>1250.00791</v>
      </c>
      <c r="E10" s="39">
        <v>831.12184000000013</v>
      </c>
      <c r="F10" s="40">
        <f t="shared" si="0"/>
        <v>-0.33510673544457803</v>
      </c>
      <c r="G10" s="14"/>
      <c r="H10" s="39">
        <v>444.43680000000001</v>
      </c>
      <c r="I10" s="39">
        <v>284.73989999999998</v>
      </c>
      <c r="J10" s="40">
        <f t="shared" si="1"/>
        <v>-0.35932420537633253</v>
      </c>
    </row>
    <row r="11" spans="1:10" s="25" customFormat="1" x14ac:dyDescent="0.2">
      <c r="A11" s="1"/>
      <c r="B11" s="5"/>
      <c r="C11" s="29" t="s">
        <v>11</v>
      </c>
      <c r="D11" s="39">
        <v>21.147740000000002</v>
      </c>
      <c r="E11" s="39">
        <v>33.709679999999999</v>
      </c>
      <c r="F11" s="40">
        <f t="shared" si="0"/>
        <v>0.59400862692656498</v>
      </c>
      <c r="G11" s="14"/>
      <c r="H11" s="39">
        <v>22.2392</v>
      </c>
      <c r="I11" s="39">
        <v>31.1113</v>
      </c>
      <c r="J11" s="40">
        <f t="shared" si="1"/>
        <v>0.39893971006151296</v>
      </c>
    </row>
    <row r="12" spans="1:10" s="25" customFormat="1" x14ac:dyDescent="0.2">
      <c r="A12" s="1"/>
      <c r="B12" s="5"/>
      <c r="C12" s="29" t="s">
        <v>12</v>
      </c>
      <c r="D12" s="39">
        <v>8512.8613600000008</v>
      </c>
      <c r="E12" s="39">
        <v>2536.7291999999998</v>
      </c>
      <c r="F12" s="40">
        <f t="shared" si="0"/>
        <v>-0.70201215634504355</v>
      </c>
      <c r="G12" s="14"/>
      <c r="H12" s="39">
        <v>2638.1279999999997</v>
      </c>
      <c r="I12" s="39">
        <v>1576.5248999999999</v>
      </c>
      <c r="J12" s="40">
        <f t="shared" si="1"/>
        <v>-0.40240773002674624</v>
      </c>
    </row>
    <row r="13" spans="1:10" s="25" customFormat="1" x14ac:dyDescent="0.2">
      <c r="A13" s="1"/>
      <c r="B13" s="5"/>
      <c r="C13" s="26" t="s">
        <v>16</v>
      </c>
      <c r="D13" s="39">
        <v>4247.2529500000001</v>
      </c>
      <c r="E13" s="39">
        <v>1308.00658</v>
      </c>
      <c r="F13" s="40">
        <f t="shared" si="0"/>
        <v>-0.69203468797402323</v>
      </c>
      <c r="G13" s="14"/>
      <c r="H13" s="39">
        <v>1191.3166000000001</v>
      </c>
      <c r="I13" s="39">
        <v>718.27250000000004</v>
      </c>
      <c r="J13" s="40">
        <f t="shared" si="1"/>
        <v>-0.3970767300648711</v>
      </c>
    </row>
    <row r="14" spans="1:10" s="25" customFormat="1" x14ac:dyDescent="0.2">
      <c r="A14" s="1"/>
      <c r="B14" s="5"/>
      <c r="C14" s="29" t="s">
        <v>59</v>
      </c>
      <c r="D14" s="39">
        <v>387.83370000000002</v>
      </c>
      <c r="E14" s="39">
        <v>260.88668000000001</v>
      </c>
      <c r="F14" s="40">
        <f t="shared" si="0"/>
        <v>-0.32732333471794739</v>
      </c>
      <c r="G14" s="14"/>
      <c r="H14" s="39">
        <v>154.92910000000001</v>
      </c>
      <c r="I14" s="39">
        <v>80.7303</v>
      </c>
      <c r="J14" s="40">
        <f t="shared" si="1"/>
        <v>-0.47892100322018266</v>
      </c>
    </row>
    <row r="15" spans="1:10" s="25" customFormat="1" x14ac:dyDescent="0.2">
      <c r="A15" s="1"/>
      <c r="B15" s="5"/>
      <c r="C15" s="29" t="s">
        <v>11</v>
      </c>
      <c r="D15" s="66">
        <v>0.11817</v>
      </c>
      <c r="E15" s="66">
        <v>0.32869999999999999</v>
      </c>
      <c r="F15" s="40"/>
      <c r="G15" s="16"/>
      <c r="H15" s="66">
        <v>7.2700000000000001E-2</v>
      </c>
      <c r="I15" s="66">
        <v>0.45469999999999999</v>
      </c>
      <c r="J15" s="40"/>
    </row>
    <row r="16" spans="1:10" s="25" customFormat="1" x14ac:dyDescent="0.2">
      <c r="A16" s="1"/>
      <c r="B16" s="5"/>
      <c r="C16" s="29" t="s">
        <v>12</v>
      </c>
      <c r="D16" s="39">
        <v>3859.3010800000006</v>
      </c>
      <c r="E16" s="39">
        <v>1046.7911999999999</v>
      </c>
      <c r="F16" s="40">
        <f t="shared" si="0"/>
        <v>-0.7287614575020408</v>
      </c>
      <c r="G16" s="14"/>
      <c r="H16" s="39">
        <v>1036.3147999999999</v>
      </c>
      <c r="I16" s="39">
        <v>637.08750000000009</v>
      </c>
      <c r="J16" s="40">
        <f t="shared" si="1"/>
        <v>-0.38523747803273661</v>
      </c>
    </row>
    <row r="17" spans="1:19" s="25" customFormat="1" ht="15" x14ac:dyDescent="0.25">
      <c r="A17" s="1"/>
      <c r="B17" s="5"/>
      <c r="C17" s="27" t="s">
        <v>17</v>
      </c>
      <c r="D17" s="39">
        <v>47540.494683266406</v>
      </c>
      <c r="E17" s="39">
        <v>23869.899509999999</v>
      </c>
      <c r="F17" s="40">
        <f t="shared" si="0"/>
        <v>-0.49790384662526721</v>
      </c>
      <c r="G17" s="14"/>
      <c r="H17" s="39">
        <v>33699.080800000003</v>
      </c>
      <c r="I17" s="39">
        <v>22267.712800000001</v>
      </c>
      <c r="J17" s="40">
        <f t="shared" si="1"/>
        <v>-0.33921898546265394</v>
      </c>
      <c r="Q17"/>
      <c r="R17"/>
      <c r="S17"/>
    </row>
    <row r="18" spans="1:19" s="25" customFormat="1" ht="15" x14ac:dyDescent="0.25">
      <c r="A18" s="1"/>
      <c r="B18" s="5"/>
      <c r="C18" s="29" t="s">
        <v>57</v>
      </c>
      <c r="D18" s="39">
        <v>24568.198469999999</v>
      </c>
      <c r="E18" s="39">
        <v>14363.346199999998</v>
      </c>
      <c r="F18" s="40">
        <f t="shared" si="0"/>
        <v>-0.41536835850870596</v>
      </c>
      <c r="G18" s="14"/>
      <c r="H18" s="39">
        <v>13397.889799999999</v>
      </c>
      <c r="I18" s="39">
        <v>9079.1828999999998</v>
      </c>
      <c r="J18" s="40">
        <f t="shared" si="1"/>
        <v>-0.32234232140049396</v>
      </c>
      <c r="Q18"/>
      <c r="R18"/>
      <c r="S18"/>
    </row>
    <row r="19" spans="1:19" s="25" customFormat="1" ht="15" x14ac:dyDescent="0.25">
      <c r="A19" s="1"/>
      <c r="B19" s="5"/>
      <c r="C19" s="29" t="s">
        <v>11</v>
      </c>
      <c r="D19" s="39">
        <v>6921.8940132663975</v>
      </c>
      <c r="E19" s="39">
        <v>4110.52909</v>
      </c>
      <c r="F19" s="40">
        <f t="shared" si="0"/>
        <v>-0.40615544212005816</v>
      </c>
      <c r="G19" s="14"/>
      <c r="H19" s="39">
        <v>14268.6927</v>
      </c>
      <c r="I19" s="39">
        <v>10208.658100000001</v>
      </c>
      <c r="J19" s="40">
        <f t="shared" si="1"/>
        <v>-0.28454145627510774</v>
      </c>
      <c r="Q19"/>
      <c r="R19"/>
      <c r="S19"/>
    </row>
    <row r="20" spans="1:19" s="25" customFormat="1" ht="15" x14ac:dyDescent="0.25">
      <c r="A20" s="1"/>
      <c r="B20" s="5"/>
      <c r="C20" s="29" t="s">
        <v>12</v>
      </c>
      <c r="D20" s="39">
        <v>16050.4022</v>
      </c>
      <c r="E20" s="39">
        <v>5396.0242199999984</v>
      </c>
      <c r="F20" s="40">
        <f t="shared" si="0"/>
        <v>-0.66380753872946563</v>
      </c>
      <c r="G20" s="14"/>
      <c r="H20" s="39">
        <v>6032.4983000000002</v>
      </c>
      <c r="I20" s="39">
        <v>2979.8717999999999</v>
      </c>
      <c r="J20" s="40">
        <f t="shared" si="1"/>
        <v>-0.50603022963139499</v>
      </c>
      <c r="Q20"/>
      <c r="R20"/>
      <c r="S20"/>
    </row>
    <row r="21" spans="1:19" s="25" customFormat="1" ht="15" x14ac:dyDescent="0.25">
      <c r="A21" s="1"/>
      <c r="B21" s="31" t="s">
        <v>15</v>
      </c>
      <c r="C21" s="30"/>
      <c r="D21" s="39">
        <v>26779.348870000002</v>
      </c>
      <c r="E21" s="39">
        <v>13177.875570000002</v>
      </c>
      <c r="F21" s="40">
        <f t="shared" si="0"/>
        <v>-0.50790903714754876</v>
      </c>
      <c r="H21" s="39">
        <v>15900.911200000002</v>
      </c>
      <c r="I21" s="39">
        <v>9837.3227000000006</v>
      </c>
      <c r="J21" s="40">
        <f t="shared" si="1"/>
        <v>-0.38133591362990571</v>
      </c>
      <c r="Q21"/>
      <c r="R21"/>
      <c r="S21"/>
    </row>
    <row r="22" spans="1:19" s="25" customFormat="1" ht="15" x14ac:dyDescent="0.25">
      <c r="A22" s="1"/>
      <c r="B22" s="18"/>
      <c r="C22" s="20" t="s">
        <v>19</v>
      </c>
      <c r="D22" s="39">
        <v>5310.81826</v>
      </c>
      <c r="E22" s="39">
        <v>2560.4002600000003</v>
      </c>
      <c r="F22" s="40">
        <f t="shared" si="0"/>
        <v>-0.51788968579768335</v>
      </c>
      <c r="G22" s="1"/>
      <c r="H22" s="39">
        <v>1970.0096000000001</v>
      </c>
      <c r="I22" s="39">
        <v>1496.2009</v>
      </c>
      <c r="J22" s="40">
        <f t="shared" si="1"/>
        <v>-0.24051085842424322</v>
      </c>
      <c r="Q22"/>
      <c r="R22"/>
      <c r="S22"/>
    </row>
    <row r="23" spans="1:19" s="25" customFormat="1" ht="15" x14ac:dyDescent="0.25">
      <c r="A23" s="1"/>
      <c r="B23" s="18"/>
      <c r="C23" s="28" t="s">
        <v>57</v>
      </c>
      <c r="D23" s="39">
        <v>1167.1214</v>
      </c>
      <c r="E23" s="39">
        <v>746.58525000000009</v>
      </c>
      <c r="F23" s="40">
        <f t="shared" si="0"/>
        <v>-0.36031911504664377</v>
      </c>
      <c r="G23" s="19"/>
      <c r="H23" s="39">
        <v>413.21559999999999</v>
      </c>
      <c r="I23" s="39">
        <v>251.20559999999998</v>
      </c>
      <c r="J23" s="40">
        <f t="shared" si="1"/>
        <v>-0.39207135451807729</v>
      </c>
      <c r="Q23"/>
      <c r="R23"/>
      <c r="S23"/>
    </row>
    <row r="24" spans="1:19" s="25" customFormat="1" ht="15" x14ac:dyDescent="0.25">
      <c r="A24" s="1"/>
      <c r="C24" s="29" t="s">
        <v>11</v>
      </c>
      <c r="D24" s="39">
        <v>21.147290000000002</v>
      </c>
      <c r="E24" s="39">
        <v>33.709679999999999</v>
      </c>
      <c r="F24" s="40">
        <f t="shared" si="0"/>
        <v>0.59404254634991038</v>
      </c>
      <c r="H24" s="39">
        <v>22.238800000000001</v>
      </c>
      <c r="I24" s="39">
        <v>31.1113</v>
      </c>
      <c r="J24" s="40">
        <f t="shared" si="1"/>
        <v>0.39896487220533472</v>
      </c>
      <c r="Q24"/>
      <c r="R24"/>
      <c r="S24"/>
    </row>
    <row r="25" spans="1:19" s="25" customFormat="1" ht="15" x14ac:dyDescent="0.25">
      <c r="A25" s="1"/>
      <c r="C25" s="29" t="s">
        <v>12</v>
      </c>
      <c r="D25" s="39">
        <v>4122.5495700000001</v>
      </c>
      <c r="E25" s="39">
        <v>1780.1053300000001</v>
      </c>
      <c r="F25" s="40">
        <f t="shared" si="0"/>
        <v>-0.56820280756502817</v>
      </c>
      <c r="H25" s="39">
        <v>1534.5552</v>
      </c>
      <c r="I25" s="39">
        <v>1213.884</v>
      </c>
      <c r="J25" s="40">
        <f t="shared" si="1"/>
        <v>-0.20896687196394109</v>
      </c>
      <c r="Q25"/>
      <c r="R25"/>
      <c r="S25"/>
    </row>
    <row r="26" spans="1:19" s="25" customFormat="1" ht="15" x14ac:dyDescent="0.25">
      <c r="A26" s="1"/>
      <c r="C26" s="26" t="s">
        <v>16</v>
      </c>
      <c r="D26" s="39">
        <v>2273.0270599999999</v>
      </c>
      <c r="E26" s="39">
        <v>888.98996999999997</v>
      </c>
      <c r="F26" s="40">
        <f t="shared" si="0"/>
        <v>-0.60889600232035945</v>
      </c>
      <c r="G26" s="1"/>
      <c r="H26" s="39">
        <v>707.33539999999994</v>
      </c>
      <c r="I26" s="39">
        <v>494.41180000000003</v>
      </c>
      <c r="J26" s="40">
        <f t="shared" si="1"/>
        <v>-0.30102211765451004</v>
      </c>
      <c r="Q26"/>
      <c r="R26"/>
      <c r="S26"/>
    </row>
    <row r="27" spans="1:19" s="25" customFormat="1" ht="15" x14ac:dyDescent="0.25">
      <c r="A27" s="1"/>
      <c r="C27" s="29" t="s">
        <v>59</v>
      </c>
      <c r="D27" s="39">
        <v>386.98707000000002</v>
      </c>
      <c r="E27" s="39">
        <v>260.86887999999999</v>
      </c>
      <c r="F27" s="40">
        <f t="shared" si="0"/>
        <v>-0.3258976843851657</v>
      </c>
      <c r="H27" s="39">
        <v>154.09820000000002</v>
      </c>
      <c r="I27" s="39">
        <v>80.599900000000005</v>
      </c>
      <c r="J27" s="40">
        <f t="shared" si="1"/>
        <v>-0.47695755044510579</v>
      </c>
      <c r="Q27"/>
      <c r="R27"/>
      <c r="S27"/>
    </row>
    <row r="28" spans="1:19" s="25" customFormat="1" ht="15" x14ac:dyDescent="0.25">
      <c r="A28" s="1"/>
      <c r="C28" s="29" t="s">
        <v>11</v>
      </c>
      <c r="D28" s="66">
        <v>0.11817</v>
      </c>
      <c r="E28" s="66">
        <v>0.32869999999999999</v>
      </c>
      <c r="F28" s="40"/>
      <c r="G28" s="68"/>
      <c r="H28" s="66">
        <v>7.2700000000000001E-2</v>
      </c>
      <c r="I28" s="66">
        <v>0.45469999999999999</v>
      </c>
      <c r="J28" s="40"/>
      <c r="Q28"/>
      <c r="R28"/>
      <c r="S28"/>
    </row>
    <row r="29" spans="1:19" s="25" customFormat="1" ht="15" x14ac:dyDescent="0.25">
      <c r="A29" s="1"/>
      <c r="C29" s="29" t="s">
        <v>12</v>
      </c>
      <c r="D29" s="39">
        <v>1885.92182</v>
      </c>
      <c r="E29" s="39">
        <v>627.79238999999995</v>
      </c>
      <c r="F29" s="40">
        <f t="shared" si="0"/>
        <v>-0.66711642903627888</v>
      </c>
      <c r="H29" s="39">
        <v>553.16449999999998</v>
      </c>
      <c r="I29" s="39">
        <v>413.35720000000003</v>
      </c>
      <c r="J29" s="40">
        <f t="shared" si="1"/>
        <v>-0.25274091160947593</v>
      </c>
      <c r="Q29"/>
      <c r="R29"/>
      <c r="S29"/>
    </row>
    <row r="30" spans="1:19" s="25" customFormat="1" ht="15" x14ac:dyDescent="0.25">
      <c r="A30" s="1"/>
      <c r="C30" s="27" t="s">
        <v>17</v>
      </c>
      <c r="D30" s="39">
        <v>19195.503550000001</v>
      </c>
      <c r="E30" s="39">
        <v>9728.4853400000011</v>
      </c>
      <c r="F30" s="40">
        <f t="shared" si="0"/>
        <v>-0.49318936517297041</v>
      </c>
      <c r="G30" s="1"/>
      <c r="H30" s="39">
        <v>13223.566200000001</v>
      </c>
      <c r="I30" s="39">
        <v>7846.71</v>
      </c>
      <c r="J30" s="40">
        <f t="shared" si="1"/>
        <v>-0.40661165972005348</v>
      </c>
      <c r="Q30"/>
      <c r="R30"/>
      <c r="S30"/>
    </row>
    <row r="31" spans="1:19" s="25" customFormat="1" ht="15" x14ac:dyDescent="0.25">
      <c r="A31" s="1"/>
      <c r="C31" s="29" t="s">
        <v>57</v>
      </c>
      <c r="D31" s="39">
        <v>8667.8716199999999</v>
      </c>
      <c r="E31" s="39">
        <v>4601.0419600000005</v>
      </c>
      <c r="F31" s="40">
        <f t="shared" si="0"/>
        <v>-0.46918434401085413</v>
      </c>
      <c r="H31" s="39">
        <v>4376.2329</v>
      </c>
      <c r="I31" s="39">
        <v>2713.2194999999997</v>
      </c>
      <c r="J31" s="40">
        <f t="shared" si="1"/>
        <v>-0.38001025950881184</v>
      </c>
      <c r="Q31"/>
      <c r="R31"/>
      <c r="S31"/>
    </row>
    <row r="32" spans="1:19" s="25" customFormat="1" ht="15" x14ac:dyDescent="0.25">
      <c r="A32" s="1"/>
      <c r="C32" s="29" t="s">
        <v>11</v>
      </c>
      <c r="D32" s="39">
        <v>4970.2109199999995</v>
      </c>
      <c r="E32" s="39">
        <v>2576.7044099999998</v>
      </c>
      <c r="F32" s="40">
        <f t="shared" si="0"/>
        <v>-0.48157040989318817</v>
      </c>
      <c r="H32" s="39">
        <v>6383.0005000000001</v>
      </c>
      <c r="I32" s="39">
        <v>3583.9260999999997</v>
      </c>
      <c r="J32" s="40">
        <f t="shared" si="1"/>
        <v>-0.43852015991538784</v>
      </c>
      <c r="Q32"/>
      <c r="R32"/>
      <c r="S32"/>
    </row>
    <row r="33" spans="1:19" s="25" customFormat="1" ht="15" x14ac:dyDescent="0.25">
      <c r="A33" s="1"/>
      <c r="C33" s="29" t="s">
        <v>12</v>
      </c>
      <c r="D33" s="39">
        <v>5557.42101</v>
      </c>
      <c r="E33" s="39">
        <v>2550.7389700000003</v>
      </c>
      <c r="F33" s="40">
        <f t="shared" si="0"/>
        <v>-0.5410211021604785</v>
      </c>
      <c r="H33" s="39">
        <v>2464.3328000000001</v>
      </c>
      <c r="I33" s="39">
        <v>1549.5644</v>
      </c>
      <c r="J33" s="40">
        <f t="shared" si="1"/>
        <v>-0.37120327254500696</v>
      </c>
      <c r="Q33"/>
      <c r="R33"/>
      <c r="S33"/>
    </row>
    <row r="34" spans="1:19" s="25" customFormat="1" ht="15" x14ac:dyDescent="0.25">
      <c r="A34" s="1"/>
      <c r="B34" s="31" t="s">
        <v>20</v>
      </c>
      <c r="C34" s="30"/>
      <c r="D34" s="39">
        <v>2619.3281999999999</v>
      </c>
      <c r="E34" s="39">
        <v>754.741389999999</v>
      </c>
      <c r="F34" s="40">
        <f t="shared" si="0"/>
        <v>-0.71185688376126399</v>
      </c>
      <c r="H34" s="39">
        <v>957.75889999999799</v>
      </c>
      <c r="I34" s="39">
        <v>421.84050000000002</v>
      </c>
      <c r="J34" s="40">
        <f t="shared" si="1"/>
        <v>-0.55955460189406658</v>
      </c>
      <c r="Q34"/>
      <c r="R34"/>
      <c r="S34"/>
    </row>
    <row r="35" spans="1:19" s="25" customFormat="1" ht="15" x14ac:dyDescent="0.25">
      <c r="A35" s="1"/>
      <c r="B35" s="18"/>
      <c r="C35" s="20" t="s">
        <v>19</v>
      </c>
      <c r="D35" s="39">
        <v>231.19727</v>
      </c>
      <c r="E35" s="39">
        <v>72.748059999999995</v>
      </c>
      <c r="F35" s="40">
        <f t="shared" si="0"/>
        <v>-0.68534204577761659</v>
      </c>
      <c r="G35" s="1"/>
      <c r="H35" s="39">
        <v>93.768599999999992</v>
      </c>
      <c r="I35" s="39">
        <v>42.335999999999999</v>
      </c>
      <c r="J35" s="40">
        <f t="shared" si="1"/>
        <v>-0.54850557649362364</v>
      </c>
      <c r="Q35"/>
      <c r="R35"/>
      <c r="S35"/>
    </row>
    <row r="36" spans="1:19" s="25" customFormat="1" ht="15" x14ac:dyDescent="0.25">
      <c r="A36" s="1"/>
      <c r="B36" s="18"/>
      <c r="C36" s="28" t="s">
        <v>57</v>
      </c>
      <c r="D36" s="39">
        <v>1.7151400000000001</v>
      </c>
      <c r="E36" s="39">
        <v>2.3379799999999999</v>
      </c>
      <c r="F36" s="40">
        <f t="shared" si="0"/>
        <v>0.36314236738691874</v>
      </c>
      <c r="H36" s="39">
        <v>1.5529999999999999</v>
      </c>
      <c r="I36" s="39">
        <v>2.5743</v>
      </c>
      <c r="J36" s="40">
        <f t="shared" si="1"/>
        <v>0.65763039278815205</v>
      </c>
      <c r="Q36"/>
      <c r="R36"/>
      <c r="S36"/>
    </row>
    <row r="37" spans="1:19" s="25" customFormat="1" ht="15" x14ac:dyDescent="0.25">
      <c r="A37" s="1"/>
      <c r="C37" s="29" t="s">
        <v>11</v>
      </c>
      <c r="D37" s="66">
        <v>0</v>
      </c>
      <c r="E37" s="66">
        <v>0</v>
      </c>
      <c r="F37" s="40" t="str">
        <f t="shared" si="0"/>
        <v xml:space="preserve"> </v>
      </c>
      <c r="H37" s="66">
        <v>0</v>
      </c>
      <c r="I37" s="66">
        <v>0</v>
      </c>
      <c r="J37" s="40" t="str">
        <f t="shared" si="1"/>
        <v xml:space="preserve"> </v>
      </c>
      <c r="Q37"/>
      <c r="R37"/>
      <c r="S37"/>
    </row>
    <row r="38" spans="1:19" s="25" customFormat="1" ht="15" x14ac:dyDescent="0.25">
      <c r="A38" s="1"/>
      <c r="C38" s="29" t="s">
        <v>12</v>
      </c>
      <c r="D38" s="39">
        <v>229.48213000000001</v>
      </c>
      <c r="E38" s="39">
        <v>70.410079999999994</v>
      </c>
      <c r="F38" s="40">
        <f t="shared" si="0"/>
        <v>-0.69317837515278424</v>
      </c>
      <c r="H38" s="39">
        <v>92.215599999999995</v>
      </c>
      <c r="I38" s="39">
        <v>39.761699999999998</v>
      </c>
      <c r="J38" s="40">
        <f t="shared" si="1"/>
        <v>-0.56881807416532559</v>
      </c>
      <c r="Q38"/>
      <c r="R38"/>
      <c r="S38"/>
    </row>
    <row r="39" spans="1:19" s="25" customFormat="1" ht="15" x14ac:dyDescent="0.25">
      <c r="A39" s="1"/>
      <c r="C39" s="26" t="s">
        <v>16</v>
      </c>
      <c r="D39" s="39">
        <v>117.46943</v>
      </c>
      <c r="E39" s="39">
        <v>15.544039999999999</v>
      </c>
      <c r="F39" s="40">
        <f t="shared" si="0"/>
        <v>-0.8676758710755641</v>
      </c>
      <c r="G39" s="1"/>
      <c r="H39" s="39">
        <v>40.365700000000004</v>
      </c>
      <c r="I39" s="39">
        <v>6.2278000000000002</v>
      </c>
      <c r="J39" s="40">
        <f t="shared" si="1"/>
        <v>-0.84571554562413132</v>
      </c>
      <c r="Q39"/>
      <c r="R39"/>
      <c r="S39"/>
    </row>
    <row r="40" spans="1:19" s="25" customFormat="1" ht="15" x14ac:dyDescent="0.25">
      <c r="A40" s="1"/>
      <c r="C40" s="29" t="s">
        <v>59</v>
      </c>
      <c r="D40" s="66">
        <v>0.49247000000000002</v>
      </c>
      <c r="E40" s="66">
        <v>1.78E-2</v>
      </c>
      <c r="F40" s="40"/>
      <c r="G40" s="68"/>
      <c r="H40" s="66">
        <v>0.3483</v>
      </c>
      <c r="I40" s="66">
        <v>5.4000000000000003E-3</v>
      </c>
      <c r="J40" s="40"/>
      <c r="Q40"/>
      <c r="R40"/>
      <c r="S40"/>
    </row>
    <row r="41" spans="1:19" s="25" customFormat="1" ht="15" x14ac:dyDescent="0.25">
      <c r="A41" s="1"/>
      <c r="C41" s="29" t="s">
        <v>11</v>
      </c>
      <c r="D41" s="66">
        <v>0</v>
      </c>
      <c r="E41" s="66">
        <v>0</v>
      </c>
      <c r="F41" s="40" t="str">
        <f t="shared" si="0"/>
        <v xml:space="preserve"> </v>
      </c>
      <c r="G41" s="68"/>
      <c r="H41" s="66">
        <v>0</v>
      </c>
      <c r="I41" s="66">
        <v>0</v>
      </c>
      <c r="J41" s="40" t="str">
        <f t="shared" si="1"/>
        <v xml:space="preserve"> </v>
      </c>
      <c r="Q41"/>
      <c r="R41"/>
      <c r="S41"/>
    </row>
    <row r="42" spans="1:19" s="25" customFormat="1" ht="15" x14ac:dyDescent="0.25">
      <c r="A42" s="1"/>
      <c r="C42" s="29" t="s">
        <v>12</v>
      </c>
      <c r="D42" s="39">
        <v>116.97696000000001</v>
      </c>
      <c r="E42" s="39">
        <v>15.52624</v>
      </c>
      <c r="F42" s="40">
        <f t="shared" si="0"/>
        <v>-0.86727095660547171</v>
      </c>
      <c r="H42" s="39">
        <v>40.017400000000002</v>
      </c>
      <c r="I42" s="39">
        <v>6.2224000000000004</v>
      </c>
      <c r="J42" s="40">
        <f t="shared" si="1"/>
        <v>-0.84450763917695804</v>
      </c>
      <c r="Q42"/>
      <c r="R42"/>
      <c r="S42"/>
    </row>
    <row r="43" spans="1:19" s="25" customFormat="1" ht="15" x14ac:dyDescent="0.25">
      <c r="A43" s="1"/>
      <c r="C43" s="27" t="s">
        <v>17</v>
      </c>
      <c r="D43" s="39">
        <v>2270.6615000000002</v>
      </c>
      <c r="E43" s="39">
        <v>666.449289999999</v>
      </c>
      <c r="F43" s="40">
        <f t="shared" si="0"/>
        <v>-0.70649553445108437</v>
      </c>
      <c r="G43" s="1"/>
      <c r="H43" s="39">
        <v>823.62459999999805</v>
      </c>
      <c r="I43" s="39">
        <v>373.27670000000001</v>
      </c>
      <c r="J43" s="40">
        <f t="shared" si="1"/>
        <v>-0.54678782056776731</v>
      </c>
      <c r="Q43"/>
      <c r="R43"/>
      <c r="S43"/>
    </row>
    <row r="44" spans="1:19" s="25" customFormat="1" ht="15" x14ac:dyDescent="0.25">
      <c r="A44" s="1"/>
      <c r="C44" s="29" t="s">
        <v>57</v>
      </c>
      <c r="D44" s="39">
        <v>209.87673000000001</v>
      </c>
      <c r="E44" s="39">
        <v>85.031930000000003</v>
      </c>
      <c r="F44" s="40">
        <f t="shared" si="0"/>
        <v>-0.59484822352625755</v>
      </c>
      <c r="H44" s="39">
        <v>142.8372</v>
      </c>
      <c r="I44" s="39">
        <v>82.498500000000007</v>
      </c>
      <c r="J44" s="40">
        <f t="shared" si="1"/>
        <v>-0.42242987121002085</v>
      </c>
      <c r="Q44"/>
      <c r="R44"/>
      <c r="S44"/>
    </row>
    <row r="45" spans="1:19" s="25" customFormat="1" ht="15" x14ac:dyDescent="0.25">
      <c r="A45" s="1"/>
      <c r="C45" s="29" t="s">
        <v>11</v>
      </c>
      <c r="D45" s="66">
        <v>0</v>
      </c>
      <c r="E45" s="66">
        <v>0</v>
      </c>
      <c r="F45" s="40" t="str">
        <f t="shared" si="0"/>
        <v xml:space="preserve"> </v>
      </c>
      <c r="H45" s="66">
        <v>0</v>
      </c>
      <c r="I45" s="66">
        <v>0</v>
      </c>
      <c r="J45" s="40" t="str">
        <f t="shared" si="1"/>
        <v xml:space="preserve"> </v>
      </c>
      <c r="Q45"/>
      <c r="R45"/>
      <c r="S45"/>
    </row>
    <row r="46" spans="1:19" s="25" customFormat="1" ht="15" x14ac:dyDescent="0.25">
      <c r="A46" s="1"/>
      <c r="C46" s="29" t="s">
        <v>12</v>
      </c>
      <c r="D46" s="39">
        <v>2060.7847700000002</v>
      </c>
      <c r="E46" s="39">
        <v>581.41735999999901</v>
      </c>
      <c r="F46" s="40">
        <f t="shared" si="0"/>
        <v>-0.71786604381786123</v>
      </c>
      <c r="H46" s="39">
        <v>680.787399999998</v>
      </c>
      <c r="I46" s="39">
        <v>290.77820000000003</v>
      </c>
      <c r="J46" s="40">
        <f t="shared" si="1"/>
        <v>-0.57287958032125608</v>
      </c>
      <c r="Q46"/>
      <c r="R46"/>
      <c r="S46"/>
    </row>
    <row r="47" spans="1:19" s="25" customFormat="1" ht="15" x14ac:dyDescent="0.25">
      <c r="A47" s="1"/>
      <c r="B47" s="31" t="s">
        <v>21</v>
      </c>
      <c r="C47" s="30"/>
      <c r="D47" s="39">
        <v>31025.291123266401</v>
      </c>
      <c r="E47" s="39">
        <v>13999.652439999998</v>
      </c>
      <c r="F47" s="40">
        <f t="shared" si="0"/>
        <v>-0.54876644398345653</v>
      </c>
      <c r="H47" s="39">
        <v>20578.898300000001</v>
      </c>
      <c r="I47" s="39">
        <v>14186.9035</v>
      </c>
      <c r="J47" s="40">
        <f t="shared" si="1"/>
        <v>-0.31060918358297152</v>
      </c>
      <c r="Q47"/>
      <c r="R47"/>
      <c r="S47"/>
    </row>
    <row r="48" spans="1:19" s="25" customFormat="1" ht="15" x14ac:dyDescent="0.25">
      <c r="A48" s="1"/>
      <c r="B48" s="18"/>
      <c r="C48" s="20" t="s">
        <v>19</v>
      </c>
      <c r="D48" s="39">
        <v>3599.4584099999997</v>
      </c>
      <c r="E48" s="39">
        <v>504.65891999999997</v>
      </c>
      <c r="F48" s="40">
        <f t="shared" si="0"/>
        <v>-0.85979587412429637</v>
      </c>
      <c r="G48" s="1"/>
      <c r="H48" s="39">
        <v>735.50049999999987</v>
      </c>
      <c r="I48" s="39">
        <v>180.08529999999999</v>
      </c>
      <c r="J48" s="40">
        <f t="shared" si="1"/>
        <v>-0.75515271573574727</v>
      </c>
      <c r="Q48"/>
      <c r="R48"/>
      <c r="S48"/>
    </row>
    <row r="49" spans="1:19" s="25" customFormat="1" ht="15" x14ac:dyDescent="0.25">
      <c r="A49" s="1"/>
      <c r="B49" s="18"/>
      <c r="C49" s="28" t="s">
        <v>57</v>
      </c>
      <c r="D49" s="39">
        <v>47.796860000000002</v>
      </c>
      <c r="E49" s="39">
        <v>40.123559999999998</v>
      </c>
      <c r="F49" s="40">
        <f t="shared" si="0"/>
        <v>-0.16053983462511981</v>
      </c>
      <c r="G49" s="68"/>
      <c r="H49" s="39">
        <v>22.8399</v>
      </c>
      <c r="I49" s="39">
        <v>22.548000000000002</v>
      </c>
      <c r="J49" s="40">
        <f t="shared" si="1"/>
        <v>-1.2780266113249106E-2</v>
      </c>
      <c r="Q49"/>
      <c r="R49"/>
      <c r="S49"/>
    </row>
    <row r="50" spans="1:19" s="25" customFormat="1" ht="15" x14ac:dyDescent="0.25">
      <c r="A50" s="1"/>
      <c r="C50" s="29" t="s">
        <v>11</v>
      </c>
      <c r="D50" s="66">
        <v>0</v>
      </c>
      <c r="E50" s="66">
        <v>0</v>
      </c>
      <c r="F50" s="40" t="str">
        <f t="shared" si="0"/>
        <v xml:space="preserve"> </v>
      </c>
      <c r="G50" s="66"/>
      <c r="H50" s="66">
        <v>0</v>
      </c>
      <c r="I50" s="66">
        <v>0</v>
      </c>
      <c r="J50" s="40" t="str">
        <f t="shared" si="1"/>
        <v xml:space="preserve"> </v>
      </c>
      <c r="Q50"/>
      <c r="R50"/>
      <c r="S50"/>
    </row>
    <row r="51" spans="1:19" s="25" customFormat="1" ht="15" x14ac:dyDescent="0.25">
      <c r="A51" s="1"/>
      <c r="C51" s="29" t="s">
        <v>12</v>
      </c>
      <c r="D51" s="39">
        <v>3551.6615499999998</v>
      </c>
      <c r="E51" s="39">
        <v>464.53535999999997</v>
      </c>
      <c r="F51" s="40">
        <f t="shared" si="0"/>
        <v>-0.86920618604551447</v>
      </c>
      <c r="H51" s="39">
        <v>712.66059999999993</v>
      </c>
      <c r="I51" s="39">
        <v>157.53729999999999</v>
      </c>
      <c r="J51" s="40">
        <f t="shared" si="1"/>
        <v>-0.77894484415162002</v>
      </c>
      <c r="Q51"/>
      <c r="R51"/>
      <c r="S51"/>
    </row>
    <row r="52" spans="1:19" s="25" customFormat="1" ht="15" x14ac:dyDescent="0.25">
      <c r="A52" s="1"/>
      <c r="C52" s="26" t="s">
        <v>16</v>
      </c>
      <c r="D52" s="39">
        <v>1687.8700700000002</v>
      </c>
      <c r="E52" s="39">
        <v>245.87707999999998</v>
      </c>
      <c r="F52" s="40">
        <f t="shared" si="0"/>
        <v>-0.85432700989833898</v>
      </c>
      <c r="G52" s="1"/>
      <c r="H52" s="39">
        <v>350.77850000000001</v>
      </c>
      <c r="I52" s="39">
        <v>105.673</v>
      </c>
      <c r="J52" s="40">
        <f t="shared" si="1"/>
        <v>-0.6987472151229337</v>
      </c>
      <c r="Q52"/>
      <c r="R52"/>
      <c r="S52"/>
    </row>
    <row r="53" spans="1:19" s="25" customFormat="1" ht="15" x14ac:dyDescent="0.25">
      <c r="A53" s="1"/>
      <c r="C53" s="29" t="s">
        <v>59</v>
      </c>
      <c r="D53" s="66">
        <v>1.12E-2</v>
      </c>
      <c r="E53" s="66">
        <v>0</v>
      </c>
      <c r="F53" s="40"/>
      <c r="G53" s="66"/>
      <c r="H53" s="66">
        <v>0.04</v>
      </c>
      <c r="I53" s="66">
        <v>0</v>
      </c>
      <c r="J53" s="40"/>
      <c r="Q53"/>
      <c r="R53"/>
      <c r="S53"/>
    </row>
    <row r="54" spans="1:19" s="25" customFormat="1" ht="15" x14ac:dyDescent="0.25">
      <c r="A54" s="1"/>
      <c r="C54" s="29" t="s">
        <v>11</v>
      </c>
      <c r="D54" s="66">
        <v>0</v>
      </c>
      <c r="E54" s="66">
        <v>0</v>
      </c>
      <c r="F54" s="40" t="str">
        <f t="shared" si="0"/>
        <v xml:space="preserve"> </v>
      </c>
      <c r="G54" s="66"/>
      <c r="H54" s="66">
        <v>0</v>
      </c>
      <c r="I54" s="66">
        <v>0</v>
      </c>
      <c r="J54" s="40" t="str">
        <f t="shared" si="1"/>
        <v xml:space="preserve"> </v>
      </c>
      <c r="Q54"/>
      <c r="R54"/>
      <c r="S54"/>
    </row>
    <row r="55" spans="1:19" s="25" customFormat="1" ht="15" x14ac:dyDescent="0.25">
      <c r="A55" s="1"/>
      <c r="C55" s="29" t="s">
        <v>12</v>
      </c>
      <c r="D55" s="39">
        <v>1687.8588700000003</v>
      </c>
      <c r="E55" s="39">
        <v>245.87707999999998</v>
      </c>
      <c r="F55" s="40">
        <f t="shared" si="0"/>
        <v>-0.85432604326687578</v>
      </c>
      <c r="H55" s="39">
        <v>350.73849999999999</v>
      </c>
      <c r="I55" s="39">
        <v>105.673</v>
      </c>
      <c r="J55" s="40">
        <f t="shared" si="1"/>
        <v>-0.69871285872523259</v>
      </c>
      <c r="Q55"/>
      <c r="R55"/>
      <c r="S55"/>
    </row>
    <row r="56" spans="1:19" s="25" customFormat="1" ht="15" x14ac:dyDescent="0.25">
      <c r="A56" s="1"/>
      <c r="C56" s="27" t="s">
        <v>17</v>
      </c>
      <c r="D56" s="39">
        <v>25737.962643266401</v>
      </c>
      <c r="E56" s="39">
        <v>13249.116439999998</v>
      </c>
      <c r="F56" s="40">
        <f t="shared" si="0"/>
        <v>-0.48523056686204924</v>
      </c>
      <c r="G56" s="1"/>
      <c r="H56" s="39">
        <v>19492.619300000002</v>
      </c>
      <c r="I56" s="39">
        <v>13901.145200000001</v>
      </c>
      <c r="J56" s="40">
        <f t="shared" si="1"/>
        <v>-0.28685083384355642</v>
      </c>
      <c r="Q56"/>
      <c r="R56"/>
      <c r="S56"/>
    </row>
    <row r="57" spans="1:19" s="25" customFormat="1" ht="15" x14ac:dyDescent="0.25">
      <c r="A57" s="1"/>
      <c r="C57" s="29" t="s">
        <v>57</v>
      </c>
      <c r="D57" s="39">
        <v>15472.116610000001</v>
      </c>
      <c r="E57" s="39">
        <v>9597.4336399999993</v>
      </c>
      <c r="F57" s="40">
        <f t="shared" si="0"/>
        <v>-0.37969484835727341</v>
      </c>
      <c r="H57" s="39">
        <v>8799.6975000000002</v>
      </c>
      <c r="I57" s="39">
        <v>6248.6552000000001</v>
      </c>
      <c r="J57" s="40">
        <f t="shared" si="1"/>
        <v>-0.28990113580608878</v>
      </c>
      <c r="Q57"/>
      <c r="R57"/>
      <c r="S57"/>
    </row>
    <row r="58" spans="1:19" s="25" customFormat="1" ht="15" x14ac:dyDescent="0.25">
      <c r="A58" s="1"/>
      <c r="C58" s="29" t="s">
        <v>11</v>
      </c>
      <c r="D58" s="39">
        <v>1951.6830932663975</v>
      </c>
      <c r="E58" s="39">
        <v>1533.8246800000002</v>
      </c>
      <c r="F58" s="40">
        <f t="shared" si="0"/>
        <v>-0.21410156941363695</v>
      </c>
      <c r="H58" s="39">
        <v>7885.6922000000004</v>
      </c>
      <c r="I58" s="39">
        <v>6624.732</v>
      </c>
      <c r="J58" s="40">
        <f t="shared" si="1"/>
        <v>-0.15990482103777781</v>
      </c>
      <c r="Q58"/>
      <c r="R58"/>
      <c r="S58"/>
    </row>
    <row r="59" spans="1:19" s="25" customFormat="1" ht="15" x14ac:dyDescent="0.25">
      <c r="A59" s="1"/>
      <c r="C59" s="29" t="s">
        <v>12</v>
      </c>
      <c r="D59" s="39">
        <v>8314.1629400000002</v>
      </c>
      <c r="E59" s="39">
        <v>2117.8581199999999</v>
      </c>
      <c r="F59" s="40">
        <f t="shared" si="0"/>
        <v>-0.74527103506585834</v>
      </c>
      <c r="H59" s="39">
        <v>2807.2296000000019</v>
      </c>
      <c r="I59" s="39">
        <v>1027.758</v>
      </c>
      <c r="J59" s="40">
        <f t="shared" si="1"/>
        <v>-0.63388887036528851</v>
      </c>
      <c r="Q59"/>
      <c r="R59"/>
      <c r="S59"/>
    </row>
    <row r="60" spans="1:19" s="25" customFormat="1" ht="15" x14ac:dyDescent="0.25">
      <c r="A60" s="1"/>
      <c r="B60" s="31" t="s">
        <v>22</v>
      </c>
      <c r="C60" s="30"/>
      <c r="D60" s="39">
        <v>1147.7964499999998</v>
      </c>
      <c r="E60" s="39">
        <v>647.19740999999999</v>
      </c>
      <c r="F60" s="40">
        <f t="shared" si="0"/>
        <v>-0.43613921266266326</v>
      </c>
      <c r="H60" s="39">
        <v>557.63299999999992</v>
      </c>
      <c r="I60" s="39">
        <v>432.29469999999998</v>
      </c>
      <c r="J60" s="40">
        <f t="shared" si="1"/>
        <v>-0.22476844089212791</v>
      </c>
      <c r="Q60"/>
      <c r="R60"/>
      <c r="S60"/>
    </row>
    <row r="61" spans="1:19" s="25" customFormat="1" ht="15" x14ac:dyDescent="0.25">
      <c r="A61" s="1"/>
      <c r="B61" s="18"/>
      <c r="C61" s="20" t="s">
        <v>19</v>
      </c>
      <c r="D61" s="39">
        <v>642.54306999999994</v>
      </c>
      <c r="E61" s="39">
        <v>263.75347999999997</v>
      </c>
      <c r="F61" s="40">
        <f t="shared" si="0"/>
        <v>-0.58951626386694977</v>
      </c>
      <c r="G61" s="1"/>
      <c r="H61" s="39">
        <v>305.52530000000002</v>
      </c>
      <c r="I61" s="39">
        <v>173.75390000000002</v>
      </c>
      <c r="J61" s="40">
        <f t="shared" si="1"/>
        <v>-0.4312945605486681</v>
      </c>
      <c r="Q61"/>
      <c r="R61"/>
      <c r="S61"/>
    </row>
    <row r="62" spans="1:19" s="25" customFormat="1" ht="15" x14ac:dyDescent="0.25">
      <c r="A62" s="1"/>
      <c r="B62" s="18"/>
      <c r="C62" s="28" t="s">
        <v>57</v>
      </c>
      <c r="D62" s="39">
        <v>33.374510000000001</v>
      </c>
      <c r="E62" s="39">
        <v>42.075049999999997</v>
      </c>
      <c r="F62" s="40">
        <f t="shared" si="0"/>
        <v>0.26069416449859478</v>
      </c>
      <c r="G62" s="69"/>
      <c r="H62" s="39">
        <v>6.8282999999999996</v>
      </c>
      <c r="I62" s="39">
        <v>8.4120000000000008</v>
      </c>
      <c r="J62" s="40">
        <f t="shared" si="1"/>
        <v>0.23193181318922737</v>
      </c>
      <c r="Q62"/>
      <c r="R62"/>
      <c r="S62"/>
    </row>
    <row r="63" spans="1:19" s="25" customFormat="1" ht="15" x14ac:dyDescent="0.25">
      <c r="A63" s="1"/>
      <c r="C63" s="29" t="s">
        <v>11</v>
      </c>
      <c r="D63" s="66">
        <v>4.4999999999999999E-4</v>
      </c>
      <c r="E63" s="66">
        <v>0</v>
      </c>
      <c r="F63" s="40"/>
      <c r="G63" s="69"/>
      <c r="H63" s="66">
        <v>4.0000000000000002E-4</v>
      </c>
      <c r="I63" s="66">
        <v>0</v>
      </c>
      <c r="J63" s="40"/>
      <c r="Q63"/>
      <c r="R63"/>
      <c r="S63"/>
    </row>
    <row r="64" spans="1:19" s="25" customFormat="1" ht="15" x14ac:dyDescent="0.25">
      <c r="A64" s="1"/>
      <c r="C64" s="29" t="s">
        <v>12</v>
      </c>
      <c r="D64" s="39">
        <v>609.16810999999996</v>
      </c>
      <c r="E64" s="39">
        <v>221.67842999999999</v>
      </c>
      <c r="F64" s="40">
        <f t="shared" si="0"/>
        <v>-0.6360964627646053</v>
      </c>
      <c r="G64" s="1"/>
      <c r="H64" s="39">
        <v>298.69659999999999</v>
      </c>
      <c r="I64" s="39">
        <v>165.34190000000001</v>
      </c>
      <c r="J64" s="40">
        <f t="shared" si="1"/>
        <v>-0.44645536641528555</v>
      </c>
      <c r="Q64"/>
      <c r="R64"/>
      <c r="S64"/>
    </row>
    <row r="65" spans="1:19" s="25" customFormat="1" ht="15" x14ac:dyDescent="0.25">
      <c r="A65" s="1"/>
      <c r="C65" s="26" t="s">
        <v>16</v>
      </c>
      <c r="D65" s="39">
        <v>168.88639000000001</v>
      </c>
      <c r="E65" s="39">
        <v>157.59549000000001</v>
      </c>
      <c r="F65" s="40">
        <f t="shared" si="0"/>
        <v>-6.6855002348028117E-2</v>
      </c>
      <c r="G65" s="1"/>
      <c r="H65" s="39">
        <v>92.837000000000003</v>
      </c>
      <c r="I65" s="39">
        <v>111.9599</v>
      </c>
      <c r="J65" s="40">
        <f t="shared" si="1"/>
        <v>0.2059836056744617</v>
      </c>
      <c r="Q65"/>
      <c r="R65"/>
      <c r="S65"/>
    </row>
    <row r="66" spans="1:19" s="25" customFormat="1" ht="15" x14ac:dyDescent="0.25">
      <c r="A66" s="1"/>
      <c r="C66" s="29" t="s">
        <v>59</v>
      </c>
      <c r="D66" s="66">
        <v>0.34295999999999999</v>
      </c>
      <c r="E66" s="66">
        <v>0</v>
      </c>
      <c r="F66" s="40"/>
      <c r="G66" s="69"/>
      <c r="H66" s="66">
        <v>0.44259999999999999</v>
      </c>
      <c r="I66" s="66">
        <v>0.125</v>
      </c>
      <c r="J66" s="40"/>
      <c r="Q66"/>
      <c r="R66"/>
      <c r="S66"/>
    </row>
    <row r="67" spans="1:19" s="25" customFormat="1" ht="15" x14ac:dyDescent="0.25">
      <c r="A67" s="1"/>
      <c r="C67" s="29" t="s">
        <v>11</v>
      </c>
      <c r="D67" s="66">
        <v>0</v>
      </c>
      <c r="E67" s="66">
        <v>0</v>
      </c>
      <c r="F67" s="40" t="str">
        <f t="shared" si="0"/>
        <v xml:space="preserve"> </v>
      </c>
      <c r="G67" s="69"/>
      <c r="H67" s="66">
        <v>0</v>
      </c>
      <c r="I67" s="66">
        <v>0</v>
      </c>
      <c r="J67" s="40" t="str">
        <f t="shared" si="1"/>
        <v xml:space="preserve"> </v>
      </c>
      <c r="Q67"/>
      <c r="R67"/>
      <c r="S67"/>
    </row>
    <row r="68" spans="1:19" s="25" customFormat="1" ht="15" x14ac:dyDescent="0.25">
      <c r="A68" s="1"/>
      <c r="C68" s="29" t="s">
        <v>12</v>
      </c>
      <c r="D68" s="39">
        <v>168.54343</v>
      </c>
      <c r="E68" s="39">
        <v>157.59549000000001</v>
      </c>
      <c r="F68" s="40">
        <f t="shared" si="0"/>
        <v>-6.4956195563363031E-2</v>
      </c>
      <c r="G68" s="1"/>
      <c r="H68" s="39">
        <v>92.394400000000005</v>
      </c>
      <c r="I68" s="39">
        <v>111.8349</v>
      </c>
      <c r="J68" s="40">
        <f t="shared" si="1"/>
        <v>0.21040777363130231</v>
      </c>
      <c r="Q68"/>
      <c r="R68"/>
      <c r="S68"/>
    </row>
    <row r="69" spans="1:19" s="25" customFormat="1" ht="15" x14ac:dyDescent="0.25">
      <c r="A69" s="1"/>
      <c r="C69" s="27" t="s">
        <v>17</v>
      </c>
      <c r="D69" s="39">
        <v>336.36698999999999</v>
      </c>
      <c r="E69" s="39">
        <v>225.84843999999998</v>
      </c>
      <c r="F69" s="40">
        <f t="shared" si="0"/>
        <v>-0.32856538627645954</v>
      </c>
      <c r="G69" s="1"/>
      <c r="H69" s="39">
        <v>159.27069999999992</v>
      </c>
      <c r="I69" s="39">
        <v>146.58089999999999</v>
      </c>
      <c r="J69" s="40">
        <f t="shared" si="1"/>
        <v>-7.9674415947188909E-2</v>
      </c>
      <c r="Q69"/>
      <c r="R69"/>
      <c r="S69"/>
    </row>
    <row r="70" spans="1:19" ht="15" x14ac:dyDescent="0.25">
      <c r="B70" s="25"/>
      <c r="C70" s="29" t="s">
        <v>57</v>
      </c>
      <c r="D70" s="39">
        <v>218.33350999999999</v>
      </c>
      <c r="E70" s="39">
        <v>79.838669999999993</v>
      </c>
      <c r="F70" s="40">
        <f t="shared" si="0"/>
        <v>-0.63432699817815419</v>
      </c>
      <c r="H70" s="39">
        <v>79.122199999999907</v>
      </c>
      <c r="I70" s="39">
        <v>34.809699999999999</v>
      </c>
      <c r="J70" s="40">
        <f t="shared" si="1"/>
        <v>-0.56005141414166892</v>
      </c>
      <c r="Q70"/>
      <c r="R70"/>
      <c r="S70"/>
    </row>
    <row r="71" spans="1:19" ht="15" x14ac:dyDescent="0.25">
      <c r="B71" s="25"/>
      <c r="C71" s="29" t="s">
        <v>11</v>
      </c>
      <c r="D71" s="66">
        <v>0</v>
      </c>
      <c r="E71" s="66">
        <v>0</v>
      </c>
      <c r="F71" s="40" t="str">
        <f t="shared" si="0"/>
        <v xml:space="preserve"> </v>
      </c>
      <c r="G71" s="69"/>
      <c r="H71" s="66">
        <v>0</v>
      </c>
      <c r="I71" s="66">
        <v>0</v>
      </c>
      <c r="J71" s="40" t="str">
        <f t="shared" si="1"/>
        <v xml:space="preserve"> </v>
      </c>
      <c r="Q71"/>
      <c r="R71"/>
      <c r="S71"/>
    </row>
    <row r="72" spans="1:19" ht="15" x14ac:dyDescent="0.25">
      <c r="B72" s="25"/>
      <c r="C72" s="29" t="s">
        <v>12</v>
      </c>
      <c r="D72" s="39">
        <v>118.03348</v>
      </c>
      <c r="E72" s="39">
        <v>146.00977</v>
      </c>
      <c r="F72" s="40">
        <f t="shared" si="0"/>
        <v>0.23701995399949241</v>
      </c>
      <c r="H72" s="39">
        <v>80.148499999999999</v>
      </c>
      <c r="I72" s="39">
        <v>111.77119999999999</v>
      </c>
      <c r="J72" s="40">
        <f t="shared" si="1"/>
        <v>0.39455136403051827</v>
      </c>
      <c r="Q72"/>
      <c r="R72"/>
      <c r="S72"/>
    </row>
    <row r="73" spans="1:19" ht="15.75" thickBot="1" x14ac:dyDescent="0.3">
      <c r="B73" s="32"/>
      <c r="C73" s="32"/>
      <c r="D73" s="32"/>
      <c r="E73" s="32"/>
      <c r="F73" s="41" t="str">
        <f t="shared" ref="F73:F74" si="2">IFERROR((E73-D73)/D73," ")</f>
        <v xml:space="preserve"> </v>
      </c>
      <c r="G73" s="32"/>
      <c r="H73" s="32"/>
      <c r="I73" s="32"/>
      <c r="J73" s="32"/>
      <c r="Q73"/>
      <c r="R73"/>
      <c r="S73"/>
    </row>
    <row r="74" spans="1:19" ht="15" x14ac:dyDescent="0.25">
      <c r="F74" s="40" t="str">
        <f t="shared" si="2"/>
        <v xml:space="preserve"> </v>
      </c>
      <c r="Q74"/>
      <c r="R74"/>
      <c r="S74"/>
    </row>
    <row r="75" spans="1:19" ht="15" x14ac:dyDescent="0.25">
      <c r="B75" s="66">
        <v>1</v>
      </c>
      <c r="C75" s="71" t="s">
        <v>94</v>
      </c>
      <c r="Q75"/>
      <c r="R75"/>
      <c r="S75"/>
    </row>
    <row r="76" spans="1:19" s="25" customFormat="1" ht="14.25" customHeight="1" x14ac:dyDescent="0.2">
      <c r="A76" s="1"/>
      <c r="C76" s="85" t="s">
        <v>112</v>
      </c>
      <c r="D76" s="85"/>
      <c r="E76" s="85"/>
      <c r="F76" s="85"/>
      <c r="G76" s="85"/>
      <c r="H76" s="85"/>
      <c r="I76" s="85"/>
      <c r="J76" s="85"/>
      <c r="K76" s="75"/>
      <c r="L76" s="75"/>
      <c r="M76" s="75"/>
    </row>
    <row r="77" spans="1:19" s="25" customFormat="1" x14ac:dyDescent="0.2">
      <c r="A77" s="1"/>
      <c r="C77" s="85"/>
      <c r="D77" s="85"/>
      <c r="E77" s="85"/>
      <c r="F77" s="85"/>
      <c r="G77" s="85"/>
      <c r="H77" s="85"/>
      <c r="I77" s="85"/>
      <c r="J77" s="85"/>
      <c r="K77" s="75"/>
      <c r="L77" s="75"/>
      <c r="M77" s="75"/>
    </row>
    <row r="78" spans="1:19" ht="15" x14ac:dyDescent="0.25">
      <c r="B78" s="66"/>
      <c r="C78" s="71"/>
      <c r="Q78"/>
      <c r="R78"/>
      <c r="S78"/>
    </row>
    <row r="79" spans="1:19" ht="15" x14ac:dyDescent="0.25">
      <c r="B79" s="72" t="s">
        <v>96</v>
      </c>
      <c r="Q79"/>
      <c r="R79"/>
      <c r="S79"/>
    </row>
    <row r="80" spans="1:19" ht="15" x14ac:dyDescent="0.25">
      <c r="Q80"/>
      <c r="R80"/>
      <c r="S80"/>
    </row>
    <row r="81" spans="17:19" ht="15" x14ac:dyDescent="0.25">
      <c r="Q81"/>
      <c r="R81"/>
      <c r="S81"/>
    </row>
    <row r="82" spans="17:19" ht="15" x14ac:dyDescent="0.25">
      <c r="Q82"/>
      <c r="R82"/>
      <c r="S82"/>
    </row>
    <row r="83" spans="17:19" ht="15" x14ac:dyDescent="0.25">
      <c r="Q83"/>
      <c r="R83"/>
      <c r="S83"/>
    </row>
    <row r="84" spans="17:19" ht="15" x14ac:dyDescent="0.25">
      <c r="Q84"/>
      <c r="R84"/>
      <c r="S84"/>
    </row>
    <row r="85" spans="17:19" ht="15" x14ac:dyDescent="0.25">
      <c r="Q85"/>
      <c r="R85"/>
      <c r="S85"/>
    </row>
    <row r="86" spans="17:19" ht="15" x14ac:dyDescent="0.25">
      <c r="Q86"/>
      <c r="R86"/>
      <c r="S86"/>
    </row>
    <row r="87" spans="17:19" ht="15" x14ac:dyDescent="0.25">
      <c r="Q87"/>
      <c r="R87"/>
      <c r="S87"/>
    </row>
    <row r="88" spans="17:19" ht="15" x14ac:dyDescent="0.25">
      <c r="Q88"/>
      <c r="R88"/>
      <c r="S88"/>
    </row>
    <row r="89" spans="17:19" ht="15" x14ac:dyDescent="0.25">
      <c r="Q89"/>
      <c r="R89"/>
      <c r="S89"/>
    </row>
    <row r="90" spans="17:19" ht="15" x14ac:dyDescent="0.25">
      <c r="Q90"/>
      <c r="R90"/>
      <c r="S90"/>
    </row>
    <row r="91" spans="17:19" ht="15" x14ac:dyDescent="0.25">
      <c r="Q91"/>
      <c r="R91"/>
      <c r="S91"/>
    </row>
    <row r="92" spans="17:19" ht="15" x14ac:dyDescent="0.25">
      <c r="Q92"/>
      <c r="R92"/>
      <c r="S92"/>
    </row>
  </sheetData>
  <mergeCells count="1">
    <mergeCell ref="C76:J77"/>
  </mergeCells>
  <pageMargins left="0.7" right="0.7" top="0.75" bottom="0.75" header="0.3" footer="0.3"/>
  <pageSetup paperSize="9" orientation="portrait" r:id="rId1"/>
  <ignoredErrors>
    <ignoredError sqref="G40:G41 G53 G62 G26:G27 G29:G33 G42:G52 G54:G61 G63:G69 G35:G39 G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63"/>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3.42578125" style="1" bestFit="1" customWidth="1"/>
    <col min="5" max="15" width="9.140625" style="1"/>
    <col min="16" max="16" width="11.28515625" style="1" bestFit="1" customWidth="1"/>
    <col min="17" max="16384" width="9.140625" style="1"/>
  </cols>
  <sheetData>
    <row r="1" spans="1:16" ht="15" x14ac:dyDescent="0.25">
      <c r="A1" s="3" t="s">
        <v>105</v>
      </c>
    </row>
    <row r="2" spans="1:16" x14ac:dyDescent="0.2">
      <c r="A2" s="47" t="s">
        <v>79</v>
      </c>
    </row>
    <row r="4" spans="1:16" ht="15" thickBot="1" x14ac:dyDescent="0.25"/>
    <row r="5" spans="1:16" s="25" customFormat="1" x14ac:dyDescent="0.2">
      <c r="A5" s="1"/>
      <c r="B5" s="6"/>
      <c r="C5" s="6"/>
      <c r="D5" s="7" t="s">
        <v>56</v>
      </c>
      <c r="E5" s="8"/>
      <c r="F5" s="8"/>
      <c r="G5" s="9"/>
      <c r="H5" s="7" t="s">
        <v>6</v>
      </c>
      <c r="I5" s="8"/>
      <c r="J5" s="8"/>
      <c r="K5" s="9"/>
      <c r="L5" s="7" t="s">
        <v>9</v>
      </c>
      <c r="M5" s="8"/>
      <c r="N5" s="8"/>
    </row>
    <row r="6" spans="1:16" s="25" customFormat="1" x14ac:dyDescent="0.2">
      <c r="A6" s="1"/>
      <c r="B6" s="11"/>
      <c r="C6" s="11"/>
      <c r="D6" s="11">
        <v>2019</v>
      </c>
      <c r="E6" s="11">
        <v>2020</v>
      </c>
      <c r="F6" s="12" t="s">
        <v>8</v>
      </c>
      <c r="G6" s="11"/>
      <c r="H6" s="13">
        <v>2019</v>
      </c>
      <c r="I6" s="11">
        <v>2020</v>
      </c>
      <c r="J6" s="12" t="s">
        <v>8</v>
      </c>
      <c r="K6" s="11"/>
      <c r="L6" s="11">
        <v>2019</v>
      </c>
      <c r="M6" s="11">
        <v>2020</v>
      </c>
      <c r="N6" s="12" t="s">
        <v>8</v>
      </c>
    </row>
    <row r="7" spans="1:16" s="25" customFormat="1" ht="15" x14ac:dyDescent="0.25">
      <c r="A7" s="1"/>
      <c r="B7" s="5"/>
      <c r="C7" s="5"/>
      <c r="D7" s="14"/>
      <c r="E7" s="14"/>
      <c r="F7" s="14"/>
      <c r="G7" s="14"/>
      <c r="H7" s="15"/>
      <c r="I7" s="14"/>
      <c r="J7" s="14"/>
      <c r="K7" s="14"/>
      <c r="L7" s="16"/>
      <c r="M7" s="16"/>
      <c r="N7" s="16"/>
      <c r="P7"/>
    </row>
    <row r="8" spans="1:16" s="25" customFormat="1" ht="15" x14ac:dyDescent="0.25">
      <c r="A8" s="1"/>
      <c r="B8" s="17" t="s">
        <v>18</v>
      </c>
      <c r="C8" s="5"/>
      <c r="D8" s="39">
        <v>61571.764643266397</v>
      </c>
      <c r="E8" s="39">
        <v>28579.466809999998</v>
      </c>
      <c r="F8" s="40">
        <f>IFERROR((E8-D8)/D8," ")</f>
        <v>-0.53583485911792039</v>
      </c>
      <c r="G8" s="39"/>
      <c r="H8" s="39">
        <v>37995.201399999998</v>
      </c>
      <c r="I8" s="39">
        <v>24878.361399999998</v>
      </c>
      <c r="J8" s="40">
        <f>IFERROR((I8-H8)/H8," ")</f>
        <v>-0.3452235944721167</v>
      </c>
      <c r="K8" s="14"/>
      <c r="L8" s="39">
        <v>15415</v>
      </c>
      <c r="M8" s="39">
        <v>7805</v>
      </c>
      <c r="N8" s="45">
        <f>IFERROR((M8-L8)/L8," ")</f>
        <v>-0.49367499189101527</v>
      </c>
      <c r="P8"/>
    </row>
    <row r="9" spans="1:16" s="25" customFormat="1" ht="15" x14ac:dyDescent="0.25">
      <c r="A9" s="1"/>
      <c r="B9" s="17"/>
      <c r="C9" s="5"/>
      <c r="D9" s="39"/>
      <c r="E9" s="39"/>
      <c r="F9" s="40" t="str">
        <f t="shared" ref="F9:F45" si="0">IFERROR((E9-D9)/D9," ")</f>
        <v xml:space="preserve"> </v>
      </c>
      <c r="G9" s="39"/>
      <c r="H9" s="39"/>
      <c r="I9" s="40"/>
      <c r="J9" s="39" t="str">
        <f t="shared" ref="J9:J45" si="1">IFERROR((I9-H9)/H9," ")</f>
        <v xml:space="preserve"> </v>
      </c>
      <c r="K9" s="14"/>
      <c r="L9" s="39"/>
      <c r="M9" s="39"/>
      <c r="N9" s="45" t="str">
        <f t="shared" ref="N9:N45" si="2">IFERROR((M9-L9)/L9," ")</f>
        <v xml:space="preserve"> </v>
      </c>
      <c r="P9"/>
    </row>
    <row r="10" spans="1:16" s="25" customFormat="1" ht="15" x14ac:dyDescent="0.25">
      <c r="A10" s="1"/>
      <c r="B10" s="31" t="s">
        <v>15</v>
      </c>
      <c r="C10" s="30"/>
      <c r="D10" s="39">
        <v>26779.348869999998</v>
      </c>
      <c r="E10" s="39">
        <v>13177.87557</v>
      </c>
      <c r="F10" s="40">
        <f t="shared" si="0"/>
        <v>-0.50790903714754876</v>
      </c>
      <c r="G10" s="39"/>
      <c r="H10" s="39">
        <v>15900.911199999999</v>
      </c>
      <c r="I10" s="39">
        <v>9837.3227000000024</v>
      </c>
      <c r="J10" s="40">
        <f t="shared" si="1"/>
        <v>-0.38133591362990549</v>
      </c>
      <c r="K10" s="19"/>
      <c r="L10" s="39">
        <v>10148</v>
      </c>
      <c r="M10" s="39">
        <v>6218</v>
      </c>
      <c r="N10" s="45">
        <f t="shared" si="2"/>
        <v>-0.38726842727631061</v>
      </c>
      <c r="P10"/>
    </row>
    <row r="11" spans="1:16" s="25" customFormat="1" ht="15" x14ac:dyDescent="0.25">
      <c r="A11" s="1"/>
      <c r="B11" s="18"/>
      <c r="C11" s="33" t="s">
        <v>23</v>
      </c>
      <c r="D11" s="39">
        <v>3305.22253</v>
      </c>
      <c r="E11" s="39">
        <v>2368.8924999999999</v>
      </c>
      <c r="F11" s="40">
        <f t="shared" si="0"/>
        <v>-0.28328804535893082</v>
      </c>
      <c r="G11" s="39"/>
      <c r="H11" s="39">
        <v>1301.2613000000001</v>
      </c>
      <c r="I11" s="39">
        <v>1120.8103000000001</v>
      </c>
      <c r="J11" s="40">
        <f t="shared" si="1"/>
        <v>-0.13867391583842539</v>
      </c>
      <c r="K11" s="19"/>
      <c r="L11" s="39">
        <v>976</v>
      </c>
      <c r="M11" s="39">
        <v>785</v>
      </c>
      <c r="N11" s="45">
        <f t="shared" si="2"/>
        <v>-0.19569672131147542</v>
      </c>
      <c r="P11"/>
    </row>
    <row r="12" spans="1:16" s="25" customFormat="1" ht="15" x14ac:dyDescent="0.25">
      <c r="A12" s="1"/>
      <c r="B12" s="18"/>
      <c r="C12" s="25" t="s">
        <v>24</v>
      </c>
      <c r="D12" s="39">
        <v>565.58295999999996</v>
      </c>
      <c r="E12" s="39">
        <v>351.16514000000001</v>
      </c>
      <c r="F12" s="40">
        <f t="shared" si="0"/>
        <v>-0.37910940598351828</v>
      </c>
      <c r="G12" s="39"/>
      <c r="H12" s="39">
        <v>333.53800000000001</v>
      </c>
      <c r="I12" s="39">
        <v>297.11660000000001</v>
      </c>
      <c r="J12" s="40">
        <f t="shared" si="1"/>
        <v>-0.10919715294808989</v>
      </c>
      <c r="K12" s="19"/>
      <c r="L12" s="39">
        <v>189</v>
      </c>
      <c r="M12" s="39">
        <v>128</v>
      </c>
      <c r="N12" s="45">
        <f t="shared" si="2"/>
        <v>-0.32275132275132273</v>
      </c>
      <c r="P12"/>
    </row>
    <row r="13" spans="1:16" s="25" customFormat="1" ht="15" x14ac:dyDescent="0.25">
      <c r="A13" s="1"/>
      <c r="C13" s="25" t="s">
        <v>25</v>
      </c>
      <c r="D13" s="39">
        <v>7665.5275199999996</v>
      </c>
      <c r="E13" s="39">
        <v>3745.2881600000001</v>
      </c>
      <c r="F13" s="40">
        <f t="shared" si="0"/>
        <v>-0.51141155644823777</v>
      </c>
      <c r="G13" s="39"/>
      <c r="H13" s="39">
        <v>8276.0597999999991</v>
      </c>
      <c r="I13" s="39">
        <v>4884.0481999999993</v>
      </c>
      <c r="J13" s="40">
        <f t="shared" si="1"/>
        <v>-0.40985827579447892</v>
      </c>
      <c r="L13" s="39">
        <v>279</v>
      </c>
      <c r="M13" s="39">
        <v>162</v>
      </c>
      <c r="N13" s="45">
        <f t="shared" si="2"/>
        <v>-0.41935483870967744</v>
      </c>
      <c r="P13"/>
    </row>
    <row r="14" spans="1:16" s="25" customFormat="1" ht="15" x14ac:dyDescent="0.25">
      <c r="A14" s="1"/>
      <c r="C14" s="25" t="s">
        <v>26</v>
      </c>
      <c r="D14" s="39">
        <v>2422.9560700000002</v>
      </c>
      <c r="E14" s="39">
        <v>1646.86374</v>
      </c>
      <c r="F14" s="40">
        <f t="shared" si="0"/>
        <v>-0.32030804834195781</v>
      </c>
      <c r="G14" s="39"/>
      <c r="H14" s="39">
        <v>863.33410000000003</v>
      </c>
      <c r="I14" s="39">
        <v>1045.2083</v>
      </c>
      <c r="J14" s="40">
        <f t="shared" si="1"/>
        <v>0.21066490944814986</v>
      </c>
      <c r="L14" s="39">
        <v>2236</v>
      </c>
      <c r="M14" s="39">
        <v>2112</v>
      </c>
      <c r="N14" s="45">
        <f t="shared" si="2"/>
        <v>-5.5456171735241505E-2</v>
      </c>
      <c r="P14"/>
    </row>
    <row r="15" spans="1:16" s="25" customFormat="1" ht="15" x14ac:dyDescent="0.25">
      <c r="A15" s="1"/>
      <c r="C15" s="25" t="s">
        <v>27</v>
      </c>
      <c r="D15" s="39">
        <v>594.90166999999997</v>
      </c>
      <c r="E15" s="39">
        <v>506.56279000000006</v>
      </c>
      <c r="F15" s="40">
        <f t="shared" si="0"/>
        <v>-0.14849324595104921</v>
      </c>
      <c r="G15" s="39"/>
      <c r="H15" s="39">
        <v>332.63319999999999</v>
      </c>
      <c r="I15" s="39">
        <v>345.80700000000002</v>
      </c>
      <c r="J15" s="40">
        <f t="shared" si="1"/>
        <v>3.9604585471324054E-2</v>
      </c>
      <c r="L15" s="39">
        <v>740</v>
      </c>
      <c r="M15" s="39">
        <v>647</v>
      </c>
      <c r="N15" s="45">
        <f t="shared" si="2"/>
        <v>-0.12567567567567567</v>
      </c>
      <c r="P15"/>
    </row>
    <row r="16" spans="1:16" s="25" customFormat="1" ht="15" x14ac:dyDescent="0.25">
      <c r="A16" s="1"/>
      <c r="C16" s="25" t="s">
        <v>28</v>
      </c>
      <c r="D16" s="39">
        <v>3285.7488899999998</v>
      </c>
      <c r="E16" s="39">
        <v>1580.2599500000001</v>
      </c>
      <c r="F16" s="40">
        <f t="shared" si="0"/>
        <v>-0.51905638473790972</v>
      </c>
      <c r="G16" s="39"/>
      <c r="H16" s="39">
        <v>1025.1749</v>
      </c>
      <c r="I16" s="39">
        <v>687.82150000000001</v>
      </c>
      <c r="J16" s="40">
        <f t="shared" si="1"/>
        <v>-0.32906911786466875</v>
      </c>
      <c r="L16" s="39">
        <v>1484</v>
      </c>
      <c r="M16" s="39">
        <v>711</v>
      </c>
      <c r="N16" s="45">
        <f t="shared" si="2"/>
        <v>-0.52088948787061995</v>
      </c>
      <c r="P16"/>
    </row>
    <row r="17" spans="1:16" s="25" customFormat="1" ht="15" x14ac:dyDescent="0.25">
      <c r="A17" s="1"/>
      <c r="C17" s="25" t="s">
        <v>29</v>
      </c>
      <c r="D17" s="39">
        <v>3385.37961</v>
      </c>
      <c r="E17" s="39">
        <v>975.74545000000001</v>
      </c>
      <c r="F17" s="40">
        <f t="shared" si="0"/>
        <v>-0.71177665065454809</v>
      </c>
      <c r="G17" s="39"/>
      <c r="H17" s="39">
        <v>1454.0865000000001</v>
      </c>
      <c r="I17" s="39">
        <v>485.49270000000001</v>
      </c>
      <c r="J17" s="40">
        <f t="shared" si="1"/>
        <v>-0.66611841867729327</v>
      </c>
      <c r="L17" s="39">
        <v>1184</v>
      </c>
      <c r="M17" s="39">
        <v>192</v>
      </c>
      <c r="N17" s="45">
        <f t="shared" si="2"/>
        <v>-0.83783783783783783</v>
      </c>
      <c r="P17"/>
    </row>
    <row r="18" spans="1:16" s="25" customFormat="1" ht="15" x14ac:dyDescent="0.25">
      <c r="A18" s="1"/>
      <c r="C18" s="25" t="s">
        <v>30</v>
      </c>
      <c r="D18" s="39">
        <v>2345.5548100000001</v>
      </c>
      <c r="E18" s="39">
        <v>1095.4621300000001</v>
      </c>
      <c r="F18" s="40">
        <f t="shared" si="0"/>
        <v>-0.53296246784358881</v>
      </c>
      <c r="G18" s="39"/>
      <c r="H18" s="39">
        <v>873.50569999999993</v>
      </c>
      <c r="I18" s="39">
        <v>455.98650000000004</v>
      </c>
      <c r="J18" s="40">
        <f t="shared" si="1"/>
        <v>-0.47798108243598175</v>
      </c>
      <c r="L18" s="39">
        <v>857</v>
      </c>
      <c r="M18" s="39">
        <v>354</v>
      </c>
      <c r="N18" s="45">
        <f t="shared" si="2"/>
        <v>-0.58693115519253214</v>
      </c>
      <c r="P18"/>
    </row>
    <row r="19" spans="1:16" s="25" customFormat="1" ht="15" x14ac:dyDescent="0.25">
      <c r="A19" s="1"/>
      <c r="C19" s="25" t="s">
        <v>31</v>
      </c>
      <c r="D19" s="39">
        <v>529.27609000000007</v>
      </c>
      <c r="E19" s="39">
        <v>464.82379000000003</v>
      </c>
      <c r="F19" s="40">
        <f t="shared" si="0"/>
        <v>-0.1217744410105509</v>
      </c>
      <c r="G19" s="39"/>
      <c r="H19" s="39">
        <v>193.78359999999998</v>
      </c>
      <c r="I19" s="39">
        <v>246.28209999999999</v>
      </c>
      <c r="J19" s="40">
        <f t="shared" si="1"/>
        <v>0.27091301843912496</v>
      </c>
      <c r="L19" s="39">
        <v>871</v>
      </c>
      <c r="M19" s="39">
        <v>758</v>
      </c>
      <c r="N19" s="45">
        <f t="shared" si="2"/>
        <v>-0.12973593570608496</v>
      </c>
      <c r="P19"/>
    </row>
    <row r="20" spans="1:16" s="25" customFormat="1" ht="15" x14ac:dyDescent="0.25">
      <c r="A20" s="1"/>
      <c r="C20" s="25" t="s">
        <v>32</v>
      </c>
      <c r="D20" s="39">
        <v>2129.3673899999999</v>
      </c>
      <c r="E20" s="39">
        <v>275.6103</v>
      </c>
      <c r="F20" s="40">
        <f t="shared" si="0"/>
        <v>-0.87056705137200396</v>
      </c>
      <c r="G20" s="39"/>
      <c r="H20" s="39">
        <v>944.13689999999997</v>
      </c>
      <c r="I20" s="39">
        <v>165.7184</v>
      </c>
      <c r="J20" s="40">
        <f t="shared" si="1"/>
        <v>-0.82447630211254319</v>
      </c>
      <c r="L20" s="39">
        <v>722</v>
      </c>
      <c r="M20" s="39">
        <v>97</v>
      </c>
      <c r="N20" s="45">
        <f t="shared" si="2"/>
        <v>-0.86565096952908582</v>
      </c>
      <c r="P20"/>
    </row>
    <row r="21" spans="1:16" s="25" customFormat="1" ht="15" x14ac:dyDescent="0.25">
      <c r="A21" s="1"/>
      <c r="C21" s="25" t="s">
        <v>58</v>
      </c>
      <c r="D21" s="39">
        <v>549.83132999999998</v>
      </c>
      <c r="E21" s="39">
        <v>167.20161999999999</v>
      </c>
      <c r="F21" s="40">
        <f t="shared" si="0"/>
        <v>-0.69590379653338419</v>
      </c>
      <c r="G21" s="39"/>
      <c r="H21" s="39">
        <v>303.3972</v>
      </c>
      <c r="I21" s="39">
        <v>103.03110000000001</v>
      </c>
      <c r="J21" s="40">
        <f t="shared" si="1"/>
        <v>-0.66040853376366027</v>
      </c>
      <c r="L21" s="39">
        <v>610</v>
      </c>
      <c r="M21" s="39">
        <v>272</v>
      </c>
      <c r="N21" s="45">
        <f t="shared" si="2"/>
        <v>-0.5540983606557377</v>
      </c>
      <c r="P21"/>
    </row>
    <row r="22" spans="1:16" s="25" customFormat="1" ht="15" x14ac:dyDescent="0.25">
      <c r="A22" s="1"/>
      <c r="B22" s="31" t="s">
        <v>20</v>
      </c>
      <c r="C22" s="30"/>
      <c r="D22" s="39">
        <v>2619.3282000000004</v>
      </c>
      <c r="E22" s="39">
        <v>754.741389999999</v>
      </c>
      <c r="F22" s="40">
        <f t="shared" si="0"/>
        <v>-0.7118568837612641</v>
      </c>
      <c r="G22" s="39"/>
      <c r="H22" s="39">
        <v>957.75889999999799</v>
      </c>
      <c r="I22" s="39">
        <v>421.84050000000002</v>
      </c>
      <c r="J22" s="40">
        <f t="shared" si="1"/>
        <v>-0.55955460189406658</v>
      </c>
      <c r="L22" s="39">
        <v>627</v>
      </c>
      <c r="M22" s="39">
        <v>305</v>
      </c>
      <c r="N22" s="45">
        <f t="shared" si="2"/>
        <v>-0.51355661881977677</v>
      </c>
      <c r="P22"/>
    </row>
    <row r="23" spans="1:16" s="25" customFormat="1" ht="15" x14ac:dyDescent="0.25">
      <c r="A23" s="1"/>
      <c r="B23" s="18"/>
      <c r="C23" s="18" t="s">
        <v>33</v>
      </c>
      <c r="D23" s="39">
        <v>2619.3282000000004</v>
      </c>
      <c r="E23" s="39">
        <v>754.741389999999</v>
      </c>
      <c r="F23" s="40">
        <f t="shared" si="0"/>
        <v>-0.7118568837612641</v>
      </c>
      <c r="G23" s="39"/>
      <c r="H23" s="39">
        <v>957.75889999999799</v>
      </c>
      <c r="I23" s="39">
        <v>421.84050000000002</v>
      </c>
      <c r="J23" s="40">
        <f t="shared" si="1"/>
        <v>-0.55955460189406658</v>
      </c>
      <c r="L23" s="39">
        <v>627</v>
      </c>
      <c r="M23" s="39">
        <v>305</v>
      </c>
      <c r="N23" s="45">
        <f t="shared" si="2"/>
        <v>-0.51355661881977677</v>
      </c>
      <c r="P23"/>
    </row>
    <row r="24" spans="1:16" s="25" customFormat="1" ht="15" x14ac:dyDescent="0.25">
      <c r="A24" s="1"/>
      <c r="B24" s="31" t="s">
        <v>21</v>
      </c>
      <c r="C24" s="30"/>
      <c r="D24" s="39">
        <v>31025.291123266394</v>
      </c>
      <c r="E24" s="39">
        <v>13999.65244</v>
      </c>
      <c r="F24" s="40">
        <f t="shared" si="0"/>
        <v>-0.54876644398345631</v>
      </c>
      <c r="G24" s="39"/>
      <c r="H24" s="39">
        <v>20578.898300000001</v>
      </c>
      <c r="I24" s="39">
        <v>14186.903499999997</v>
      </c>
      <c r="J24" s="40">
        <f t="shared" si="1"/>
        <v>-0.31060918358297168</v>
      </c>
      <c r="L24" s="39">
        <v>4631</v>
      </c>
      <c r="M24" s="39">
        <v>1282</v>
      </c>
      <c r="N24" s="45">
        <f t="shared" si="2"/>
        <v>-0.72316994169725757</v>
      </c>
      <c r="P24"/>
    </row>
    <row r="25" spans="1:16" s="25" customFormat="1" ht="15" x14ac:dyDescent="0.25">
      <c r="A25" s="1"/>
      <c r="B25" s="18"/>
      <c r="C25" s="25" t="s">
        <v>34</v>
      </c>
      <c r="D25" s="39">
        <v>318.47525999999999</v>
      </c>
      <c r="E25" s="39">
        <v>41.726239999999997</v>
      </c>
      <c r="F25" s="40">
        <f t="shared" si="0"/>
        <v>-0.86898122007970091</v>
      </c>
      <c r="G25" s="39"/>
      <c r="H25" s="39">
        <v>49.543099999999995</v>
      </c>
      <c r="I25" s="39">
        <v>8.9511000000000003</v>
      </c>
      <c r="J25" s="40">
        <f t="shared" si="1"/>
        <v>-0.81932701021938481</v>
      </c>
      <c r="L25" s="39">
        <v>148</v>
      </c>
      <c r="M25" s="39">
        <v>31</v>
      </c>
      <c r="N25" s="45">
        <f t="shared" si="2"/>
        <v>-0.79054054054054057</v>
      </c>
      <c r="P25"/>
    </row>
    <row r="26" spans="1:16" s="25" customFormat="1" ht="15" x14ac:dyDescent="0.25">
      <c r="A26" s="1"/>
      <c r="B26" s="18"/>
      <c r="C26" s="25" t="s">
        <v>71</v>
      </c>
      <c r="D26" s="39">
        <v>265.29976999999997</v>
      </c>
      <c r="E26" s="39">
        <v>31.256809999999998</v>
      </c>
      <c r="F26" s="40">
        <f t="shared" si="0"/>
        <v>-0.88218304900905109</v>
      </c>
      <c r="G26" s="39"/>
      <c r="H26" s="39">
        <v>76.702299999999994</v>
      </c>
      <c r="I26" s="39">
        <v>14.3104</v>
      </c>
      <c r="J26" s="40">
        <f t="shared" si="1"/>
        <v>-0.81342932350138131</v>
      </c>
      <c r="L26" s="39">
        <v>189</v>
      </c>
      <c r="M26" s="39">
        <v>11</v>
      </c>
      <c r="N26" s="45">
        <f t="shared" si="2"/>
        <v>-0.94179894179894175</v>
      </c>
      <c r="P26"/>
    </row>
    <row r="27" spans="1:16" s="25" customFormat="1" ht="15" x14ac:dyDescent="0.25">
      <c r="A27" s="1"/>
      <c r="C27" s="25" t="s">
        <v>35</v>
      </c>
      <c r="D27" s="39">
        <v>2191.11465</v>
      </c>
      <c r="E27" s="39">
        <v>495.22758999999996</v>
      </c>
      <c r="F27" s="40">
        <f t="shared" si="0"/>
        <v>-0.77398371646139097</v>
      </c>
      <c r="G27" s="39"/>
      <c r="H27" s="39">
        <v>839.16420000000096</v>
      </c>
      <c r="I27" s="39">
        <v>261.51949999999999</v>
      </c>
      <c r="J27" s="40">
        <f t="shared" si="1"/>
        <v>-0.68835717729617196</v>
      </c>
      <c r="L27" s="39">
        <v>452</v>
      </c>
      <c r="M27" s="39">
        <v>65</v>
      </c>
      <c r="N27" s="45">
        <f t="shared" si="2"/>
        <v>-0.85619469026548678</v>
      </c>
      <c r="P27"/>
    </row>
    <row r="28" spans="1:16" s="25" customFormat="1" ht="15" x14ac:dyDescent="0.25">
      <c r="A28" s="1"/>
      <c r="C28" s="25" t="s">
        <v>36</v>
      </c>
      <c r="D28" s="39">
        <v>1070.9989400000002</v>
      </c>
      <c r="E28" s="39">
        <v>399.68055000000004</v>
      </c>
      <c r="F28" s="40">
        <f t="shared" si="0"/>
        <v>-0.62681517686656163</v>
      </c>
      <c r="G28" s="39"/>
      <c r="H28" s="39">
        <v>417.96670000000006</v>
      </c>
      <c r="I28" s="39">
        <v>227.46899999999999</v>
      </c>
      <c r="J28" s="40">
        <f t="shared" si="1"/>
        <v>-0.45577243354554331</v>
      </c>
      <c r="L28" s="39">
        <v>130</v>
      </c>
      <c r="M28" s="39">
        <v>27</v>
      </c>
      <c r="N28" s="45">
        <f t="shared" si="2"/>
        <v>-0.79230769230769227</v>
      </c>
      <c r="P28"/>
    </row>
    <row r="29" spans="1:16" s="25" customFormat="1" ht="15" x14ac:dyDescent="0.25">
      <c r="A29" s="1"/>
      <c r="C29" s="25" t="s">
        <v>37</v>
      </c>
      <c r="D29" s="39">
        <v>1379.94055</v>
      </c>
      <c r="E29" s="39">
        <v>53.065100000000001</v>
      </c>
      <c r="F29" s="40">
        <f t="shared" si="0"/>
        <v>-0.96154537237129523</v>
      </c>
      <c r="G29" s="39"/>
      <c r="H29" s="39">
        <v>391.1937999999999</v>
      </c>
      <c r="I29" s="39">
        <v>28.907999999999998</v>
      </c>
      <c r="J29" s="40">
        <f t="shared" si="1"/>
        <v>-0.92610312331125899</v>
      </c>
      <c r="L29" s="39">
        <v>517</v>
      </c>
      <c r="M29" s="39">
        <v>54</v>
      </c>
      <c r="N29" s="45">
        <f t="shared" si="2"/>
        <v>-0.89555125725338491</v>
      </c>
      <c r="P29"/>
    </row>
    <row r="30" spans="1:16" s="25" customFormat="1" ht="15" x14ac:dyDescent="0.25">
      <c r="A30" s="1"/>
      <c r="C30" s="25" t="s">
        <v>38</v>
      </c>
      <c r="D30" s="39">
        <v>454.58918999999997</v>
      </c>
      <c r="E30" s="39">
        <v>101.37882999999999</v>
      </c>
      <c r="F30" s="40">
        <f t="shared" si="0"/>
        <v>-0.77698803176555953</v>
      </c>
      <c r="G30" s="39"/>
      <c r="H30" s="39">
        <v>109.4639</v>
      </c>
      <c r="I30" s="39">
        <v>21.2559</v>
      </c>
      <c r="J30" s="40">
        <f t="shared" si="1"/>
        <v>-0.8058181738454413</v>
      </c>
      <c r="L30" s="39">
        <v>263</v>
      </c>
      <c r="M30" s="39">
        <v>48</v>
      </c>
      <c r="N30" s="45">
        <f t="shared" si="2"/>
        <v>-0.81749049429657794</v>
      </c>
      <c r="P30"/>
    </row>
    <row r="31" spans="1:16" s="25" customFormat="1" ht="15" x14ac:dyDescent="0.25">
      <c r="A31" s="1"/>
      <c r="C31" s="25" t="s">
        <v>39</v>
      </c>
      <c r="D31" s="39">
        <v>8275.0161399999997</v>
      </c>
      <c r="E31" s="39">
        <v>4103.1798600000002</v>
      </c>
      <c r="F31" s="40">
        <f t="shared" si="0"/>
        <v>-0.50414841607789296</v>
      </c>
      <c r="G31" s="39"/>
      <c r="H31" s="39">
        <v>5622.3127000000004</v>
      </c>
      <c r="I31" s="39">
        <v>2661.2464999999997</v>
      </c>
      <c r="J31" s="40">
        <f t="shared" si="1"/>
        <v>-0.52666337822156362</v>
      </c>
      <c r="L31" s="39">
        <v>360</v>
      </c>
      <c r="M31" s="39">
        <v>210</v>
      </c>
      <c r="N31" s="45">
        <f t="shared" si="2"/>
        <v>-0.41666666666666669</v>
      </c>
      <c r="P31"/>
    </row>
    <row r="32" spans="1:16" s="25" customFormat="1" ht="15" x14ac:dyDescent="0.25">
      <c r="A32" s="1"/>
      <c r="C32" s="25" t="s">
        <v>40</v>
      </c>
      <c r="D32" s="39">
        <v>456.24144999999999</v>
      </c>
      <c r="E32" s="39">
        <v>366.59725000000003</v>
      </c>
      <c r="F32" s="40">
        <f t="shared" si="0"/>
        <v>-0.19648412041474961</v>
      </c>
      <c r="G32" s="39"/>
      <c r="H32" s="39">
        <v>187.8672</v>
      </c>
      <c r="I32" s="39">
        <v>185.01690000000002</v>
      </c>
      <c r="J32" s="40">
        <f t="shared" si="1"/>
        <v>-1.5171887375763176E-2</v>
      </c>
      <c r="L32" s="39">
        <v>61</v>
      </c>
      <c r="M32" s="39">
        <v>24</v>
      </c>
      <c r="N32" s="45">
        <f t="shared" si="2"/>
        <v>-0.60655737704918034</v>
      </c>
      <c r="P32"/>
    </row>
    <row r="33" spans="1:16" s="25" customFormat="1" ht="15" x14ac:dyDescent="0.25">
      <c r="A33" s="1"/>
      <c r="C33" s="25" t="s">
        <v>41</v>
      </c>
      <c r="D33" s="39">
        <v>397.12617</v>
      </c>
      <c r="E33" s="39">
        <v>638.68090999999993</v>
      </c>
      <c r="F33" s="40">
        <f t="shared" si="0"/>
        <v>0.60825691744263521</v>
      </c>
      <c r="G33" s="39"/>
      <c r="H33" s="39">
        <v>498.31020000000001</v>
      </c>
      <c r="I33" s="39">
        <v>402.33359999999999</v>
      </c>
      <c r="J33" s="40">
        <f t="shared" si="1"/>
        <v>-0.19260412490051382</v>
      </c>
      <c r="L33" s="39">
        <v>43</v>
      </c>
      <c r="M33" s="39">
        <v>30</v>
      </c>
      <c r="N33" s="45">
        <f t="shared" si="2"/>
        <v>-0.30232558139534882</v>
      </c>
      <c r="P33"/>
    </row>
    <row r="34" spans="1:16" s="25" customFormat="1" ht="15" x14ac:dyDescent="0.25">
      <c r="A34" s="1"/>
      <c r="C34" s="25" t="s">
        <v>42</v>
      </c>
      <c r="D34" s="39">
        <v>554.03516999999999</v>
      </c>
      <c r="E34" s="39">
        <v>35.274290000000001</v>
      </c>
      <c r="F34" s="40">
        <f t="shared" si="0"/>
        <v>-0.93633203827114453</v>
      </c>
      <c r="G34" s="39"/>
      <c r="H34" s="39">
        <v>151.43900000000002</v>
      </c>
      <c r="I34" s="39">
        <v>17.4299</v>
      </c>
      <c r="J34" s="40">
        <f t="shared" si="1"/>
        <v>-0.88490481315909375</v>
      </c>
      <c r="L34" s="39">
        <v>107</v>
      </c>
      <c r="M34" s="39">
        <v>15</v>
      </c>
      <c r="N34" s="45">
        <f t="shared" si="2"/>
        <v>-0.85981308411214952</v>
      </c>
      <c r="P34"/>
    </row>
    <row r="35" spans="1:16" s="25" customFormat="1" ht="15" x14ac:dyDescent="0.25">
      <c r="A35" s="1"/>
      <c r="C35" s="25" t="s">
        <v>43</v>
      </c>
      <c r="D35" s="39">
        <v>1267.17668</v>
      </c>
      <c r="E35" s="39">
        <v>306.13258999999999</v>
      </c>
      <c r="F35" s="40">
        <f t="shared" si="0"/>
        <v>-0.75841364915269749</v>
      </c>
      <c r="G35" s="39"/>
      <c r="H35" s="39">
        <v>337.71969999999999</v>
      </c>
      <c r="I35" s="39">
        <v>136.1044</v>
      </c>
      <c r="J35" s="40">
        <f t="shared" si="1"/>
        <v>-0.59699004825599455</v>
      </c>
      <c r="L35" s="39">
        <v>336</v>
      </c>
      <c r="M35" s="39">
        <v>60</v>
      </c>
      <c r="N35" s="45">
        <f t="shared" si="2"/>
        <v>-0.8214285714285714</v>
      </c>
      <c r="P35"/>
    </row>
    <row r="36" spans="1:16" s="25" customFormat="1" ht="15" x14ac:dyDescent="0.25">
      <c r="A36" s="1"/>
      <c r="C36" s="25" t="s">
        <v>69</v>
      </c>
      <c r="D36" s="39">
        <v>1865.9154000000001</v>
      </c>
      <c r="E36" s="39">
        <v>734.62348999999995</v>
      </c>
      <c r="F36" s="40">
        <f t="shared" si="0"/>
        <v>-0.60629324887934366</v>
      </c>
      <c r="G36" s="39"/>
      <c r="H36" s="39">
        <v>892.71609999999998</v>
      </c>
      <c r="I36" s="39">
        <v>450.42190000000005</v>
      </c>
      <c r="J36" s="40">
        <f t="shared" si="1"/>
        <v>-0.49544776889315645</v>
      </c>
      <c r="L36" s="39">
        <v>307</v>
      </c>
      <c r="M36" s="39">
        <v>159</v>
      </c>
      <c r="N36" s="45">
        <f t="shared" si="2"/>
        <v>-0.48208469055374592</v>
      </c>
      <c r="P36"/>
    </row>
    <row r="37" spans="1:16" s="25" customFormat="1" ht="15" x14ac:dyDescent="0.25">
      <c r="A37" s="1"/>
      <c r="C37" s="25" t="s">
        <v>44</v>
      </c>
      <c r="D37" s="39">
        <v>5532.7002199999988</v>
      </c>
      <c r="E37" s="39">
        <v>3158.98441</v>
      </c>
      <c r="F37" s="40">
        <f t="shared" si="0"/>
        <v>-0.42903387416858801</v>
      </c>
      <c r="G37" s="39"/>
      <c r="H37" s="39">
        <v>6431.7834000000003</v>
      </c>
      <c r="I37" s="39">
        <v>4301.1974</v>
      </c>
      <c r="J37" s="40">
        <f t="shared" si="1"/>
        <v>-0.33125897865279486</v>
      </c>
      <c r="L37" s="39">
        <v>165</v>
      </c>
      <c r="M37" s="39">
        <v>0</v>
      </c>
      <c r="N37" s="45">
        <f t="shared" si="2"/>
        <v>-1</v>
      </c>
      <c r="P37"/>
    </row>
    <row r="38" spans="1:16" s="25" customFormat="1" ht="15" x14ac:dyDescent="0.25">
      <c r="A38" s="1"/>
      <c r="C38" s="25" t="s">
        <v>45</v>
      </c>
      <c r="D38" s="39">
        <v>648.22685000000001</v>
      </c>
      <c r="E38" s="39">
        <v>140.70407</v>
      </c>
      <c r="F38" s="40">
        <f t="shared" si="0"/>
        <v>-0.78294007722759407</v>
      </c>
      <c r="G38" s="39"/>
      <c r="H38" s="39">
        <v>77.347000000000008</v>
      </c>
      <c r="I38" s="39">
        <v>26.576599999999999</v>
      </c>
      <c r="J38" s="40">
        <f t="shared" si="1"/>
        <v>-0.65639779176955804</v>
      </c>
      <c r="L38" s="39">
        <v>293</v>
      </c>
      <c r="M38" s="39">
        <v>95</v>
      </c>
      <c r="N38" s="45">
        <f t="shared" si="2"/>
        <v>-0.67576791808873715</v>
      </c>
      <c r="P38"/>
    </row>
    <row r="39" spans="1:16" s="25" customFormat="1" ht="15" x14ac:dyDescent="0.25">
      <c r="A39" s="1"/>
      <c r="C39" s="25" t="s">
        <v>68</v>
      </c>
      <c r="D39" s="39">
        <v>3964.9195732663975</v>
      </c>
      <c r="E39" s="39">
        <v>2717.6280900000002</v>
      </c>
      <c r="F39" s="40">
        <f t="shared" si="0"/>
        <v>-0.31458178664614078</v>
      </c>
      <c r="G39" s="39"/>
      <c r="H39" s="39">
        <v>3870.7875000000004</v>
      </c>
      <c r="I39" s="39">
        <v>5148.2294999999995</v>
      </c>
      <c r="J39" s="40">
        <f t="shared" si="1"/>
        <v>0.33002121661289829</v>
      </c>
      <c r="L39" s="39">
        <v>363</v>
      </c>
      <c r="M39" s="39">
        <v>221</v>
      </c>
      <c r="N39" s="45">
        <f t="shared" si="2"/>
        <v>-0.39118457300275483</v>
      </c>
      <c r="P39"/>
    </row>
    <row r="40" spans="1:16" s="25" customFormat="1" ht="15" x14ac:dyDescent="0.25">
      <c r="A40" s="1"/>
      <c r="C40" s="25" t="s">
        <v>46</v>
      </c>
      <c r="D40" s="39">
        <v>1090.4915900000001</v>
      </c>
      <c r="E40" s="39">
        <v>219.29082999999997</v>
      </c>
      <c r="F40" s="40">
        <f t="shared" si="0"/>
        <v>-0.79890644548666356</v>
      </c>
      <c r="G40" s="39"/>
      <c r="H40" s="39">
        <v>222.04519999999999</v>
      </c>
      <c r="I40" s="39">
        <v>65.757300000000001</v>
      </c>
      <c r="J40" s="40">
        <f t="shared" si="1"/>
        <v>-0.70385624188228335</v>
      </c>
      <c r="L40" s="39">
        <v>480</v>
      </c>
      <c r="M40" s="39">
        <v>123</v>
      </c>
      <c r="N40" s="45">
        <f t="shared" si="2"/>
        <v>-0.74375000000000002</v>
      </c>
      <c r="P40"/>
    </row>
    <row r="41" spans="1:16" s="25" customFormat="1" ht="15" x14ac:dyDescent="0.25">
      <c r="A41" s="1"/>
      <c r="C41" s="25" t="s">
        <v>47</v>
      </c>
      <c r="D41" s="39">
        <v>739.67481999999995</v>
      </c>
      <c r="E41" s="39">
        <v>254.33882</v>
      </c>
      <c r="F41" s="40">
        <f t="shared" si="0"/>
        <v>-0.65614779207976826</v>
      </c>
      <c r="G41" s="39"/>
      <c r="H41" s="39">
        <v>192.63159999999999</v>
      </c>
      <c r="I41" s="39">
        <v>107.2627</v>
      </c>
      <c r="J41" s="40">
        <f t="shared" si="1"/>
        <v>-0.4431718368118211</v>
      </c>
      <c r="L41" s="39">
        <v>262</v>
      </c>
      <c r="M41" s="39">
        <v>56</v>
      </c>
      <c r="N41" s="45">
        <f t="shared" si="2"/>
        <v>-0.7862595419847328</v>
      </c>
      <c r="P41"/>
    </row>
    <row r="42" spans="1:16" s="25" customFormat="1" ht="15" x14ac:dyDescent="0.25">
      <c r="A42" s="1"/>
      <c r="C42" s="25" t="s">
        <v>70</v>
      </c>
      <c r="D42" s="39">
        <v>545.05401000000006</v>
      </c>
      <c r="E42" s="39">
        <v>201.88271</v>
      </c>
      <c r="F42" s="40">
        <f t="shared" si="0"/>
        <v>-0.62960971519134412</v>
      </c>
      <c r="G42" s="39"/>
      <c r="H42" s="39">
        <v>208.94900000000001</v>
      </c>
      <c r="I42" s="39">
        <v>122.91289999999999</v>
      </c>
      <c r="J42" s="40">
        <f t="shared" si="1"/>
        <v>-0.4117564573173359</v>
      </c>
      <c r="K42" s="1"/>
      <c r="L42" s="39">
        <v>146</v>
      </c>
      <c r="M42" s="39">
        <v>53</v>
      </c>
      <c r="N42" s="45">
        <f t="shared" si="2"/>
        <v>-0.63698630136986301</v>
      </c>
      <c r="P42"/>
    </row>
    <row r="43" spans="1:16" s="25" customFormat="1" ht="15" x14ac:dyDescent="0.25">
      <c r="A43" s="1"/>
      <c r="C43" s="25" t="s">
        <v>58</v>
      </c>
      <c r="D43" s="66">
        <v>8.2946899999999992</v>
      </c>
      <c r="E43" s="66">
        <v>0</v>
      </c>
      <c r="F43" s="40"/>
      <c r="G43" s="70"/>
      <c r="H43" s="66">
        <v>0.95569999999999999</v>
      </c>
      <c r="I43" s="66">
        <v>0</v>
      </c>
      <c r="J43" s="67"/>
      <c r="K43" s="69"/>
      <c r="L43" s="66">
        <v>0</v>
      </c>
      <c r="M43" s="66">
        <v>0</v>
      </c>
      <c r="N43" s="45" t="str">
        <f t="shared" si="2"/>
        <v xml:space="preserve"> </v>
      </c>
      <c r="P43"/>
    </row>
    <row r="44" spans="1:16" s="25" customFormat="1" ht="15" x14ac:dyDescent="0.25">
      <c r="A44" s="1"/>
      <c r="B44" s="31" t="s">
        <v>22</v>
      </c>
      <c r="D44" s="39">
        <v>1147.7964499999998</v>
      </c>
      <c r="E44" s="39">
        <v>647.19740999999999</v>
      </c>
      <c r="F44" s="40">
        <f t="shared" si="0"/>
        <v>-0.43613921266266326</v>
      </c>
      <c r="G44" s="39"/>
      <c r="H44" s="39">
        <v>557.63299999999992</v>
      </c>
      <c r="I44" s="39">
        <v>432.29470000000003</v>
      </c>
      <c r="J44" s="40">
        <f t="shared" si="1"/>
        <v>-0.2247684408921278</v>
      </c>
      <c r="K44" s="1"/>
      <c r="L44" s="66">
        <v>9</v>
      </c>
      <c r="M44" s="66">
        <v>0</v>
      </c>
      <c r="N44" s="45"/>
      <c r="P44"/>
    </row>
    <row r="45" spans="1:16" s="25" customFormat="1" ht="15" x14ac:dyDescent="0.25">
      <c r="A45" s="1"/>
      <c r="B45" s="18"/>
      <c r="C45" s="29" t="s">
        <v>48</v>
      </c>
      <c r="D45" s="39">
        <v>1147.7964499999998</v>
      </c>
      <c r="E45" s="39">
        <v>647.19740999999999</v>
      </c>
      <c r="F45" s="40">
        <f t="shared" si="0"/>
        <v>-0.43613921266266326</v>
      </c>
      <c r="G45" s="39"/>
      <c r="H45" s="39">
        <v>557.63299999999992</v>
      </c>
      <c r="I45" s="39">
        <v>432.29470000000003</v>
      </c>
      <c r="J45" s="40">
        <f t="shared" si="1"/>
        <v>-0.2247684408921278</v>
      </c>
      <c r="K45" s="1"/>
      <c r="L45" s="39">
        <v>656</v>
      </c>
      <c r="M45" s="39">
        <v>501</v>
      </c>
      <c r="N45" s="45">
        <f t="shared" si="2"/>
        <v>-0.23628048780487804</v>
      </c>
      <c r="P45"/>
    </row>
    <row r="46" spans="1:16" s="25" customFormat="1" ht="15" thickBot="1" x14ac:dyDescent="0.25">
      <c r="A46" s="1"/>
      <c r="B46" s="36"/>
      <c r="C46" s="37"/>
      <c r="D46" s="37"/>
      <c r="E46" s="32"/>
      <c r="F46" s="32"/>
      <c r="G46" s="32"/>
      <c r="H46" s="32"/>
      <c r="I46" s="32"/>
      <c r="J46" s="32"/>
      <c r="K46" s="32"/>
      <c r="L46" s="32"/>
      <c r="M46" s="32"/>
      <c r="N46" s="32"/>
    </row>
    <row r="47" spans="1:16" x14ac:dyDescent="0.2">
      <c r="B47" s="25"/>
      <c r="N47" s="40"/>
    </row>
    <row r="48" spans="1:16" x14ac:dyDescent="0.2">
      <c r="B48" s="66">
        <v>1</v>
      </c>
      <c r="C48" s="71" t="s">
        <v>94</v>
      </c>
      <c r="F48" s="40"/>
      <c r="J48" s="40"/>
      <c r="N48" s="40"/>
    </row>
    <row r="49" spans="1:14" x14ac:dyDescent="0.2">
      <c r="B49" s="25"/>
      <c r="C49" s="85" t="s">
        <v>109</v>
      </c>
      <c r="D49" s="85"/>
      <c r="E49" s="85"/>
      <c r="F49" s="85"/>
      <c r="G49" s="85"/>
      <c r="H49" s="85"/>
      <c r="I49" s="85"/>
      <c r="J49" s="85"/>
      <c r="K49" s="85"/>
      <c r="L49" s="85"/>
      <c r="M49" s="85"/>
      <c r="N49" s="85"/>
    </row>
    <row r="50" spans="1:14" x14ac:dyDescent="0.2">
      <c r="B50" s="25"/>
      <c r="C50" s="85"/>
      <c r="D50" s="85"/>
      <c r="E50" s="85"/>
      <c r="F50" s="85"/>
      <c r="G50" s="85"/>
      <c r="H50" s="85"/>
      <c r="I50" s="85"/>
      <c r="J50" s="85"/>
      <c r="K50" s="85"/>
      <c r="L50" s="85"/>
      <c r="M50" s="85"/>
      <c r="N50" s="85"/>
    </row>
    <row r="51" spans="1:14" s="25" customFormat="1" ht="14.25" customHeight="1" x14ac:dyDescent="0.2">
      <c r="A51" s="1"/>
      <c r="C51" s="85" t="s">
        <v>112</v>
      </c>
      <c r="D51" s="85"/>
      <c r="E51" s="85"/>
      <c r="F51" s="85"/>
      <c r="G51" s="85"/>
      <c r="H51" s="85"/>
      <c r="I51" s="85"/>
      <c r="J51" s="85"/>
      <c r="K51" s="75"/>
      <c r="L51" s="75"/>
      <c r="M51" s="75"/>
    </row>
    <row r="52" spans="1:14" s="25" customFormat="1" x14ac:dyDescent="0.2">
      <c r="A52" s="1"/>
      <c r="C52" s="85"/>
      <c r="D52" s="85"/>
      <c r="E52" s="85"/>
      <c r="F52" s="85"/>
      <c r="G52" s="85"/>
      <c r="H52" s="85"/>
      <c r="I52" s="85"/>
      <c r="J52" s="85"/>
      <c r="K52" s="75"/>
      <c r="L52" s="75"/>
      <c r="M52" s="75"/>
    </row>
    <row r="53" spans="1:14" ht="15.75" customHeight="1" x14ac:dyDescent="0.2">
      <c r="B53" s="25"/>
      <c r="N53" s="40"/>
    </row>
    <row r="54" spans="1:14" s="71" customFormat="1" ht="11.25" x14ac:dyDescent="0.2">
      <c r="B54" s="72" t="s">
        <v>96</v>
      </c>
      <c r="C54" s="73"/>
      <c r="N54" s="74" t="str">
        <f>IFERROR((#REF!-#REF!)/#REF!," ")</f>
        <v xml:space="preserve"> </v>
      </c>
    </row>
    <row r="55" spans="1:14" ht="13.5" customHeight="1" x14ac:dyDescent="0.2">
      <c r="B55" s="35"/>
      <c r="C55" s="34"/>
      <c r="N55" s="44"/>
    </row>
    <row r="56" spans="1:14" x14ac:dyDescent="0.2">
      <c r="B56" s="34"/>
      <c r="C56" s="34"/>
      <c r="N56" s="34"/>
    </row>
    <row r="57" spans="1:14" x14ac:dyDescent="0.2">
      <c r="B57" s="34"/>
      <c r="C57" s="34"/>
      <c r="N57" s="34"/>
    </row>
    <row r="58" spans="1:14" x14ac:dyDescent="0.2">
      <c r="N58" s="34"/>
    </row>
    <row r="60" spans="1:14" x14ac:dyDescent="0.2">
      <c r="A60" s="34"/>
    </row>
    <row r="61" spans="1:14" x14ac:dyDescent="0.2">
      <c r="A61" s="34"/>
    </row>
    <row r="62" spans="1:14" x14ac:dyDescent="0.2">
      <c r="A62" s="34"/>
    </row>
    <row r="63" spans="1:14" x14ac:dyDescent="0.2">
      <c r="A63" s="34"/>
    </row>
  </sheetData>
  <mergeCells count="2">
    <mergeCell ref="C49:N50"/>
    <mergeCell ref="C51:J5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
  <sheetViews>
    <sheetView showGridLines="0" workbookViewId="0"/>
  </sheetViews>
  <sheetFormatPr defaultColWidth="9.140625" defaultRowHeight="14.25" x14ac:dyDescent="0.2"/>
  <cols>
    <col min="1" max="1" width="9.140625" style="1"/>
    <col min="2" max="2" width="3" style="1" customWidth="1"/>
    <col min="3" max="3" width="19.140625" style="1" customWidth="1"/>
    <col min="4" max="13" width="9.140625" style="1"/>
    <col min="14" max="14" width="26.7109375" style="1" bestFit="1" customWidth="1"/>
    <col min="15" max="16384" width="9.140625" style="1"/>
  </cols>
  <sheetData>
    <row r="1" spans="1:14" ht="15" x14ac:dyDescent="0.25">
      <c r="A1" s="3" t="s">
        <v>108</v>
      </c>
    </row>
    <row r="2" spans="1:14" x14ac:dyDescent="0.2">
      <c r="A2" s="47" t="s">
        <v>79</v>
      </c>
    </row>
    <row r="4" spans="1:14" ht="15" thickBot="1" x14ac:dyDescent="0.25"/>
    <row r="5" spans="1:14" s="25" customFormat="1" ht="15" x14ac:dyDescent="0.25">
      <c r="A5" s="1"/>
      <c r="B5" s="6"/>
      <c r="C5" s="6"/>
      <c r="D5" s="10" t="s">
        <v>7</v>
      </c>
      <c r="E5" s="8"/>
      <c r="F5" s="8"/>
      <c r="G5" s="9"/>
      <c r="H5" s="10" t="s">
        <v>55</v>
      </c>
      <c r="I5" s="8"/>
      <c r="J5" s="8"/>
      <c r="N5"/>
    </row>
    <row r="6" spans="1:14" s="25" customFormat="1" ht="15" x14ac:dyDescent="0.25">
      <c r="A6" s="1"/>
      <c r="B6" s="11"/>
      <c r="C6" s="11"/>
      <c r="D6" s="11">
        <v>2019</v>
      </c>
      <c r="E6" s="11">
        <v>2020</v>
      </c>
      <c r="F6" s="12" t="s">
        <v>8</v>
      </c>
      <c r="G6" s="11"/>
      <c r="H6" s="13">
        <v>2019</v>
      </c>
      <c r="I6" s="11">
        <v>2020</v>
      </c>
      <c r="J6" s="12" t="s">
        <v>8</v>
      </c>
      <c r="N6"/>
    </row>
    <row r="7" spans="1:14" s="25" customFormat="1" ht="15" x14ac:dyDescent="0.25">
      <c r="A7" s="1"/>
      <c r="B7" s="5"/>
      <c r="C7" s="5"/>
      <c r="D7" s="14"/>
      <c r="E7" s="14"/>
      <c r="F7" s="14"/>
      <c r="G7" s="14"/>
      <c r="H7" s="15"/>
      <c r="I7" s="14"/>
      <c r="J7" s="14"/>
      <c r="N7"/>
    </row>
    <row r="8" spans="1:14" s="25" customFormat="1" ht="15" x14ac:dyDescent="0.25">
      <c r="A8" s="1"/>
      <c r="B8" s="17" t="s">
        <v>18</v>
      </c>
      <c r="C8" s="5"/>
      <c r="D8" s="39">
        <v>61571.76464326639</v>
      </c>
      <c r="E8" s="39">
        <v>28579.466809999998</v>
      </c>
      <c r="F8" s="40">
        <f>IFERROR((E8-D8)/D8," ")</f>
        <v>-0.53583485911792028</v>
      </c>
      <c r="G8" s="14"/>
      <c r="H8" s="39">
        <v>37995.201400000005</v>
      </c>
      <c r="I8" s="39">
        <v>24878.361400000002</v>
      </c>
      <c r="J8" s="40">
        <f>IFERROR((I8-H8)/H8," ")</f>
        <v>-0.34522359447211676</v>
      </c>
      <c r="N8"/>
    </row>
    <row r="9" spans="1:14" s="25" customFormat="1" ht="15" x14ac:dyDescent="0.25">
      <c r="A9" s="1"/>
      <c r="B9" s="31" t="s">
        <v>60</v>
      </c>
      <c r="C9" s="30"/>
      <c r="D9" s="39">
        <v>26206.040079999999</v>
      </c>
      <c r="E9" s="39">
        <v>15455.354719999999</v>
      </c>
      <c r="F9" s="40">
        <f t="shared" ref="F9:F23" si="0">IFERROR((E9-D9)/D9," ")</f>
        <v>-0.41023692733358591</v>
      </c>
      <c r="G9" s="19"/>
      <c r="H9" s="39">
        <v>13997.2557</v>
      </c>
      <c r="I9" s="39">
        <v>9444.6530999999995</v>
      </c>
      <c r="J9" s="40">
        <f t="shared" ref="J9:J23" si="1">IFERROR((I9-H9)/H9," ")</f>
        <v>-0.32524965590219235</v>
      </c>
      <c r="N9"/>
    </row>
    <row r="10" spans="1:14" s="25" customFormat="1" ht="15" x14ac:dyDescent="0.25">
      <c r="A10" s="1"/>
      <c r="B10" s="18"/>
      <c r="C10" s="18" t="s">
        <v>10</v>
      </c>
      <c r="D10" s="39">
        <v>10221.980090000001</v>
      </c>
      <c r="E10" s="39">
        <v>5608.4960899999996</v>
      </c>
      <c r="F10" s="40">
        <f t="shared" si="0"/>
        <v>-0.45132977753628173</v>
      </c>
      <c r="G10" s="19"/>
      <c r="H10" s="39">
        <v>4943.5466999999999</v>
      </c>
      <c r="I10" s="39">
        <v>3045.0250000000001</v>
      </c>
      <c r="J10" s="40">
        <f t="shared" si="1"/>
        <v>-0.38404040969209413</v>
      </c>
      <c r="N10"/>
    </row>
    <row r="11" spans="1:14" s="25" customFormat="1" ht="15" x14ac:dyDescent="0.25">
      <c r="A11" s="1"/>
      <c r="B11" s="18"/>
      <c r="C11" s="18" t="s">
        <v>49</v>
      </c>
      <c r="D11" s="39">
        <v>212.08434</v>
      </c>
      <c r="E11" s="39">
        <v>87.387709999999998</v>
      </c>
      <c r="F11" s="40">
        <f t="shared" si="0"/>
        <v>-0.58795774360332309</v>
      </c>
      <c r="G11" s="19"/>
      <c r="H11" s="39">
        <v>144.73849999999999</v>
      </c>
      <c r="I11" s="39">
        <v>85.07820000000001</v>
      </c>
      <c r="J11" s="40">
        <f t="shared" si="1"/>
        <v>-0.41219371487199319</v>
      </c>
      <c r="N11"/>
    </row>
    <row r="12" spans="1:14" s="25" customFormat="1" ht="15" x14ac:dyDescent="0.25">
      <c r="A12" s="1"/>
      <c r="C12" s="25" t="s">
        <v>50</v>
      </c>
      <c r="D12" s="39">
        <v>15519.92467</v>
      </c>
      <c r="E12" s="39">
        <v>9637.5571999999993</v>
      </c>
      <c r="F12" s="40">
        <f t="shared" si="0"/>
        <v>-0.37902036221674529</v>
      </c>
      <c r="H12" s="39">
        <v>8822.5774000000001</v>
      </c>
      <c r="I12" s="39">
        <v>6271.2031999999999</v>
      </c>
      <c r="J12" s="40">
        <f t="shared" si="1"/>
        <v>-0.28918694439563658</v>
      </c>
      <c r="N12"/>
    </row>
    <row r="13" spans="1:14" s="25" customFormat="1" ht="15" x14ac:dyDescent="0.25">
      <c r="A13" s="1"/>
      <c r="C13" s="25" t="s">
        <v>51</v>
      </c>
      <c r="D13" s="39">
        <v>252.05097999999998</v>
      </c>
      <c r="E13" s="39">
        <v>121.91371999999998</v>
      </c>
      <c r="F13" s="40">
        <f t="shared" si="0"/>
        <v>-0.51631324742319984</v>
      </c>
      <c r="H13" s="39">
        <v>86.393099999999905</v>
      </c>
      <c r="I13" s="39">
        <v>43.346699999999998</v>
      </c>
      <c r="J13" s="40">
        <f t="shared" si="1"/>
        <v>-0.49826201398028264</v>
      </c>
      <c r="N13"/>
    </row>
    <row r="14" spans="1:14" s="25" customFormat="1" ht="15" x14ac:dyDescent="0.25">
      <c r="A14" s="1"/>
      <c r="B14" s="31" t="s">
        <v>52</v>
      </c>
      <c r="C14" s="30"/>
      <c r="D14" s="39">
        <v>6943.1599232663975</v>
      </c>
      <c r="E14" s="39">
        <v>4144.56747</v>
      </c>
      <c r="F14" s="40">
        <f t="shared" si="0"/>
        <v>-0.403071869897216</v>
      </c>
      <c r="H14" s="39">
        <v>14291.004600000002</v>
      </c>
      <c r="I14" s="39">
        <v>10240.224099999999</v>
      </c>
      <c r="J14" s="40">
        <f t="shared" si="1"/>
        <v>-0.28344966735228688</v>
      </c>
      <c r="N14"/>
    </row>
    <row r="15" spans="1:14" s="25" customFormat="1" ht="15" x14ac:dyDescent="0.25">
      <c r="A15" s="1"/>
      <c r="B15" s="31"/>
      <c r="C15" s="18" t="s">
        <v>10</v>
      </c>
      <c r="D15" s="39">
        <v>4991.4763800000001</v>
      </c>
      <c r="E15" s="39">
        <v>2610.7427899999998</v>
      </c>
      <c r="F15" s="40">
        <f t="shared" si="0"/>
        <v>-0.47695980282290751</v>
      </c>
      <c r="H15" s="39">
        <v>6405.3120000000008</v>
      </c>
      <c r="I15" s="39">
        <v>3615.4920999999999</v>
      </c>
      <c r="J15" s="40">
        <f t="shared" si="1"/>
        <v>-0.43554785465563589</v>
      </c>
      <c r="N15"/>
    </row>
    <row r="16" spans="1:14" s="25" customFormat="1" ht="15" x14ac:dyDescent="0.25">
      <c r="A16" s="1"/>
      <c r="B16" s="31"/>
      <c r="C16" s="18" t="s">
        <v>49</v>
      </c>
      <c r="D16" s="66">
        <v>0</v>
      </c>
      <c r="E16" s="66">
        <v>0</v>
      </c>
      <c r="F16" s="40" t="str">
        <f t="shared" si="0"/>
        <v xml:space="preserve"> </v>
      </c>
      <c r="H16" s="66">
        <v>0</v>
      </c>
      <c r="I16" s="66">
        <v>0</v>
      </c>
      <c r="J16" s="40" t="str">
        <f t="shared" si="1"/>
        <v xml:space="preserve"> </v>
      </c>
      <c r="N16"/>
    </row>
    <row r="17" spans="1:14" s="25" customFormat="1" ht="15" x14ac:dyDescent="0.25">
      <c r="A17" s="1"/>
      <c r="B17" s="18"/>
      <c r="C17" s="25" t="s">
        <v>50</v>
      </c>
      <c r="D17" s="39">
        <v>1951.6830932663975</v>
      </c>
      <c r="E17" s="39">
        <v>1533.8246800000002</v>
      </c>
      <c r="F17" s="40">
        <f t="shared" si="0"/>
        <v>-0.21410156941363695</v>
      </c>
      <c r="H17" s="39">
        <v>7885.6922000000004</v>
      </c>
      <c r="I17" s="39">
        <v>6624.732</v>
      </c>
      <c r="J17" s="40">
        <f t="shared" si="1"/>
        <v>-0.15990482103777781</v>
      </c>
      <c r="N17"/>
    </row>
    <row r="18" spans="1:14" s="25" customFormat="1" ht="15" x14ac:dyDescent="0.25">
      <c r="A18" s="1"/>
      <c r="B18" s="18"/>
      <c r="C18" s="25" t="s">
        <v>51</v>
      </c>
      <c r="D18" s="66">
        <v>4.4999999999999999E-4</v>
      </c>
      <c r="E18" s="66">
        <v>0</v>
      </c>
      <c r="F18" s="67"/>
      <c r="G18" s="68"/>
      <c r="H18" s="66">
        <v>4.0000000000000002E-4</v>
      </c>
      <c r="I18" s="66">
        <v>0</v>
      </c>
      <c r="J18" s="67"/>
      <c r="N18"/>
    </row>
    <row r="19" spans="1:14" s="25" customFormat="1" ht="15" x14ac:dyDescent="0.25">
      <c r="A19" s="1"/>
      <c r="B19" s="31" t="s">
        <v>53</v>
      </c>
      <c r="C19" s="30"/>
      <c r="D19" s="39">
        <v>28422.564639999997</v>
      </c>
      <c r="E19" s="39">
        <v>8979.5446200000006</v>
      </c>
      <c r="F19" s="40">
        <f t="shared" si="0"/>
        <v>-0.68406986724333818</v>
      </c>
      <c r="H19" s="39">
        <v>9706.9411</v>
      </c>
      <c r="I19" s="39">
        <v>5193.4842000000008</v>
      </c>
      <c r="J19" s="40">
        <f t="shared" si="1"/>
        <v>-0.46497211155427731</v>
      </c>
      <c r="N19"/>
    </row>
    <row r="20" spans="1:14" s="25" customFormat="1" ht="15" x14ac:dyDescent="0.25">
      <c r="A20" s="1"/>
      <c r="B20" s="18"/>
      <c r="C20" s="18" t="s">
        <v>10</v>
      </c>
      <c r="D20" s="39">
        <v>11565.892399999999</v>
      </c>
      <c r="E20" s="39">
        <v>4958.6366900000003</v>
      </c>
      <c r="F20" s="40">
        <f t="shared" si="0"/>
        <v>-0.57127072269840584</v>
      </c>
      <c r="H20" s="39">
        <v>4552.0524999999998</v>
      </c>
      <c r="I20" s="39">
        <v>3176.8056000000001</v>
      </c>
      <c r="J20" s="40">
        <f t="shared" si="1"/>
        <v>-0.3021157818368746</v>
      </c>
      <c r="N20"/>
    </row>
    <row r="21" spans="1:14" s="25" customFormat="1" ht="15" x14ac:dyDescent="0.25">
      <c r="A21" s="1"/>
      <c r="B21" s="18"/>
      <c r="C21" s="18" t="s">
        <v>49</v>
      </c>
      <c r="D21" s="39">
        <v>2407.24386</v>
      </c>
      <c r="E21" s="39">
        <v>667.35367999999903</v>
      </c>
      <c r="F21" s="40">
        <f t="shared" si="0"/>
        <v>-0.7227727148507509</v>
      </c>
      <c r="H21" s="39">
        <v>813.02039999999806</v>
      </c>
      <c r="I21" s="39">
        <v>336.76230000000004</v>
      </c>
      <c r="J21" s="40">
        <f t="shared" si="1"/>
        <v>-0.58578862227811157</v>
      </c>
      <c r="N21"/>
    </row>
    <row r="22" spans="1:14" s="25" customFormat="1" ht="15" x14ac:dyDescent="0.25">
      <c r="A22" s="1"/>
      <c r="C22" s="25" t="s">
        <v>50</v>
      </c>
      <c r="D22" s="39">
        <v>13553.683359999999</v>
      </c>
      <c r="E22" s="39">
        <v>2828.2705599999999</v>
      </c>
      <c r="F22" s="40">
        <f t="shared" si="0"/>
        <v>-0.791328269601836</v>
      </c>
      <c r="H22" s="39">
        <v>3870.628700000002</v>
      </c>
      <c r="I22" s="39">
        <v>1290.9683</v>
      </c>
      <c r="J22" s="40">
        <f t="shared" si="1"/>
        <v>-0.66647064338669337</v>
      </c>
      <c r="N22"/>
    </row>
    <row r="23" spans="1:14" s="25" customFormat="1" x14ac:dyDescent="0.2">
      <c r="A23" s="1"/>
      <c r="C23" s="25" t="s">
        <v>51</v>
      </c>
      <c r="D23" s="39">
        <v>895.74501999999995</v>
      </c>
      <c r="E23" s="39">
        <v>525.28368999999998</v>
      </c>
      <c r="F23" s="40">
        <f t="shared" si="0"/>
        <v>-0.413579000416882</v>
      </c>
      <c r="H23" s="39">
        <v>471.23950000000002</v>
      </c>
      <c r="I23" s="39">
        <v>388.94799999999998</v>
      </c>
      <c r="J23" s="40">
        <f t="shared" si="1"/>
        <v>-0.17462776358942753</v>
      </c>
    </row>
    <row r="24" spans="1:14" s="25" customFormat="1" ht="15" thickBot="1" x14ac:dyDescent="0.25">
      <c r="A24" s="1"/>
      <c r="B24" s="36"/>
      <c r="C24" s="37"/>
      <c r="D24" s="37"/>
      <c r="E24" s="32"/>
      <c r="F24" s="32"/>
      <c r="G24" s="32"/>
      <c r="H24" s="32"/>
      <c r="I24" s="32"/>
      <c r="J24" s="32"/>
    </row>
    <row r="25" spans="1:14" s="25" customFormat="1" ht="6" customHeight="1" x14ac:dyDescent="0.2">
      <c r="A25" s="1"/>
      <c r="C25" s="1"/>
      <c r="D25" s="1"/>
      <c r="E25" s="1"/>
      <c r="F25" s="1"/>
      <c r="G25" s="1"/>
      <c r="H25" s="1"/>
      <c r="I25" s="1"/>
      <c r="J25" s="1"/>
    </row>
    <row r="26" spans="1:14" s="25" customFormat="1" x14ac:dyDescent="0.2">
      <c r="A26" s="1"/>
      <c r="B26" s="66">
        <v>1</v>
      </c>
      <c r="C26" s="71" t="s">
        <v>94</v>
      </c>
      <c r="D26" s="1"/>
      <c r="E26" s="1"/>
      <c r="F26" s="1"/>
      <c r="G26" s="1"/>
      <c r="H26" s="1"/>
      <c r="I26" s="1"/>
      <c r="J26" s="1"/>
    </row>
    <row r="27" spans="1:14" s="25" customFormat="1" ht="14.25" customHeight="1" x14ac:dyDescent="0.2">
      <c r="A27" s="1"/>
      <c r="C27" s="85" t="s">
        <v>112</v>
      </c>
      <c r="D27" s="85"/>
      <c r="E27" s="85"/>
      <c r="F27" s="85"/>
      <c r="G27" s="85"/>
      <c r="H27" s="85"/>
      <c r="I27" s="85"/>
      <c r="J27" s="85"/>
      <c r="K27" s="75"/>
      <c r="L27" s="75"/>
      <c r="M27" s="75"/>
    </row>
    <row r="28" spans="1:14" s="25" customFormat="1" x14ac:dyDescent="0.2">
      <c r="A28" s="1"/>
      <c r="C28" s="85"/>
      <c r="D28" s="85"/>
      <c r="E28" s="85"/>
      <c r="F28" s="85"/>
      <c r="G28" s="85"/>
      <c r="H28" s="85"/>
      <c r="I28" s="85"/>
      <c r="J28" s="85"/>
      <c r="K28" s="75"/>
      <c r="L28" s="75"/>
      <c r="M28" s="75"/>
    </row>
    <row r="29" spans="1:14" s="25" customFormat="1" x14ac:dyDescent="0.2">
      <c r="A29" s="1"/>
      <c r="C29" s="1"/>
      <c r="D29" s="1"/>
      <c r="E29" s="1"/>
      <c r="F29" s="1"/>
      <c r="G29" s="1"/>
      <c r="H29" s="1"/>
      <c r="I29" s="1"/>
      <c r="J29" s="1"/>
    </row>
    <row r="30" spans="1:14" s="71" customFormat="1" ht="11.25" x14ac:dyDescent="0.2">
      <c r="B30" s="72" t="s">
        <v>96</v>
      </c>
      <c r="C30" s="73"/>
    </row>
    <row r="31" spans="1:14" s="25" customFormat="1" x14ac:dyDescent="0.2">
      <c r="A31" s="1"/>
      <c r="B31" s="35"/>
      <c r="C31" s="34"/>
      <c r="D31" s="1"/>
      <c r="E31" s="1"/>
      <c r="F31" s="1"/>
      <c r="G31" s="1"/>
      <c r="H31" s="1"/>
      <c r="I31" s="1"/>
      <c r="J31" s="1"/>
    </row>
    <row r="32" spans="1:14" x14ac:dyDescent="0.2">
      <c r="B32" s="34"/>
      <c r="C32" s="34"/>
    </row>
    <row r="33" spans="1:3" x14ac:dyDescent="0.2">
      <c r="B33" s="34"/>
      <c r="C33" s="34"/>
    </row>
    <row r="34" spans="1:3" x14ac:dyDescent="0.2">
      <c r="A34" s="34"/>
    </row>
    <row r="35" spans="1:3" x14ac:dyDescent="0.2">
      <c r="A35" s="34"/>
    </row>
    <row r="36" spans="1:3" x14ac:dyDescent="0.2">
      <c r="A36" s="34"/>
    </row>
    <row r="37" spans="1:3" x14ac:dyDescent="0.2">
      <c r="A37" s="34"/>
    </row>
  </sheetData>
  <mergeCells count="1">
    <mergeCell ref="C27:J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A42F5E92-27D5-417E-8B8E-D52C29EF86A1}">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vt:lpstr>
      <vt:lpstr>Contents</vt:lpstr>
      <vt:lpstr>Intro</vt:lpstr>
      <vt:lpstr>Highlights</vt:lpstr>
      <vt:lpstr>Glossary</vt:lpstr>
      <vt:lpstr>Methodology</vt:lpstr>
      <vt:lpstr>Table 1</vt:lpstr>
      <vt:lpstr>Table 2</vt:lpstr>
      <vt:lpstr>Table 3</vt:lpstr>
      <vt:lpstr>Table 4</vt:lpstr>
      <vt:lpstr>TOTAL CHECK</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Cavanagh, Rebecca (MMO)</cp:lastModifiedBy>
  <cp:lastPrinted>2020-03-30T11:05:43Z</cp:lastPrinted>
  <dcterms:created xsi:type="dcterms:W3CDTF">2020-03-30T10:55:09Z</dcterms:created>
  <dcterms:modified xsi:type="dcterms:W3CDTF">2020-05-22T10:53:39Z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