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5375" windowHeight="8460"/>
  </bookViews>
  <sheets>
    <sheet name="Contents" sheetId="1" r:id="rId1"/>
    <sheet name="Notes" sheetId="2" r:id="rId2"/>
    <sheet name="Benefit_summary_table" sheetId="3" r:id="rId3"/>
    <sheet name="Table_1a" sheetId="4" r:id="rId4"/>
    <sheet name="Table_1b" sheetId="5" r:id="rId5"/>
    <sheet name="Table_1c" sheetId="6" r:id="rId6"/>
    <sheet name="Table_2a" sheetId="7" r:id="rId7"/>
    <sheet name="Table_2b" sheetId="8" r:id="rId8"/>
    <sheet name="Table_2c" sheetId="9" r:id="rId9"/>
    <sheet name="Table_3a" sheetId="10" r:id="rId10"/>
    <sheet name="Table_3b" sheetId="11" r:id="rId11"/>
    <sheet name="Table_3c" sheetId="12" r:id="rId12"/>
    <sheet name="Table_4" sheetId="13" r:id="rId13"/>
    <sheet name="Bereavement_benefits" sheetId="14" r:id="rId14"/>
    <sheet name="Carers_Allowance" sheetId="15" r:id="rId15"/>
    <sheet name="Council_Tax_Benefit" sheetId="16" r:id="rId16"/>
    <sheet name="Disability_benefits" sheetId="17" r:id="rId17"/>
    <sheet name="Housing_benefits" sheetId="18" r:id="rId18"/>
    <sheet name="Incapacity_benefits" sheetId="19" r:id="rId19"/>
    <sheet name="Income_Support" sheetId="20" r:id="rId20"/>
    <sheet name="Industrial_injuries_benefits" sheetId="21" r:id="rId21"/>
    <sheet name="Maternity_benefits" sheetId="22" r:id="rId22"/>
    <sheet name="New_Deal_&amp;_Emp_prog_allowances" sheetId="23" r:id="rId23"/>
    <sheet name="Pension_Credit" sheetId="24" r:id="rId24"/>
    <sheet name="Social_Fund" sheetId="25" r:id="rId25"/>
    <sheet name="State_Pension" sheetId="26" r:id="rId26"/>
    <sheet name="Unemployment_benefits" sheetId="27" r:id="rId27"/>
  </sheets>
  <calcPr calcId="162913"/>
</workbook>
</file>

<file path=xl/calcChain.xml><?xml version="1.0" encoding="utf-8"?>
<calcChain xmlns="http://schemas.openxmlformats.org/spreadsheetml/2006/main">
  <c r="CB10" i="27" l="1"/>
  <c r="CA10" i="27"/>
  <c r="BZ10" i="27"/>
  <c r="BY10" i="27"/>
  <c r="BY4" i="27" s="1"/>
  <c r="BX10" i="27"/>
  <c r="BW10" i="27"/>
  <c r="BV10" i="27"/>
  <c r="BU10" i="27"/>
  <c r="BT10" i="27"/>
  <c r="BS10" i="27"/>
  <c r="BR10" i="27"/>
  <c r="BQ10" i="27"/>
  <c r="BQ4" i="27" s="1"/>
  <c r="BP10" i="27"/>
  <c r="BO10" i="27"/>
  <c r="BN10" i="27"/>
  <c r="BM10" i="27"/>
  <c r="BM4" i="27" s="1"/>
  <c r="BL10" i="27"/>
  <c r="BK10" i="27"/>
  <c r="BJ10" i="27"/>
  <c r="BI10" i="27"/>
  <c r="BI4" i="27" s="1"/>
  <c r="BH10" i="27"/>
  <c r="BG10" i="27"/>
  <c r="BF10" i="27"/>
  <c r="BE10" i="27"/>
  <c r="BE4" i="27" s="1"/>
  <c r="BD10" i="27"/>
  <c r="BC10" i="27"/>
  <c r="BB10" i="27"/>
  <c r="BA10" i="27"/>
  <c r="BA4" i="27" s="1"/>
  <c r="AZ10" i="27"/>
  <c r="AY10" i="27"/>
  <c r="AX10" i="27"/>
  <c r="AW10" i="27"/>
  <c r="AW4" i="27" s="1"/>
  <c r="AV10" i="27"/>
  <c r="AU10" i="27"/>
  <c r="AT10" i="27"/>
  <c r="AS10" i="27"/>
  <c r="AS4" i="27" s="1"/>
  <c r="AR10" i="27"/>
  <c r="AQ10" i="27"/>
  <c r="AP10" i="27"/>
  <c r="AO10" i="27"/>
  <c r="AO4" i="27" s="1"/>
  <c r="AN10" i="27"/>
  <c r="AM10" i="27"/>
  <c r="AL10" i="27"/>
  <c r="AK10" i="27"/>
  <c r="AK4" i="27" s="1"/>
  <c r="AJ10" i="27"/>
  <c r="AI10" i="27"/>
  <c r="AH10" i="27"/>
  <c r="AG10" i="27"/>
  <c r="AG4" i="27" s="1"/>
  <c r="AF10" i="27"/>
  <c r="AE10" i="27"/>
  <c r="AD10" i="27"/>
  <c r="AC10" i="27"/>
  <c r="AC4" i="27" s="1"/>
  <c r="AB10" i="27"/>
  <c r="AA10" i="27"/>
  <c r="Z10" i="27"/>
  <c r="Y10" i="27"/>
  <c r="X10" i="27"/>
  <c r="W10" i="27"/>
  <c r="V10" i="27"/>
  <c r="U10" i="27"/>
  <c r="U4" i="27" s="1"/>
  <c r="T10" i="27"/>
  <c r="S10" i="27"/>
  <c r="R10" i="27"/>
  <c r="Q10" i="27"/>
  <c r="Q4" i="27" s="1"/>
  <c r="P10" i="27"/>
  <c r="O10" i="27"/>
  <c r="N10" i="27"/>
  <c r="M10" i="27"/>
  <c r="M4" i="27" s="1"/>
  <c r="L10" i="27"/>
  <c r="K10" i="27"/>
  <c r="J10" i="27"/>
  <c r="I10" i="27"/>
  <c r="H10" i="27"/>
  <c r="G10" i="27"/>
  <c r="F10" i="27"/>
  <c r="E10" i="27"/>
  <c r="E4" i="27" s="1"/>
  <c r="D10" i="27"/>
  <c r="CB44" i="19"/>
  <c r="CA44" i="19"/>
  <c r="BZ44" i="19"/>
  <c r="BZ40" i="19" s="1"/>
  <c r="BZ14" i="13" s="1"/>
  <c r="BY44" i="19"/>
  <c r="BX44" i="19"/>
  <c r="BW44" i="19"/>
  <c r="BV44" i="19"/>
  <c r="BV40" i="19" s="1"/>
  <c r="BV14" i="13" s="1"/>
  <c r="BU44" i="19"/>
  <c r="BT44" i="19"/>
  <c r="BS44" i="19"/>
  <c r="BR44" i="19"/>
  <c r="BR40" i="19" s="1"/>
  <c r="BR14" i="13" s="1"/>
  <c r="BQ44" i="19"/>
  <c r="BP44" i="19"/>
  <c r="BO44" i="19"/>
  <c r="BN44" i="19"/>
  <c r="BN40" i="19" s="1"/>
  <c r="BN14" i="13" s="1"/>
  <c r="BM44" i="19"/>
  <c r="BL44" i="19"/>
  <c r="BK44" i="19"/>
  <c r="BJ44" i="19"/>
  <c r="BJ40" i="19" s="1"/>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B43" i="19"/>
  <c r="CA43" i="19"/>
  <c r="BZ43" i="19"/>
  <c r="BY43" i="19"/>
  <c r="BX43" i="19"/>
  <c r="BW43" i="19"/>
  <c r="BW41" i="19" s="1"/>
  <c r="BV43" i="19"/>
  <c r="BU43" i="19"/>
  <c r="BT43" i="19"/>
  <c r="BS43" i="19"/>
  <c r="BR43" i="19"/>
  <c r="BQ43" i="19"/>
  <c r="BP43" i="19"/>
  <c r="BO43" i="19"/>
  <c r="BN43" i="19"/>
  <c r="BM43" i="19"/>
  <c r="BL43" i="19"/>
  <c r="BK43" i="19"/>
  <c r="BJ43" i="19"/>
  <c r="BI43" i="19"/>
  <c r="BH43" i="19"/>
  <c r="BG43" i="19"/>
  <c r="BG40" i="19" s="1"/>
  <c r="BG14" i="13" s="1"/>
  <c r="BF43" i="19"/>
  <c r="BE43" i="19"/>
  <c r="BD43" i="19"/>
  <c r="BC43" i="19"/>
  <c r="BC40" i="19" s="1"/>
  <c r="BC14" i="13" s="1"/>
  <c r="BB43" i="19"/>
  <c r="BA43" i="19"/>
  <c r="AZ43" i="19"/>
  <c r="AY43" i="19"/>
  <c r="AY40" i="19" s="1"/>
  <c r="AY14" i="13" s="1"/>
  <c r="AX43" i="19"/>
  <c r="AW43" i="19"/>
  <c r="AV43" i="19"/>
  <c r="AU43" i="19"/>
  <c r="AU40" i="19" s="1"/>
  <c r="AU14" i="13" s="1"/>
  <c r="AT43" i="19"/>
  <c r="AS43" i="19"/>
  <c r="AR43" i="19"/>
  <c r="AQ43" i="19"/>
  <c r="AQ40" i="19" s="1"/>
  <c r="AQ14" i="13" s="1"/>
  <c r="AP43" i="19"/>
  <c r="AO43" i="19"/>
  <c r="AN43" i="19"/>
  <c r="AM43" i="19"/>
  <c r="AM40" i="19" s="1"/>
  <c r="AM14" i="13" s="1"/>
  <c r="AL43" i="19"/>
  <c r="AK43" i="19"/>
  <c r="AJ43" i="19"/>
  <c r="AI43" i="19"/>
  <c r="AI40" i="19" s="1"/>
  <c r="AI14" i="13" s="1"/>
  <c r="AH43" i="19"/>
  <c r="AG43" i="19"/>
  <c r="AF43" i="19"/>
  <c r="AE43" i="19"/>
  <c r="AE40" i="19" s="1"/>
  <c r="AD43" i="19"/>
  <c r="AC43" i="19"/>
  <c r="AB43" i="19"/>
  <c r="AA43" i="19"/>
  <c r="AA40" i="19" s="1"/>
  <c r="Z43" i="19"/>
  <c r="Y43" i="19"/>
  <c r="X43" i="19"/>
  <c r="W43" i="19"/>
  <c r="W40" i="19" s="1"/>
  <c r="V43" i="19"/>
  <c r="U43" i="19"/>
  <c r="T43" i="19"/>
  <c r="S43" i="19"/>
  <c r="S40" i="19" s="1"/>
  <c r="R43" i="19"/>
  <c r="Q43" i="19"/>
  <c r="P43" i="19"/>
  <c r="O43" i="19"/>
  <c r="O40" i="19" s="1"/>
  <c r="N43" i="19"/>
  <c r="M43" i="19"/>
  <c r="L43" i="19"/>
  <c r="K43" i="19"/>
  <c r="K40" i="19" s="1"/>
  <c r="J43" i="19"/>
  <c r="I43" i="19"/>
  <c r="H43" i="19"/>
  <c r="G43" i="19"/>
  <c r="G40" i="19" s="1"/>
  <c r="F43" i="19"/>
  <c r="E43" i="19"/>
  <c r="D43" i="19"/>
  <c r="CB42" i="19"/>
  <c r="CB41" i="19" s="1"/>
  <c r="CA42" i="19"/>
  <c r="BZ42" i="19"/>
  <c r="BY42" i="19"/>
  <c r="BX42" i="19"/>
  <c r="BX41" i="19" s="1"/>
  <c r="BW42" i="19"/>
  <c r="BV42" i="19"/>
  <c r="BU42" i="19"/>
  <c r="BT42" i="19"/>
  <c r="BT41" i="19" s="1"/>
  <c r="BS42" i="19"/>
  <c r="BR42" i="19"/>
  <c r="BQ42" i="19"/>
  <c r="BP42" i="19"/>
  <c r="BP41" i="19" s="1"/>
  <c r="BO42" i="19"/>
  <c r="BN42" i="19"/>
  <c r="BM42" i="19"/>
  <c r="BL42" i="19"/>
  <c r="BL41" i="19" s="1"/>
  <c r="BK42" i="19"/>
  <c r="BJ42" i="19"/>
  <c r="BI42" i="19"/>
  <c r="BH42" i="19"/>
  <c r="BH41" i="19" s="1"/>
  <c r="BG42" i="19"/>
  <c r="BF42" i="19"/>
  <c r="BE42" i="19"/>
  <c r="BD42" i="19"/>
  <c r="BD41" i="19" s="1"/>
  <c r="BD7" i="10" s="1"/>
  <c r="BC42" i="19"/>
  <c r="BB42" i="19"/>
  <c r="BA42" i="19"/>
  <c r="AZ42" i="19"/>
  <c r="AZ41" i="19" s="1"/>
  <c r="AZ7" i="10" s="1"/>
  <c r="AY42" i="19"/>
  <c r="AX42" i="19"/>
  <c r="AW42" i="19"/>
  <c r="AV42" i="19"/>
  <c r="AV41" i="19" s="1"/>
  <c r="AV7" i="10" s="1"/>
  <c r="AU42" i="19"/>
  <c r="AT42" i="19"/>
  <c r="AS42" i="19"/>
  <c r="AR42" i="19"/>
  <c r="AR41" i="19" s="1"/>
  <c r="AR7" i="10" s="1"/>
  <c r="AQ42" i="19"/>
  <c r="AP42" i="19"/>
  <c r="AO42" i="19"/>
  <c r="AN42" i="19"/>
  <c r="AN41" i="19" s="1"/>
  <c r="AN7" i="10" s="1"/>
  <c r="AM42" i="19"/>
  <c r="AL42" i="19"/>
  <c r="AK42" i="19"/>
  <c r="AJ42" i="19"/>
  <c r="AJ41" i="19" s="1"/>
  <c r="AJ7" i="10" s="1"/>
  <c r="AI42" i="19"/>
  <c r="AH42" i="19"/>
  <c r="AG42" i="19"/>
  <c r="AF42" i="19"/>
  <c r="AF41" i="19" s="1"/>
  <c r="AE42" i="19"/>
  <c r="AD42" i="19"/>
  <c r="AC42" i="19"/>
  <c r="AB42" i="19"/>
  <c r="AB41" i="19" s="1"/>
  <c r="AA42" i="19"/>
  <c r="Z42" i="19"/>
  <c r="Y42" i="19"/>
  <c r="X42" i="19"/>
  <c r="X41" i="19" s="1"/>
  <c r="W42" i="19"/>
  <c r="V42" i="19"/>
  <c r="U42" i="19"/>
  <c r="T42" i="19"/>
  <c r="T41" i="19" s="1"/>
  <c r="S42" i="19"/>
  <c r="R42" i="19"/>
  <c r="Q42" i="19"/>
  <c r="P42" i="19"/>
  <c r="P41" i="19" s="1"/>
  <c r="O42" i="19"/>
  <c r="N42" i="19"/>
  <c r="M42" i="19"/>
  <c r="L42" i="19"/>
  <c r="L41" i="19" s="1"/>
  <c r="K42" i="19"/>
  <c r="J42" i="19"/>
  <c r="I42" i="19"/>
  <c r="H42" i="19"/>
  <c r="H41" i="19" s="1"/>
  <c r="G42" i="19"/>
  <c r="F42" i="19"/>
  <c r="E42" i="19"/>
  <c r="D42" i="19"/>
  <c r="D41" i="19" s="1"/>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U20" i="13"/>
  <c r="AT20" i="13"/>
  <c r="AS20" i="13"/>
  <c r="AR20" i="13"/>
  <c r="AQ20" i="13"/>
  <c r="AP20" i="13"/>
  <c r="AO20" i="13"/>
  <c r="AN20" i="13"/>
  <c r="AM20" i="13"/>
  <c r="AL20" i="13"/>
  <c r="AK20" i="13"/>
  <c r="AJ20" i="13"/>
  <c r="AI20" i="13"/>
  <c r="AH20"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BL103" i="11"/>
  <c r="BH103" i="11"/>
  <c r="BL92" i="11"/>
  <c r="BH92" i="11"/>
  <c r="BL64" i="11"/>
  <c r="BL55" i="11"/>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BW90" i="10"/>
  <c r="BV90" i="10"/>
  <c r="BU90" i="10"/>
  <c r="BT90" i="10"/>
  <c r="BS90" i="10"/>
  <c r="BR90" i="10"/>
  <c r="BQ90" i="10"/>
  <c r="BP90" i="10"/>
  <c r="BO90" i="10"/>
  <c r="BN90" i="10"/>
  <c r="BM90" i="10"/>
  <c r="BL90" i="10"/>
  <c r="CB89" i="10"/>
  <c r="CA89" i="10"/>
  <c r="BZ89" i="10"/>
  <c r="BY89" i="10"/>
  <c r="BX89"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CB81" i="10"/>
  <c r="CA81" i="10"/>
  <c r="BZ81" i="10"/>
  <c r="BY81" i="10"/>
  <c r="BX81" i="10"/>
  <c r="BW81" i="10"/>
  <c r="BV81" i="10"/>
  <c r="BU81" i="10"/>
  <c r="BT81" i="10"/>
  <c r="BS81" i="10"/>
  <c r="BR81" i="10"/>
  <c r="BQ81" i="10"/>
  <c r="BP81" i="10"/>
  <c r="BO81" i="10"/>
  <c r="BN81" i="10"/>
  <c r="BM81" i="10"/>
  <c r="BL81" i="10"/>
  <c r="BK81" i="10"/>
  <c r="BJ81" i="10"/>
  <c r="BI81" i="10"/>
  <c r="BH81"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H81" i="10"/>
  <c r="CB80" i="10"/>
  <c r="CA80" i="10"/>
  <c r="BZ80" i="10"/>
  <c r="BY80" i="10"/>
  <c r="BX80" i="10"/>
  <c r="BW80" i="10"/>
  <c r="BV80" i="10"/>
  <c r="BU80" i="10"/>
  <c r="BT80" i="10"/>
  <c r="BS80" i="10"/>
  <c r="BR80" i="10"/>
  <c r="BQ80" i="10"/>
  <c r="BP80" i="10"/>
  <c r="BO80" i="10"/>
  <c r="BN80" i="10"/>
  <c r="BM80" i="10"/>
  <c r="BL80" i="10"/>
  <c r="BK80" i="10"/>
  <c r="BJ80" i="10"/>
  <c r="BI80" i="10"/>
  <c r="BH80" i="10"/>
  <c r="BG80" i="10"/>
  <c r="BF80" i="10"/>
  <c r="BE80" i="10"/>
  <c r="BD80" i="10"/>
  <c r="BC80" i="10"/>
  <c r="BB80" i="10"/>
  <c r="BA80" i="10"/>
  <c r="AZ80" i="10"/>
  <c r="AY80" i="10"/>
  <c r="AX80" i="10"/>
  <c r="AW80" i="10"/>
  <c r="AV80" i="10"/>
  <c r="AU80" i="10"/>
  <c r="AT80" i="10"/>
  <c r="AS80" i="10"/>
  <c r="AR80" i="10"/>
  <c r="AQ80" i="10"/>
  <c r="AP80" i="10"/>
  <c r="AO80" i="10"/>
  <c r="AN80" i="10"/>
  <c r="AM80" i="10"/>
  <c r="AL80" i="10"/>
  <c r="AK80" i="10"/>
  <c r="AJ80" i="10"/>
  <c r="AI80" i="10"/>
  <c r="AH80" i="10"/>
  <c r="CB79" i="10"/>
  <c r="CA79" i="10"/>
  <c r="BZ79" i="10"/>
  <c r="BY79" i="10"/>
  <c r="BX79" i="10"/>
  <c r="BW79" i="10"/>
  <c r="BV79" i="10"/>
  <c r="BU79" i="10"/>
  <c r="BT79" i="10"/>
  <c r="BS79" i="10"/>
  <c r="BR79" i="10"/>
  <c r="BQ79" i="10"/>
  <c r="BP79" i="10"/>
  <c r="BO79" i="10"/>
  <c r="BN79" i="10"/>
  <c r="BM79" i="10"/>
  <c r="BL79" i="10"/>
  <c r="BK79" i="10"/>
  <c r="BJ79" i="10"/>
  <c r="BI79" i="10"/>
  <c r="BH79" i="10"/>
  <c r="BG79" i="10"/>
  <c r="BF79" i="10"/>
  <c r="BE79" i="10"/>
  <c r="BD79" i="10"/>
  <c r="BC79" i="10"/>
  <c r="BB79" i="10"/>
  <c r="BA79" i="10"/>
  <c r="AZ79" i="10"/>
  <c r="AY79" i="10"/>
  <c r="AX79" i="10"/>
  <c r="AW79" i="10"/>
  <c r="AV79" i="10"/>
  <c r="AU79" i="10"/>
  <c r="AT79" i="10"/>
  <c r="AS79" i="10"/>
  <c r="AR79" i="10"/>
  <c r="AQ79" i="10"/>
  <c r="AP79" i="10"/>
  <c r="AO79" i="10"/>
  <c r="AN79" i="10"/>
  <c r="AM79" i="10"/>
  <c r="AL79" i="10"/>
  <c r="AK79" i="10"/>
  <c r="AJ79" i="10"/>
  <c r="AI79" i="10"/>
  <c r="AH79" i="10"/>
  <c r="CB77" i="10"/>
  <c r="CA77" i="10"/>
  <c r="BZ77" i="10"/>
  <c r="BY77" i="10"/>
  <c r="BX77" i="10"/>
  <c r="BW77" i="10"/>
  <c r="BV77" i="10"/>
  <c r="BU77" i="10"/>
  <c r="BT77" i="10"/>
  <c r="BS77" i="10"/>
  <c r="BR77" i="10"/>
  <c r="BQ77" i="10"/>
  <c r="BP77" i="10"/>
  <c r="BO77" i="10"/>
  <c r="BN77" i="10"/>
  <c r="BM77" i="10"/>
  <c r="BL77"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CB76" i="10"/>
  <c r="CA76" i="10"/>
  <c r="BZ76" i="10"/>
  <c r="BY76" i="10"/>
  <c r="BX76" i="10"/>
  <c r="BW76" i="10"/>
  <c r="BV76" i="10"/>
  <c r="BU76" i="10"/>
  <c r="BT76" i="10"/>
  <c r="BS76" i="10"/>
  <c r="BR76" i="10"/>
  <c r="BQ76" i="10"/>
  <c r="BP76" i="10"/>
  <c r="BO76" i="10"/>
  <c r="BN76" i="10"/>
  <c r="BM76" i="10"/>
  <c r="BL76" i="10"/>
  <c r="BK76" i="10"/>
  <c r="BJ76" i="10"/>
  <c r="BI76" i="10"/>
  <c r="BH76" i="10"/>
  <c r="BG76" i="10"/>
  <c r="BF76" i="10"/>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CB75" i="10"/>
  <c r="CA75" i="10"/>
  <c r="BZ75" i="10"/>
  <c r="BY75" i="10"/>
  <c r="BX75" i="10"/>
  <c r="BW75" i="10"/>
  <c r="BV75" i="10"/>
  <c r="BU75" i="10"/>
  <c r="BT75" i="10"/>
  <c r="BS75" i="10"/>
  <c r="BR75" i="10"/>
  <c r="BQ75" i="10"/>
  <c r="BP75" i="10"/>
  <c r="BO75" i="10"/>
  <c r="BN75" i="10"/>
  <c r="BM75" i="10"/>
  <c r="BL75" i="10"/>
  <c r="BK75" i="10"/>
  <c r="BJ75" i="10"/>
  <c r="BI75" i="10"/>
  <c r="BH75" i="10"/>
  <c r="BG75" i="10"/>
  <c r="BF75" i="10"/>
  <c r="BE75" i="10"/>
  <c r="BD75" i="10"/>
  <c r="BC75" i="10"/>
  <c r="BB75" i="10"/>
  <c r="BA75" i="10"/>
  <c r="AZ75" i="10"/>
  <c r="AY75" i="10"/>
  <c r="AX75" i="10"/>
  <c r="AW75" i="10"/>
  <c r="AV75" i="10"/>
  <c r="AU75" i="10"/>
  <c r="AT75" i="10"/>
  <c r="AS75" i="10"/>
  <c r="AR75" i="10"/>
  <c r="AQ75" i="10"/>
  <c r="AP75" i="10"/>
  <c r="AO75" i="10"/>
  <c r="AN75" i="10"/>
  <c r="AM75" i="10"/>
  <c r="AL75" i="10"/>
  <c r="AK75" i="10"/>
  <c r="AJ75" i="10"/>
  <c r="AI75" i="10"/>
  <c r="AH75" i="10"/>
  <c r="CB71" i="10"/>
  <c r="CA71" i="10"/>
  <c r="BZ71" i="10"/>
  <c r="BY71" i="10"/>
  <c r="BX71" i="10"/>
  <c r="BW71" i="10"/>
  <c r="BV71" i="10"/>
  <c r="BU71" i="10"/>
  <c r="BT71" i="10"/>
  <c r="BS71" i="10"/>
  <c r="BR71" i="10"/>
  <c r="CB70" i="10"/>
  <c r="CA70" i="10"/>
  <c r="BZ70" i="10"/>
  <c r="BY70" i="10"/>
  <c r="BX70" i="10"/>
  <c r="BW70" i="10"/>
  <c r="BV70" i="10"/>
  <c r="BU70" i="10"/>
  <c r="BT70" i="10"/>
  <c r="BS70" i="10"/>
  <c r="BR70" i="10"/>
  <c r="CB69" i="10"/>
  <c r="CA69" i="10"/>
  <c r="BZ69" i="10"/>
  <c r="BY69" i="10"/>
  <c r="BX69" i="10"/>
  <c r="BW69" i="10"/>
  <c r="BV69" i="10"/>
  <c r="BU69" i="10"/>
  <c r="BT69" i="10"/>
  <c r="BS69" i="10"/>
  <c r="BR69" i="10"/>
  <c r="BQ69" i="10"/>
  <c r="BP69" i="10"/>
  <c r="BO69" i="10"/>
  <c r="BN69" i="10"/>
  <c r="BM69" i="10"/>
  <c r="BL69" i="10"/>
  <c r="BK69" i="10"/>
  <c r="BJ69" i="10"/>
  <c r="BI69" i="10"/>
  <c r="BH69" i="10"/>
  <c r="BG69" i="10"/>
  <c r="BF69" i="10"/>
  <c r="BE69" i="10"/>
  <c r="BD69" i="10"/>
  <c r="BC69" i="10"/>
  <c r="BB69" i="10"/>
  <c r="BA69" i="10"/>
  <c r="AZ69" i="10"/>
  <c r="AY69" i="10"/>
  <c r="AX69" i="10"/>
  <c r="AW69" i="10"/>
  <c r="AV69" i="10"/>
  <c r="AU69" i="10"/>
  <c r="AT69" i="10"/>
  <c r="AS69" i="10"/>
  <c r="AR69" i="10"/>
  <c r="AQ69" i="10"/>
  <c r="AP69" i="10"/>
  <c r="AO69" i="10"/>
  <c r="AN69" i="10"/>
  <c r="AM69" i="10"/>
  <c r="AL69" i="10"/>
  <c r="AK69" i="10"/>
  <c r="AJ69" i="10"/>
  <c r="AI69" i="10"/>
  <c r="AH69"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CB67" i="10"/>
  <c r="CA67" i="10"/>
  <c r="BZ67" i="10"/>
  <c r="BY67" i="10"/>
  <c r="BX67" i="10"/>
  <c r="BW67" i="10"/>
  <c r="BV67" i="10"/>
  <c r="BU67" i="10"/>
  <c r="BT67" i="10"/>
  <c r="BS67" i="10"/>
  <c r="BR67" i="10"/>
  <c r="BQ67" i="10"/>
  <c r="BP67" i="10"/>
  <c r="BO67" i="10"/>
  <c r="BN67" i="10"/>
  <c r="BM67" i="10"/>
  <c r="BL67" i="10"/>
  <c r="BK67" i="10"/>
  <c r="BJ67" i="10"/>
  <c r="BI67" i="10"/>
  <c r="BH67" i="10"/>
  <c r="BG67" i="10"/>
  <c r="BF67" i="10"/>
  <c r="BE67" i="10"/>
  <c r="BD67" i="10"/>
  <c r="BC67" i="10"/>
  <c r="BB67" i="10"/>
  <c r="BA67" i="10"/>
  <c r="AZ67" i="10"/>
  <c r="AY67" i="10"/>
  <c r="AX67" i="10"/>
  <c r="AW67" i="10"/>
  <c r="AV67" i="10"/>
  <c r="AU67" i="10"/>
  <c r="AT67" i="10"/>
  <c r="AS67" i="10"/>
  <c r="AR67" i="10"/>
  <c r="AQ67" i="10"/>
  <c r="AP67" i="10"/>
  <c r="AO67" i="10"/>
  <c r="AN67" i="10"/>
  <c r="AM67" i="10"/>
  <c r="AL67" i="10"/>
  <c r="AK67" i="10"/>
  <c r="AJ67" i="10"/>
  <c r="AI67" i="10"/>
  <c r="AH67" i="10"/>
  <c r="CB66" i="10"/>
  <c r="CA66" i="10"/>
  <c r="BZ66" i="10"/>
  <c r="BY66" i="10"/>
  <c r="BX66" i="10"/>
  <c r="BW66" i="10"/>
  <c r="BV66" i="10"/>
  <c r="BU66" i="10"/>
  <c r="BT66" i="10"/>
  <c r="BS66" i="10"/>
  <c r="BR66" i="10"/>
  <c r="BQ66" i="10"/>
  <c r="BP66" i="10"/>
  <c r="BO66" i="10"/>
  <c r="BN66" i="10"/>
  <c r="BM66" i="10"/>
  <c r="BL66" i="10"/>
  <c r="BK66" i="10"/>
  <c r="BJ66" i="10"/>
  <c r="BI66" i="10"/>
  <c r="BH66" i="10"/>
  <c r="BG66" i="10"/>
  <c r="BF66" i="10"/>
  <c r="BE66" i="10"/>
  <c r="BD66" i="10"/>
  <c r="BC66" i="10"/>
  <c r="BB66" i="10"/>
  <c r="BA66" i="10"/>
  <c r="AZ66" i="10"/>
  <c r="AY66" i="10"/>
  <c r="AX66" i="10"/>
  <c r="AW66" i="10"/>
  <c r="AV66" i="10"/>
  <c r="AU66" i="10"/>
  <c r="AT66" i="10"/>
  <c r="AS66" i="10"/>
  <c r="AR66" i="10"/>
  <c r="AQ66" i="10"/>
  <c r="AP66" i="10"/>
  <c r="AO66" i="10"/>
  <c r="AN66" i="10"/>
  <c r="AM66" i="10"/>
  <c r="AL66" i="10"/>
  <c r="AK66" i="10"/>
  <c r="AJ66" i="10"/>
  <c r="AI66" i="10"/>
  <c r="AH66" i="10"/>
  <c r="CB65" i="10"/>
  <c r="CA65" i="10"/>
  <c r="BZ65" i="10"/>
  <c r="BY65" i="10"/>
  <c r="BX65" i="10"/>
  <c r="BW65" i="10"/>
  <c r="BV65" i="10"/>
  <c r="BU65" i="10"/>
  <c r="BT65" i="10"/>
  <c r="BS65" i="10"/>
  <c r="BR65" i="10"/>
  <c r="BQ65" i="10"/>
  <c r="BP65" i="10"/>
  <c r="BO65" i="10"/>
  <c r="BN65" i="10"/>
  <c r="BM65" i="10"/>
  <c r="BL65" i="10"/>
  <c r="BK65" i="10"/>
  <c r="BJ65" i="10"/>
  <c r="BI65" i="10"/>
  <c r="BH65" i="10"/>
  <c r="BG65" i="10"/>
  <c r="BF65" i="10"/>
  <c r="BE65" i="10"/>
  <c r="BD65" i="10"/>
  <c r="BC65" i="10"/>
  <c r="BB65" i="10"/>
  <c r="BA65" i="10"/>
  <c r="AZ65" i="10"/>
  <c r="AY65" i="10"/>
  <c r="AX65" i="10"/>
  <c r="AW65" i="10"/>
  <c r="AV65" i="10"/>
  <c r="AU65" i="10"/>
  <c r="AT65" i="10"/>
  <c r="AS65" i="10"/>
  <c r="AR65" i="10"/>
  <c r="AQ65" i="10"/>
  <c r="AP65" i="10"/>
  <c r="AO65" i="10"/>
  <c r="AN65" i="10"/>
  <c r="AM65" i="10"/>
  <c r="AL65" i="10"/>
  <c r="AK65" i="10"/>
  <c r="AJ65" i="10"/>
  <c r="AI65" i="10"/>
  <c r="AH65" i="10"/>
  <c r="CB61" i="10"/>
  <c r="CA61" i="10"/>
  <c r="BZ61" i="10"/>
  <c r="BY61" i="10"/>
  <c r="BX61" i="10"/>
  <c r="BW61" i="10"/>
  <c r="BV61" i="10"/>
  <c r="BU61" i="10"/>
  <c r="BT61" i="10"/>
  <c r="BS61" i="10"/>
  <c r="BR61" i="10"/>
  <c r="BQ61" i="10"/>
  <c r="BP61" i="10"/>
  <c r="BO61" i="10"/>
  <c r="BN61" i="10"/>
  <c r="BM61" i="10"/>
  <c r="BL61" i="10"/>
  <c r="CB60" i="10"/>
  <c r="CA60" i="10"/>
  <c r="BZ60" i="10"/>
  <c r="BY60" i="10"/>
  <c r="BX60" i="10"/>
  <c r="BW60" i="10"/>
  <c r="BV60" i="10"/>
  <c r="BU60" i="10"/>
  <c r="BT60" i="10"/>
  <c r="BS60" i="10"/>
  <c r="BR60" i="10"/>
  <c r="BQ60" i="10"/>
  <c r="BP60" i="10"/>
  <c r="BO60" i="10"/>
  <c r="BN60" i="10"/>
  <c r="BM60" i="10"/>
  <c r="BL60" i="10"/>
  <c r="BK60" i="10"/>
  <c r="BJ60" i="10"/>
  <c r="BI60" i="10"/>
  <c r="BH60" i="10"/>
  <c r="BG60" i="10"/>
  <c r="BF60" i="10"/>
  <c r="BE60" i="10"/>
  <c r="BD60" i="10"/>
  <c r="BC60" i="10"/>
  <c r="BB60" i="10"/>
  <c r="BA60" i="10"/>
  <c r="AZ60" i="10"/>
  <c r="AY60" i="10"/>
  <c r="AX60" i="10"/>
  <c r="AW60" i="10"/>
  <c r="AV60" i="10"/>
  <c r="AU60" i="10"/>
  <c r="AT60" i="10"/>
  <c r="AS60" i="10"/>
  <c r="AR60" i="10"/>
  <c r="AQ60" i="10"/>
  <c r="AP60" i="10"/>
  <c r="AO60" i="10"/>
  <c r="AN60" i="10"/>
  <c r="AM60" i="10"/>
  <c r="AL60" i="10"/>
  <c r="AK60" i="10"/>
  <c r="AJ60" i="10"/>
  <c r="AI60" i="10"/>
  <c r="AH60"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CB58" i="10"/>
  <c r="CA58" i="10"/>
  <c r="BZ58" i="10"/>
  <c r="BY58" i="10"/>
  <c r="BX58" i="10"/>
  <c r="BW58" i="10"/>
  <c r="BV58" i="10"/>
  <c r="BU58" i="10"/>
  <c r="BT58" i="10"/>
  <c r="BS58" i="10"/>
  <c r="BR58" i="10"/>
  <c r="BQ58" i="10"/>
  <c r="BP58" i="10"/>
  <c r="BO58" i="10"/>
  <c r="BN58" i="10"/>
  <c r="BM58" i="10"/>
  <c r="BL58"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CB56" i="10"/>
  <c r="CA56" i="10"/>
  <c r="BZ56" i="10"/>
  <c r="BY56" i="10"/>
  <c r="BX56" i="10"/>
  <c r="BW56" i="10"/>
  <c r="BV56" i="10"/>
  <c r="BU56" i="10"/>
  <c r="BT56" i="10"/>
  <c r="BS56" i="10"/>
  <c r="BR56" i="10"/>
  <c r="BQ56" i="10"/>
  <c r="BP56" i="10"/>
  <c r="BO56" i="10"/>
  <c r="BN56" i="10"/>
  <c r="BM56" i="10"/>
  <c r="BL56" i="10"/>
  <c r="BK56" i="10"/>
  <c r="BJ56" i="10"/>
  <c r="BI56" i="10"/>
  <c r="BH56" i="10"/>
  <c r="BG56" i="10"/>
  <c r="BF56" i="10"/>
  <c r="BE56" i="10"/>
  <c r="BD56" i="10"/>
  <c r="BC56" i="10"/>
  <c r="BB56" i="10"/>
  <c r="BA56" i="10"/>
  <c r="AZ56" i="10"/>
  <c r="AY56" i="10"/>
  <c r="AX56" i="10"/>
  <c r="AW56" i="10"/>
  <c r="AV56" i="10"/>
  <c r="AU56" i="10"/>
  <c r="AT56" i="10"/>
  <c r="AS56" i="10"/>
  <c r="AR56" i="10"/>
  <c r="AQ56" i="10"/>
  <c r="AP56" i="10"/>
  <c r="AO56" i="10"/>
  <c r="AN56" i="10"/>
  <c r="AM56" i="10"/>
  <c r="AL56" i="10"/>
  <c r="AK56" i="10"/>
  <c r="AJ56" i="10"/>
  <c r="AI56" i="10"/>
  <c r="AH56" i="10"/>
  <c r="CB54" i="10"/>
  <c r="CA54" i="10"/>
  <c r="BZ54" i="10"/>
  <c r="BY54" i="10"/>
  <c r="BX54" i="10"/>
  <c r="BW54" i="10"/>
  <c r="BV54" i="10"/>
  <c r="BU54" i="10"/>
  <c r="BT54" i="10"/>
  <c r="BS54" i="10"/>
  <c r="BR54" i="10"/>
  <c r="BQ54" i="10"/>
  <c r="BP54" i="10"/>
  <c r="BO54" i="10"/>
  <c r="BN54" i="10"/>
  <c r="BM54" i="10"/>
  <c r="BL54"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BG34" i="10"/>
  <c r="BF34" i="10"/>
  <c r="BE34" i="10"/>
  <c r="BD34" i="10"/>
  <c r="BC34" i="10"/>
  <c r="BB34" i="10"/>
  <c r="BA34" i="10"/>
  <c r="AZ34" i="10"/>
  <c r="AY34" i="10"/>
  <c r="AX34" i="10"/>
  <c r="AW34" i="10"/>
  <c r="AV34" i="10"/>
  <c r="AU34" i="10"/>
  <c r="AT34" i="10"/>
  <c r="AS34" i="10"/>
  <c r="AR34" i="10"/>
  <c r="AQ34" i="10"/>
  <c r="AP34" i="10"/>
  <c r="AO34" i="10"/>
  <c r="AN34" i="10"/>
  <c r="AM34" i="10"/>
  <c r="AL34" i="10"/>
  <c r="AK34" i="10"/>
  <c r="AJ34" i="10"/>
  <c r="AI34" i="10"/>
  <c r="AH34" i="10"/>
  <c r="CB30" i="10"/>
  <c r="CA30" i="10"/>
  <c r="BZ30" i="10"/>
  <c r="BY30" i="10"/>
  <c r="BX30" i="10"/>
  <c r="BW30" i="10"/>
  <c r="BV30" i="10"/>
  <c r="BU30" i="10"/>
  <c r="BT30" i="10"/>
  <c r="BS30" i="10"/>
  <c r="BR30" i="10"/>
  <c r="BQ30" i="10"/>
  <c r="BP30" i="10"/>
  <c r="BO30" i="10"/>
  <c r="BN30" i="10"/>
  <c r="BM30" i="10"/>
  <c r="BL30" i="10"/>
  <c r="BK30" i="10"/>
  <c r="BJ30" i="10"/>
  <c r="BI30" i="10"/>
  <c r="BH30" i="10"/>
  <c r="BG30" i="10"/>
  <c r="BF30" i="10"/>
  <c r="BE30" i="10"/>
  <c r="BD30" i="10"/>
  <c r="BC30" i="10"/>
  <c r="BB30" i="10"/>
  <c r="BA30" i="10"/>
  <c r="AZ30" i="10"/>
  <c r="AY30" i="10"/>
  <c r="AX30" i="10"/>
  <c r="AW30" i="10"/>
  <c r="AV30" i="10"/>
  <c r="AU30" i="10"/>
  <c r="AT30" i="10"/>
  <c r="AS30" i="10"/>
  <c r="AR30" i="10"/>
  <c r="AQ30" i="10"/>
  <c r="AP30" i="10"/>
  <c r="AO30" i="10"/>
  <c r="AN30" i="10"/>
  <c r="AM30" i="10"/>
  <c r="AL30" i="10"/>
  <c r="AK30" i="10"/>
  <c r="AJ30" i="10"/>
  <c r="AI30" i="10"/>
  <c r="AH30"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CB27" i="10"/>
  <c r="CA27" i="10"/>
  <c r="BZ27" i="10"/>
  <c r="BY27" i="10"/>
  <c r="BX27" i="10"/>
  <c r="BW27" i="10"/>
  <c r="BV27" i="10"/>
  <c r="BU27" i="10"/>
  <c r="BT27"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CB9" i="10"/>
  <c r="CA9" i="10"/>
  <c r="BZ9" i="10"/>
  <c r="BY9" i="10"/>
  <c r="BX9" i="10"/>
  <c r="BW9" i="10"/>
  <c r="BV9" i="10"/>
  <c r="BU9" i="10"/>
  <c r="BT9" i="10"/>
  <c r="BS9" i="10"/>
  <c r="BR9" i="10"/>
  <c r="BQ9" i="10"/>
  <c r="BP9" i="10"/>
  <c r="BO9" i="10"/>
  <c r="BN9" i="10"/>
  <c r="BM9" i="10"/>
  <c r="BL9"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BN6" i="10"/>
  <c r="AH6" i="10"/>
  <c r="BV102" i="7"/>
  <c r="BU102" i="7"/>
  <c r="BT102" i="7"/>
  <c r="BS102" i="7"/>
  <c r="BR102" i="7"/>
  <c r="BQ102" i="7"/>
  <c r="BP102" i="7"/>
  <c r="BO102" i="7"/>
  <c r="BN102" i="7"/>
  <c r="BM102" i="7"/>
  <c r="BL102" i="7"/>
  <c r="CB50" i="6"/>
  <c r="CA50" i="6"/>
  <c r="BZ50" i="6"/>
  <c r="BY50" i="6"/>
  <c r="BX50" i="6"/>
  <c r="BW50" i="6"/>
  <c r="BV50" i="6"/>
  <c r="BU50" i="6"/>
  <c r="BT50" i="6"/>
  <c r="BS50" i="6"/>
  <c r="BR50" i="6"/>
  <c r="BQ50" i="6"/>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BW43" i="4"/>
  <c r="BV43" i="4"/>
  <c r="BU43" i="4"/>
  <c r="BT43" i="4"/>
  <c r="BS43" i="4"/>
  <c r="BR43" i="4"/>
  <c r="BQ43" i="4"/>
  <c r="BP43" i="4"/>
  <c r="BO43" i="4"/>
  <c r="BN43" i="4"/>
  <c r="BM43" i="4"/>
  <c r="BL43"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CB6" i="4"/>
  <c r="CA6" i="4"/>
  <c r="BZ6" i="4"/>
  <c r="BY6" i="4"/>
  <c r="BX6" i="4"/>
  <c r="BW6" i="4"/>
  <c r="BV6" i="4"/>
  <c r="BU6" i="4"/>
  <c r="BT6" i="4"/>
  <c r="BS6" i="4"/>
  <c r="BR6" i="4"/>
  <c r="BQ6" i="4"/>
  <c r="BP6" i="4"/>
  <c r="BO6" i="4"/>
  <c r="BN6" i="4"/>
  <c r="BM6" i="4"/>
  <c r="BL6" i="4"/>
  <c r="BK6" i="4"/>
  <c r="BJ6" i="4"/>
  <c r="BI6" i="4"/>
  <c r="BH6" i="4"/>
  <c r="BG6" i="4"/>
  <c r="BF6" i="4"/>
  <c r="BE6" i="4"/>
  <c r="BD6" i="4"/>
  <c r="BC6" i="4"/>
  <c r="BB6" i="4"/>
  <c r="BA6" i="4"/>
  <c r="AZ6" i="4"/>
  <c r="AY6" i="4"/>
  <c r="AX6"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CB5" i="4"/>
  <c r="CA5" i="4"/>
  <c r="BZ5" i="4"/>
  <c r="BY5" i="4"/>
  <c r="BX5" i="4"/>
  <c r="BW5" i="4"/>
  <c r="BV5" i="4"/>
  <c r="BU5" i="4"/>
  <c r="BT5" i="4"/>
  <c r="BS5" i="4"/>
  <c r="BR5" i="4"/>
  <c r="BQ5" i="4"/>
  <c r="CB15" i="27"/>
  <c r="CA15" i="27"/>
  <c r="CA14" i="27" s="1"/>
  <c r="BZ15" i="27"/>
  <c r="BZ14" i="27" s="1"/>
  <c r="BY15" i="27"/>
  <c r="BX15" i="27"/>
  <c r="BW15" i="27"/>
  <c r="BW14" i="27" s="1"/>
  <c r="BV15" i="27"/>
  <c r="BV14" i="27" s="1"/>
  <c r="BU15" i="27"/>
  <c r="BT15" i="27"/>
  <c r="BS15" i="27"/>
  <c r="BS14" i="27" s="1"/>
  <c r="BR15" i="27"/>
  <c r="BR14" i="27" s="1"/>
  <c r="BQ15" i="27"/>
  <c r="BP15" i="27"/>
  <c r="BO15" i="27"/>
  <c r="BO14" i="27" s="1"/>
  <c r="BN15" i="27"/>
  <c r="BN14" i="27" s="1"/>
  <c r="BM15" i="27"/>
  <c r="BL15" i="27"/>
  <c r="BK15" i="27"/>
  <c r="BK14" i="27" s="1"/>
  <c r="BJ15" i="27"/>
  <c r="BJ14" i="27" s="1"/>
  <c r="BI15" i="27"/>
  <c r="BH15" i="27"/>
  <c r="BG15" i="27"/>
  <c r="BF15" i="27"/>
  <c r="BF14" i="27" s="1"/>
  <c r="BE15" i="27"/>
  <c r="BD15" i="27"/>
  <c r="BC15" i="27"/>
  <c r="BC14" i="27" s="1"/>
  <c r="BB15" i="27"/>
  <c r="BB14" i="27" s="1"/>
  <c r="BA15" i="27"/>
  <c r="AZ15" i="27"/>
  <c r="AY15" i="27"/>
  <c r="AY14" i="27" s="1"/>
  <c r="AX15" i="27"/>
  <c r="AX14" i="27" s="1"/>
  <c r="AW15" i="27"/>
  <c r="AV15" i="27"/>
  <c r="AU15" i="27"/>
  <c r="AU14" i="27" s="1"/>
  <c r="AT15" i="27"/>
  <c r="AT14" i="27" s="1"/>
  <c r="AS15" i="27"/>
  <c r="AR15" i="27"/>
  <c r="AQ15" i="27"/>
  <c r="AP15" i="27"/>
  <c r="AP14" i="27" s="1"/>
  <c r="AO15" i="27"/>
  <c r="AN15" i="27"/>
  <c r="AM15" i="27"/>
  <c r="AM14" i="27" s="1"/>
  <c r="AL15" i="27"/>
  <c r="AL14" i="27" s="1"/>
  <c r="AK15" i="27"/>
  <c r="AJ15" i="27"/>
  <c r="AI15" i="27"/>
  <c r="AI14" i="27" s="1"/>
  <c r="AH15" i="27"/>
  <c r="AH14" i="27" s="1"/>
  <c r="AG15" i="27"/>
  <c r="AF15" i="27"/>
  <c r="AE15" i="27"/>
  <c r="AE14" i="27" s="1"/>
  <c r="AD15" i="27"/>
  <c r="AD14" i="27" s="1"/>
  <c r="AC15" i="27"/>
  <c r="AB15" i="27"/>
  <c r="AA15" i="27"/>
  <c r="AA14" i="27" s="1"/>
  <c r="Z15" i="27"/>
  <c r="Z14" i="27" s="1"/>
  <c r="Y15" i="27"/>
  <c r="X15" i="27"/>
  <c r="W15" i="27"/>
  <c r="W14" i="27" s="1"/>
  <c r="V15" i="27"/>
  <c r="V14" i="27" s="1"/>
  <c r="U15" i="27"/>
  <c r="T15" i="27"/>
  <c r="S15" i="27"/>
  <c r="S14" i="27" s="1"/>
  <c r="R15" i="27"/>
  <c r="R14" i="27" s="1"/>
  <c r="Q15" i="27"/>
  <c r="P15" i="27"/>
  <c r="O15" i="27"/>
  <c r="O14" i="27" s="1"/>
  <c r="N15" i="27"/>
  <c r="N14" i="27" s="1"/>
  <c r="M15" i="27"/>
  <c r="L15" i="27"/>
  <c r="K15" i="27"/>
  <c r="K14" i="27" s="1"/>
  <c r="J15" i="27"/>
  <c r="J14" i="27" s="1"/>
  <c r="I15" i="27"/>
  <c r="H15" i="27"/>
  <c r="G15" i="27"/>
  <c r="G14" i="27" s="1"/>
  <c r="F15" i="27"/>
  <c r="F14" i="27" s="1"/>
  <c r="E15" i="27"/>
  <c r="D15" i="27"/>
  <c r="CB14" i="27"/>
  <c r="BY14" i="27"/>
  <c r="BX14" i="27"/>
  <c r="BU14" i="27"/>
  <c r="BT14" i="27"/>
  <c r="BQ14" i="27"/>
  <c r="BP14" i="27"/>
  <c r="BM14" i="27"/>
  <c r="BL14" i="27"/>
  <c r="BI14" i="27"/>
  <c r="BH14" i="27"/>
  <c r="BG14" i="27"/>
  <c r="BE14" i="27"/>
  <c r="BD14" i="27"/>
  <c r="BA14" i="27"/>
  <c r="AZ14" i="27"/>
  <c r="AW14" i="27"/>
  <c r="AV14" i="27"/>
  <c r="AS14" i="27"/>
  <c r="AR14" i="27"/>
  <c r="AQ14" i="27"/>
  <c r="AO14" i="27"/>
  <c r="AN14" i="27"/>
  <c r="AK14" i="27"/>
  <c r="AJ14" i="27"/>
  <c r="AG14" i="27"/>
  <c r="AF14" i="27"/>
  <c r="AC14" i="27"/>
  <c r="AB14" i="27"/>
  <c r="Y14" i="27"/>
  <c r="X14" i="27"/>
  <c r="U14" i="27"/>
  <c r="T14" i="27"/>
  <c r="Q14" i="27"/>
  <c r="P14" i="27"/>
  <c r="M14" i="27"/>
  <c r="L14" i="27"/>
  <c r="I14" i="27"/>
  <c r="H14" i="27"/>
  <c r="E14" i="27"/>
  <c r="D14" i="27"/>
  <c r="CB5" i="27"/>
  <c r="CB4" i="27" s="1"/>
  <c r="CA5" i="27"/>
  <c r="BZ5" i="27"/>
  <c r="BY5" i="27"/>
  <c r="BX5" i="27"/>
  <c r="BX4" i="27" s="1"/>
  <c r="BW5" i="27"/>
  <c r="BV5" i="27"/>
  <c r="BU5" i="27"/>
  <c r="BT5" i="27"/>
  <c r="BT4" i="27" s="1"/>
  <c r="BS5" i="27"/>
  <c r="BR5" i="27"/>
  <c r="BQ5" i="27"/>
  <c r="BP5" i="27"/>
  <c r="BP4" i="27" s="1"/>
  <c r="BO5" i="27"/>
  <c r="BN5" i="27"/>
  <c r="BM5" i="27"/>
  <c r="BL5" i="27"/>
  <c r="BL4" i="27" s="1"/>
  <c r="BK5" i="27"/>
  <c r="BJ5" i="27"/>
  <c r="BI5" i="27"/>
  <c r="BH5" i="27"/>
  <c r="BH4" i="27" s="1"/>
  <c r="BG5" i="27"/>
  <c r="BF5" i="27"/>
  <c r="BE5" i="27"/>
  <c r="BD5" i="27"/>
  <c r="BD4" i="27" s="1"/>
  <c r="BC5" i="27"/>
  <c r="BB5" i="27"/>
  <c r="BA5" i="27"/>
  <c r="AZ5" i="27"/>
  <c r="AZ4" i="27" s="1"/>
  <c r="AY5" i="27"/>
  <c r="AX5" i="27"/>
  <c r="AW5" i="27"/>
  <c r="AV5" i="27"/>
  <c r="AV4" i="27" s="1"/>
  <c r="AU5" i="27"/>
  <c r="AT5" i="27"/>
  <c r="AS5" i="27"/>
  <c r="AR5" i="27"/>
  <c r="AR4" i="27" s="1"/>
  <c r="AQ5" i="27"/>
  <c r="AP5" i="27"/>
  <c r="AO5" i="27"/>
  <c r="AN5" i="27"/>
  <c r="AN4" i="27" s="1"/>
  <c r="AM5" i="27"/>
  <c r="AL5" i="27"/>
  <c r="AK5" i="27"/>
  <c r="AJ5" i="27"/>
  <c r="AJ4" i="27" s="1"/>
  <c r="AI5" i="27"/>
  <c r="AH5" i="27"/>
  <c r="AG5" i="27"/>
  <c r="AF5" i="27"/>
  <c r="AF4" i="27" s="1"/>
  <c r="AE5" i="27"/>
  <c r="AD5" i="27"/>
  <c r="AC5" i="27"/>
  <c r="AB5" i="27"/>
  <c r="AB4" i="27" s="1"/>
  <c r="AA5" i="27"/>
  <c r="Z5" i="27"/>
  <c r="Y5" i="27"/>
  <c r="X5" i="27"/>
  <c r="X4" i="27" s="1"/>
  <c r="W5" i="27"/>
  <c r="V5" i="27"/>
  <c r="U5" i="27"/>
  <c r="T5" i="27"/>
  <c r="T4" i="27" s="1"/>
  <c r="S5" i="27"/>
  <c r="R5" i="27"/>
  <c r="Q5" i="27"/>
  <c r="P5" i="27"/>
  <c r="P4" i="27" s="1"/>
  <c r="O5" i="27"/>
  <c r="N5" i="27"/>
  <c r="M5" i="27"/>
  <c r="L5" i="27"/>
  <c r="L4" i="27" s="1"/>
  <c r="K5" i="27"/>
  <c r="J5" i="27"/>
  <c r="I5" i="27"/>
  <c r="H5" i="27"/>
  <c r="H4" i="27" s="1"/>
  <c r="G5" i="27"/>
  <c r="F5" i="27"/>
  <c r="E5" i="27"/>
  <c r="D5" i="27"/>
  <c r="D4" i="27" s="1"/>
  <c r="CA4" i="27"/>
  <c r="BZ4" i="27"/>
  <c r="BW4" i="27"/>
  <c r="BV4" i="27"/>
  <c r="BU4" i="27"/>
  <c r="BS4" i="27"/>
  <c r="BR4" i="27"/>
  <c r="BO4" i="27"/>
  <c r="BN4" i="27"/>
  <c r="BK4" i="27"/>
  <c r="BJ4" i="27"/>
  <c r="BG4" i="27"/>
  <c r="BF4" i="27"/>
  <c r="BC4" i="27"/>
  <c r="BB4" i="27"/>
  <c r="AY4" i="27"/>
  <c r="AX4" i="27"/>
  <c r="AU4" i="27"/>
  <c r="AT4" i="27"/>
  <c r="AQ4" i="27"/>
  <c r="AP4" i="27"/>
  <c r="AM4" i="27"/>
  <c r="AL4" i="27"/>
  <c r="AI4" i="27"/>
  <c r="AH4" i="27"/>
  <c r="AE4" i="27"/>
  <c r="AD4" i="27"/>
  <c r="AA4" i="27"/>
  <c r="Z4" i="27"/>
  <c r="Y4" i="27"/>
  <c r="W4" i="27"/>
  <c r="V4" i="27"/>
  <c r="S4" i="27"/>
  <c r="R4" i="27"/>
  <c r="O4" i="27"/>
  <c r="N4" i="27"/>
  <c r="K4" i="27"/>
  <c r="J4" i="27"/>
  <c r="I4" i="27"/>
  <c r="G4" i="27"/>
  <c r="F4" i="27"/>
  <c r="CB30" i="26"/>
  <c r="CA30" i="26"/>
  <c r="BZ30" i="26"/>
  <c r="BY30" i="26"/>
  <c r="BX30" i="26"/>
  <c r="BW30" i="26"/>
  <c r="BV30" i="26"/>
  <c r="BU30" i="26"/>
  <c r="BT30" i="26"/>
  <c r="BS30" i="26"/>
  <c r="BR30" i="26"/>
  <c r="BQ30" i="26"/>
  <c r="BP30" i="26"/>
  <c r="BO30" i="26"/>
  <c r="BN30" i="26"/>
  <c r="BM30" i="26"/>
  <c r="BL30" i="26"/>
  <c r="BK30" i="26"/>
  <c r="BJ30" i="26"/>
  <c r="BI30" i="26"/>
  <c r="BH30" i="26"/>
  <c r="BG30" i="26"/>
  <c r="BF30" i="26"/>
  <c r="BE30" i="26"/>
  <c r="BD30" i="26"/>
  <c r="BC30" i="26"/>
  <c r="BB30" i="26"/>
  <c r="BA30" i="26"/>
  <c r="AZ30" i="26"/>
  <c r="AY30" i="26"/>
  <c r="AX30" i="26"/>
  <c r="AW30" i="26"/>
  <c r="AV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Q30" i="26"/>
  <c r="P30" i="26"/>
  <c r="O30" i="26"/>
  <c r="N30" i="26"/>
  <c r="M30" i="26"/>
  <c r="L30" i="26"/>
  <c r="K30" i="26"/>
  <c r="CB18" i="26"/>
  <c r="CB17" i="26" s="1"/>
  <c r="CA18" i="26"/>
  <c r="BZ18" i="26"/>
  <c r="BY18" i="26"/>
  <c r="BX18" i="26"/>
  <c r="BX17" i="26" s="1"/>
  <c r="BW18" i="26"/>
  <c r="BV18" i="26"/>
  <c r="BU18" i="26"/>
  <c r="BT18" i="26"/>
  <c r="BT17" i="26" s="1"/>
  <c r="BS18" i="26"/>
  <c r="BR18" i="26"/>
  <c r="BQ18" i="26"/>
  <c r="BP18" i="26"/>
  <c r="BP17" i="26" s="1"/>
  <c r="BO18" i="26"/>
  <c r="BN18" i="26"/>
  <c r="BM18" i="26"/>
  <c r="BL18" i="26"/>
  <c r="BL17" i="26" s="1"/>
  <c r="BK18" i="26"/>
  <c r="BJ18" i="26"/>
  <c r="BI18" i="26"/>
  <c r="BH18" i="26"/>
  <c r="BH17" i="26" s="1"/>
  <c r="BG18" i="26"/>
  <c r="BF18" i="26"/>
  <c r="BE18" i="26"/>
  <c r="BD18" i="26"/>
  <c r="BD17" i="26" s="1"/>
  <c r="BC18" i="26"/>
  <c r="BB18" i="26"/>
  <c r="BA18" i="26"/>
  <c r="AZ18" i="26"/>
  <c r="AZ17" i="26" s="1"/>
  <c r="AY18" i="26"/>
  <c r="AX18" i="26"/>
  <c r="AW18" i="26"/>
  <c r="AV18" i="26"/>
  <c r="AV17" i="26" s="1"/>
  <c r="AU18" i="26"/>
  <c r="AT18" i="26"/>
  <c r="AS18" i="26"/>
  <c r="AR18" i="26"/>
  <c r="AR17" i="26" s="1"/>
  <c r="AQ18" i="26"/>
  <c r="AP18" i="26"/>
  <c r="AO18" i="26"/>
  <c r="AN18" i="26"/>
  <c r="AN17" i="26" s="1"/>
  <c r="AM18" i="26"/>
  <c r="AL18" i="26"/>
  <c r="AK18" i="26"/>
  <c r="AJ18" i="26"/>
  <c r="AJ17" i="26" s="1"/>
  <c r="AI18" i="26"/>
  <c r="AH18" i="26"/>
  <c r="AG18" i="26"/>
  <c r="AF18" i="26"/>
  <c r="AF17" i="26" s="1"/>
  <c r="AE18" i="26"/>
  <c r="AD18" i="26"/>
  <c r="AC18" i="26"/>
  <c r="AB18" i="26"/>
  <c r="AB17" i="26" s="1"/>
  <c r="AA18" i="26"/>
  <c r="Z18" i="26"/>
  <c r="Y18" i="26"/>
  <c r="X18" i="26"/>
  <c r="X17" i="26" s="1"/>
  <c r="W18" i="26"/>
  <c r="V18" i="26"/>
  <c r="U18" i="26"/>
  <c r="T18" i="26"/>
  <c r="T17" i="26" s="1"/>
  <c r="S18" i="26"/>
  <c r="R18" i="26"/>
  <c r="Q18" i="26"/>
  <c r="P18" i="26"/>
  <c r="P17" i="26" s="1"/>
  <c r="O18" i="26"/>
  <c r="N18" i="26"/>
  <c r="M18" i="26"/>
  <c r="L18" i="26"/>
  <c r="L17" i="26" s="1"/>
  <c r="K18" i="26"/>
  <c r="J18" i="26"/>
  <c r="I18" i="26"/>
  <c r="H18" i="26"/>
  <c r="H17" i="26" s="1"/>
  <c r="G18" i="26"/>
  <c r="F18" i="26"/>
  <c r="E18" i="26"/>
  <c r="D18" i="26"/>
  <c r="D17" i="26" s="1"/>
  <c r="CA17" i="26"/>
  <c r="BZ17" i="26"/>
  <c r="BY17" i="26"/>
  <c r="BW17" i="26"/>
  <c r="BV17" i="26"/>
  <c r="BU17" i="26"/>
  <c r="BS17" i="26"/>
  <c r="BR17" i="26"/>
  <c r="BQ17" i="26"/>
  <c r="BO17" i="26"/>
  <c r="BN17" i="26"/>
  <c r="BM17" i="26"/>
  <c r="BK17" i="26"/>
  <c r="BJ17" i="26"/>
  <c r="BI17" i="26"/>
  <c r="BG17" i="26"/>
  <c r="BF17" i="26"/>
  <c r="BE17" i="26"/>
  <c r="BC17" i="26"/>
  <c r="BB17" i="26"/>
  <c r="BA17" i="26"/>
  <c r="AY17" i="26"/>
  <c r="AX17" i="26"/>
  <c r="AW17" i="26"/>
  <c r="AU17" i="26"/>
  <c r="AT17" i="26"/>
  <c r="AS17" i="26"/>
  <c r="AQ17" i="26"/>
  <c r="AP17" i="26"/>
  <c r="AO17" i="26"/>
  <c r="AM17" i="26"/>
  <c r="AL17" i="26"/>
  <c r="AK17" i="26"/>
  <c r="AI17" i="26"/>
  <c r="AH17" i="26"/>
  <c r="AG17" i="26"/>
  <c r="AE17" i="26"/>
  <c r="AD17" i="26"/>
  <c r="AC17" i="26"/>
  <c r="AA17" i="26"/>
  <c r="Z17" i="26"/>
  <c r="Y17" i="26"/>
  <c r="W17" i="26"/>
  <c r="V17" i="26"/>
  <c r="U17" i="26"/>
  <c r="S17" i="26"/>
  <c r="R17" i="26"/>
  <c r="Q17" i="26"/>
  <c r="O17" i="26"/>
  <c r="N17" i="26"/>
  <c r="M17" i="26"/>
  <c r="K17" i="26"/>
  <c r="J17" i="26"/>
  <c r="I17" i="26"/>
  <c r="G17" i="26"/>
  <c r="F17" i="26"/>
  <c r="E17" i="26"/>
  <c r="CB5" i="26"/>
  <c r="CA5" i="26"/>
  <c r="BZ5" i="26"/>
  <c r="BZ4" i="26" s="1"/>
  <c r="BY5" i="26"/>
  <c r="BX5" i="26"/>
  <c r="BW5" i="26"/>
  <c r="BV5" i="26"/>
  <c r="BV4" i="26" s="1"/>
  <c r="BU5" i="26"/>
  <c r="BT5" i="26"/>
  <c r="BS5" i="26"/>
  <c r="BR5" i="26"/>
  <c r="BR4" i="26" s="1"/>
  <c r="BQ5" i="26"/>
  <c r="BP5" i="26"/>
  <c r="BO5" i="26"/>
  <c r="BN5" i="26"/>
  <c r="BN4" i="26" s="1"/>
  <c r="BM5" i="26"/>
  <c r="BL5" i="26"/>
  <c r="BK5" i="26"/>
  <c r="BJ5" i="26"/>
  <c r="BJ4" i="26" s="1"/>
  <c r="BI5" i="26"/>
  <c r="BH5" i="26"/>
  <c r="BG5" i="26"/>
  <c r="BF5" i="26"/>
  <c r="BF4" i="26" s="1"/>
  <c r="BE5" i="26"/>
  <c r="BD5" i="26"/>
  <c r="BC5" i="26"/>
  <c r="BB5" i="26"/>
  <c r="BB4" i="26" s="1"/>
  <c r="BA5" i="26"/>
  <c r="AZ5" i="26"/>
  <c r="AY5" i="26"/>
  <c r="AX5" i="26"/>
  <c r="AX4" i="26" s="1"/>
  <c r="AW5" i="26"/>
  <c r="AV5" i="26"/>
  <c r="AU5" i="26"/>
  <c r="AT5" i="26"/>
  <c r="AT4" i="26" s="1"/>
  <c r="AS5" i="26"/>
  <c r="AR5" i="26"/>
  <c r="AQ5" i="26"/>
  <c r="AP5" i="26"/>
  <c r="AP4" i="26" s="1"/>
  <c r="AO5" i="26"/>
  <c r="AN5" i="26"/>
  <c r="AM5" i="26"/>
  <c r="AL5" i="26"/>
  <c r="AL4" i="26" s="1"/>
  <c r="AK5" i="26"/>
  <c r="AJ5" i="26"/>
  <c r="AI5" i="26"/>
  <c r="AH5" i="26"/>
  <c r="AH4" i="26" s="1"/>
  <c r="AG5" i="26"/>
  <c r="AF5" i="26"/>
  <c r="AE5" i="26"/>
  <c r="AD5" i="26"/>
  <c r="AD4" i="26" s="1"/>
  <c r="AC5" i="26"/>
  <c r="AB5" i="26"/>
  <c r="AA5" i="26"/>
  <c r="Z5" i="26"/>
  <c r="Z4" i="26" s="1"/>
  <c r="Y5" i="26"/>
  <c r="X5" i="26"/>
  <c r="W5" i="26"/>
  <c r="V5" i="26"/>
  <c r="V4" i="26" s="1"/>
  <c r="U5" i="26"/>
  <c r="T5" i="26"/>
  <c r="S5" i="26"/>
  <c r="R5" i="26"/>
  <c r="R4" i="26" s="1"/>
  <c r="Q5" i="26"/>
  <c r="P5" i="26"/>
  <c r="O5" i="26"/>
  <c r="N5" i="26"/>
  <c r="N4" i="26" s="1"/>
  <c r="M5" i="26"/>
  <c r="L5" i="26"/>
  <c r="K5" i="26"/>
  <c r="J5" i="26"/>
  <c r="J4" i="26" s="1"/>
  <c r="I5" i="26"/>
  <c r="H5" i="26"/>
  <c r="G5" i="26"/>
  <c r="F5" i="26"/>
  <c r="F4" i="26" s="1"/>
  <c r="E5" i="26"/>
  <c r="D5" i="26"/>
  <c r="CB4" i="26"/>
  <c r="CA4" i="26"/>
  <c r="BY4" i="26"/>
  <c r="BX4" i="26"/>
  <c r="BW4" i="26"/>
  <c r="BU4" i="26"/>
  <c r="BT4" i="26"/>
  <c r="BS4" i="26"/>
  <c r="BQ4" i="26"/>
  <c r="BP4" i="26"/>
  <c r="BO4" i="26"/>
  <c r="BM4" i="26"/>
  <c r="BL4" i="26"/>
  <c r="BK4" i="26"/>
  <c r="BI4" i="26"/>
  <c r="BH4" i="26"/>
  <c r="BG4" i="26"/>
  <c r="BE4" i="26"/>
  <c r="BD4" i="26"/>
  <c r="BC4" i="26"/>
  <c r="BA4" i="26"/>
  <c r="AZ4" i="26"/>
  <c r="AY4" i="26"/>
  <c r="AW4" i="26"/>
  <c r="AV4" i="26"/>
  <c r="AU4" i="26"/>
  <c r="AS4" i="26"/>
  <c r="AR4" i="26"/>
  <c r="AQ4" i="26"/>
  <c r="AO4" i="26"/>
  <c r="AN4" i="26"/>
  <c r="AM4" i="26"/>
  <c r="AK4" i="26"/>
  <c r="AJ4" i="26"/>
  <c r="AI4" i="26"/>
  <c r="AG4" i="26"/>
  <c r="AF4" i="26"/>
  <c r="AE4" i="26"/>
  <c r="AC4" i="26"/>
  <c r="AB4" i="26"/>
  <c r="AA4" i="26"/>
  <c r="Y4" i="26"/>
  <c r="X4" i="26"/>
  <c r="W4" i="26"/>
  <c r="U4" i="26"/>
  <c r="T4" i="26"/>
  <c r="S4" i="26"/>
  <c r="Q4" i="26"/>
  <c r="P4" i="26"/>
  <c r="O4" i="26"/>
  <c r="M4" i="26"/>
  <c r="L4" i="26"/>
  <c r="K4" i="26"/>
  <c r="I4" i="26"/>
  <c r="H4" i="26"/>
  <c r="G4" i="26"/>
  <c r="E4" i="26"/>
  <c r="D4" i="26"/>
  <c r="CB45" i="25"/>
  <c r="CA45" i="25"/>
  <c r="BZ45" i="25"/>
  <c r="BY45" i="25"/>
  <c r="BX45" i="25"/>
  <c r="BW45" i="25"/>
  <c r="BV45" i="25"/>
  <c r="BU45" i="25"/>
  <c r="BT45" i="25"/>
  <c r="BS45" i="25"/>
  <c r="BR45" i="25"/>
  <c r="BQ45" i="25"/>
  <c r="BP45" i="25"/>
  <c r="BO45" i="25"/>
  <c r="BN45" i="25"/>
  <c r="BM45" i="25"/>
  <c r="BL45" i="25"/>
  <c r="BK45" i="25"/>
  <c r="BJ45" i="25"/>
  <c r="CB38" i="25"/>
  <c r="CA38" i="25"/>
  <c r="BZ38" i="25"/>
  <c r="BY38" i="25"/>
  <c r="BX38" i="25"/>
  <c r="BW38" i="25"/>
  <c r="BV38" i="25"/>
  <c r="BU38" i="25"/>
  <c r="BT38" i="25"/>
  <c r="BS38" i="25"/>
  <c r="BR38" i="25"/>
  <c r="BQ38" i="25"/>
  <c r="BP38" i="25"/>
  <c r="BO38" i="25"/>
  <c r="BN38" i="25"/>
  <c r="BM38" i="25"/>
  <c r="BL38" i="25"/>
  <c r="BK38" i="25"/>
  <c r="BJ38" i="25"/>
  <c r="CB34" i="25"/>
  <c r="CA34" i="25"/>
  <c r="BZ34" i="25"/>
  <c r="BZ29" i="25" s="1"/>
  <c r="BY34" i="25"/>
  <c r="BX34" i="25"/>
  <c r="BW34" i="25"/>
  <c r="BV34" i="25"/>
  <c r="BV29" i="25" s="1"/>
  <c r="BU34" i="25"/>
  <c r="BT34" i="25"/>
  <c r="BS34" i="25"/>
  <c r="BR34" i="25"/>
  <c r="BR29" i="25" s="1"/>
  <c r="BQ34" i="25"/>
  <c r="BP34" i="25"/>
  <c r="BO34" i="25"/>
  <c r="BN34" i="25"/>
  <c r="BN29" i="25" s="1"/>
  <c r="BM34" i="25"/>
  <c r="BL34" i="25"/>
  <c r="BK34" i="25"/>
  <c r="BJ34" i="25"/>
  <c r="BJ29" i="25" s="1"/>
  <c r="BI34" i="25"/>
  <c r="BH34" i="25"/>
  <c r="BG34" i="25"/>
  <c r="BF34" i="25"/>
  <c r="BF29" i="25" s="1"/>
  <c r="BE34" i="25"/>
  <c r="BD34" i="25"/>
  <c r="BC34" i="25"/>
  <c r="BB34" i="25"/>
  <c r="BB29" i="25" s="1"/>
  <c r="BA34" i="25"/>
  <c r="AZ34" i="25"/>
  <c r="AY34" i="25"/>
  <c r="AX34" i="25"/>
  <c r="AX29" i="25" s="1"/>
  <c r="AW34" i="25"/>
  <c r="AV34" i="25"/>
  <c r="AU34" i="25"/>
  <c r="AT34" i="25"/>
  <c r="AT29" i="25" s="1"/>
  <c r="AS34" i="25"/>
  <c r="AR34" i="25"/>
  <c r="CB30" i="25"/>
  <c r="CA30" i="25"/>
  <c r="CA29" i="25" s="1"/>
  <c r="BZ30" i="25"/>
  <c r="BY30" i="25"/>
  <c r="BX30" i="25"/>
  <c r="BW30" i="25"/>
  <c r="BW29" i="25" s="1"/>
  <c r="BV30" i="25"/>
  <c r="BU30" i="25"/>
  <c r="BT30" i="25"/>
  <c r="BS30" i="25"/>
  <c r="BS29" i="25" s="1"/>
  <c r="BR30" i="25"/>
  <c r="BQ30" i="25"/>
  <c r="BP30" i="25"/>
  <c r="BO30" i="25"/>
  <c r="BO29" i="25" s="1"/>
  <c r="BN30" i="25"/>
  <c r="BM30" i="25"/>
  <c r="BL30" i="25"/>
  <c r="BK30" i="25"/>
  <c r="BK29" i="25" s="1"/>
  <c r="BJ30" i="25"/>
  <c r="BI30" i="25"/>
  <c r="BH30" i="25"/>
  <c r="BG30" i="25"/>
  <c r="BG29" i="25" s="1"/>
  <c r="BF30" i="25"/>
  <c r="BE30" i="25"/>
  <c r="BD30" i="25"/>
  <c r="BC30" i="25"/>
  <c r="BC29" i="25" s="1"/>
  <c r="BB30" i="25"/>
  <c r="BA30" i="25"/>
  <c r="AZ30" i="25"/>
  <c r="AY30" i="25"/>
  <c r="AY29" i="25" s="1"/>
  <c r="AX30" i="25"/>
  <c r="AW30" i="25"/>
  <c r="AV30" i="25"/>
  <c r="AU30" i="25"/>
  <c r="AU29" i="25" s="1"/>
  <c r="AT30" i="25"/>
  <c r="AS30" i="25"/>
  <c r="AR30" i="25"/>
  <c r="CB29" i="25"/>
  <c r="BY29" i="25"/>
  <c r="BX29" i="25"/>
  <c r="BU29" i="25"/>
  <c r="BT29" i="25"/>
  <c r="BQ29" i="25"/>
  <c r="BP29" i="25"/>
  <c r="BM29" i="25"/>
  <c r="BL29" i="25"/>
  <c r="BI29" i="25"/>
  <c r="BH29" i="25"/>
  <c r="BE29" i="25"/>
  <c r="BD29" i="25"/>
  <c r="BA29" i="25"/>
  <c r="AZ29" i="25"/>
  <c r="AW29" i="25"/>
  <c r="AV29" i="25"/>
  <c r="AS29" i="25"/>
  <c r="AR29" i="25"/>
  <c r="CB20" i="25"/>
  <c r="CA20" i="25"/>
  <c r="BZ20" i="25"/>
  <c r="BY20" i="25"/>
  <c r="BX20" i="25"/>
  <c r="BW20" i="25"/>
  <c r="BV20" i="25"/>
  <c r="BU20" i="25"/>
  <c r="BT20" i="25"/>
  <c r="BS20" i="25"/>
  <c r="BR20" i="25"/>
  <c r="BQ20" i="25"/>
  <c r="BP20" i="25"/>
  <c r="BO20" i="25"/>
  <c r="BN20" i="25"/>
  <c r="BM20" i="25"/>
  <c r="BL20" i="25"/>
  <c r="BK20" i="25"/>
  <c r="BJ20" i="25"/>
  <c r="CB13" i="25"/>
  <c r="CA13" i="25"/>
  <c r="BZ13" i="25"/>
  <c r="BY13" i="25"/>
  <c r="BX13" i="25"/>
  <c r="BW13" i="25"/>
  <c r="BV13" i="25"/>
  <c r="BU13" i="25"/>
  <c r="BT13" i="25"/>
  <c r="BS13" i="25"/>
  <c r="BR13" i="25"/>
  <c r="BQ13" i="25"/>
  <c r="BP13" i="25"/>
  <c r="BO13" i="25"/>
  <c r="BN13" i="25"/>
  <c r="BM13" i="25"/>
  <c r="BL13" i="25"/>
  <c r="BK13" i="25"/>
  <c r="BJ13" i="25"/>
  <c r="CB9" i="25"/>
  <c r="CB4" i="25" s="1"/>
  <c r="CA9" i="25"/>
  <c r="CA4" i="25" s="1"/>
  <c r="BZ9" i="25"/>
  <c r="BY9" i="25"/>
  <c r="BX9" i="25"/>
  <c r="BX4" i="25" s="1"/>
  <c r="BW9" i="25"/>
  <c r="BW4" i="25" s="1"/>
  <c r="BV9" i="25"/>
  <c r="BU9" i="25"/>
  <c r="BT9" i="25"/>
  <c r="BT4" i="25" s="1"/>
  <c r="BS9" i="25"/>
  <c r="BS4" i="25" s="1"/>
  <c r="BR9" i="25"/>
  <c r="BQ9" i="25"/>
  <c r="BP9" i="25"/>
  <c r="BP4" i="25" s="1"/>
  <c r="BO9" i="25"/>
  <c r="BO4" i="25" s="1"/>
  <c r="BN9" i="25"/>
  <c r="BM9" i="25"/>
  <c r="BL9" i="25"/>
  <c r="BL4" i="25" s="1"/>
  <c r="BK9" i="25"/>
  <c r="BK4" i="25" s="1"/>
  <c r="BJ9" i="25"/>
  <c r="BI9" i="25"/>
  <c r="BH9" i="25"/>
  <c r="BH4" i="25" s="1"/>
  <c r="BG9" i="25"/>
  <c r="BG4" i="25" s="1"/>
  <c r="BF9" i="25"/>
  <c r="BE9" i="25"/>
  <c r="BD9" i="25"/>
  <c r="BD4" i="25" s="1"/>
  <c r="BC9" i="25"/>
  <c r="BC4" i="25" s="1"/>
  <c r="BB9" i="25"/>
  <c r="BA9" i="25"/>
  <c r="AZ9" i="25"/>
  <c r="AZ4" i="25" s="1"/>
  <c r="AY9" i="25"/>
  <c r="AY4" i="25" s="1"/>
  <c r="AX9" i="25"/>
  <c r="AW9" i="25"/>
  <c r="AV9" i="25"/>
  <c r="AV4" i="25" s="1"/>
  <c r="AU9" i="25"/>
  <c r="AU4" i="25" s="1"/>
  <c r="AT9" i="25"/>
  <c r="AS9" i="25"/>
  <c r="AR9" i="25"/>
  <c r="AR4" i="25" s="1"/>
  <c r="AQ9" i="25"/>
  <c r="AQ4" i="25" s="1"/>
  <c r="CB5" i="25"/>
  <c r="CA5" i="25"/>
  <c r="BZ5" i="25"/>
  <c r="BY5" i="25"/>
  <c r="BY4" i="25" s="1"/>
  <c r="BX5" i="25"/>
  <c r="BW5" i="25"/>
  <c r="BV5" i="25"/>
  <c r="BU5" i="25"/>
  <c r="BU4" i="25" s="1"/>
  <c r="BT5" i="25"/>
  <c r="BS5" i="25"/>
  <c r="BR5" i="25"/>
  <c r="BQ5" i="25"/>
  <c r="BQ4" i="25" s="1"/>
  <c r="BP5" i="25"/>
  <c r="BO5" i="25"/>
  <c r="BN5" i="25"/>
  <c r="BM5" i="25"/>
  <c r="BM4" i="25" s="1"/>
  <c r="BL5" i="25"/>
  <c r="BK5" i="25"/>
  <c r="BJ5" i="25"/>
  <c r="BI5" i="25"/>
  <c r="BI4" i="25" s="1"/>
  <c r="BH5" i="25"/>
  <c r="BG5" i="25"/>
  <c r="BF5" i="25"/>
  <c r="BE5" i="25"/>
  <c r="BE4" i="25" s="1"/>
  <c r="BD5" i="25"/>
  <c r="BC5" i="25"/>
  <c r="BB5" i="25"/>
  <c r="BA5" i="25"/>
  <c r="BA4" i="25" s="1"/>
  <c r="AZ5" i="25"/>
  <c r="AY5" i="25"/>
  <c r="AX5" i="25"/>
  <c r="AW5" i="25"/>
  <c r="AW4" i="25" s="1"/>
  <c r="AV5" i="25"/>
  <c r="AU5" i="25"/>
  <c r="AT5" i="25"/>
  <c r="AS5" i="25"/>
  <c r="AS4" i="25" s="1"/>
  <c r="AR5" i="25"/>
  <c r="BZ4" i="25"/>
  <c r="BV4" i="25"/>
  <c r="BR4" i="25"/>
  <c r="BN4" i="25"/>
  <c r="BJ4" i="25"/>
  <c r="BF4" i="25"/>
  <c r="BB4" i="25"/>
  <c r="AX4" i="25"/>
  <c r="AT4" i="25"/>
  <c r="CB13" i="24"/>
  <c r="CB12" i="24" s="1"/>
  <c r="CA13" i="24"/>
  <c r="BZ13" i="24"/>
  <c r="BY13" i="24"/>
  <c r="BY12" i="24" s="1"/>
  <c r="BX13" i="24"/>
  <c r="BX12" i="24" s="1"/>
  <c r="BW13" i="24"/>
  <c r="BV13" i="24"/>
  <c r="BU13" i="24"/>
  <c r="BU12" i="24" s="1"/>
  <c r="BT13" i="24"/>
  <c r="BT12" i="24" s="1"/>
  <c r="BS13" i="24"/>
  <c r="BR13" i="24"/>
  <c r="BQ13" i="24"/>
  <c r="BQ12" i="24" s="1"/>
  <c r="BP13" i="24"/>
  <c r="BP12" i="24" s="1"/>
  <c r="BO13" i="24"/>
  <c r="BN13" i="24"/>
  <c r="BM13" i="24"/>
  <c r="BM12" i="24" s="1"/>
  <c r="BL13" i="24"/>
  <c r="BL12" i="24" s="1"/>
  <c r="BK13" i="24"/>
  <c r="BJ13" i="24"/>
  <c r="BI13" i="24"/>
  <c r="BI12" i="24" s="1"/>
  <c r="BH13" i="24"/>
  <c r="BH12" i="24" s="1"/>
  <c r="BG13" i="24"/>
  <c r="CA12" i="24"/>
  <c r="BZ12" i="24"/>
  <c r="BW12" i="24"/>
  <c r="BV12" i="24"/>
  <c r="BS12" i="24"/>
  <c r="BR12" i="24"/>
  <c r="BO12" i="24"/>
  <c r="BN12" i="24"/>
  <c r="BK12" i="24"/>
  <c r="BJ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CB5" i="24"/>
  <c r="CB6" i="10" s="1"/>
  <c r="CA5" i="24"/>
  <c r="CA6" i="10" s="1"/>
  <c r="BZ5" i="24"/>
  <c r="BZ6" i="10" s="1"/>
  <c r="BY5" i="24"/>
  <c r="BX5" i="24"/>
  <c r="BX6" i="10" s="1"/>
  <c r="BW5" i="24"/>
  <c r="BW6" i="10" s="1"/>
  <c r="BV5" i="24"/>
  <c r="BV6" i="10" s="1"/>
  <c r="BU5" i="24"/>
  <c r="BT5" i="24"/>
  <c r="BT6" i="10" s="1"/>
  <c r="BS5" i="24"/>
  <c r="BS6" i="10" s="1"/>
  <c r="BR5" i="24"/>
  <c r="BR6" i="10" s="1"/>
  <c r="BQ5" i="24"/>
  <c r="BP5" i="24"/>
  <c r="BP6" i="10" s="1"/>
  <c r="BO5" i="24"/>
  <c r="BO6" i="10" s="1"/>
  <c r="BN5" i="24"/>
  <c r="BM5" i="24"/>
  <c r="BL5" i="24"/>
  <c r="BL6" i="10" s="1"/>
  <c r="BK5" i="24"/>
  <c r="BK6" i="10" s="1"/>
  <c r="BJ5" i="24"/>
  <c r="BJ6" i="10" s="1"/>
  <c r="BI5" i="24"/>
  <c r="BH5" i="24"/>
  <c r="BH6" i="10" s="1"/>
  <c r="BG5" i="24"/>
  <c r="BF5" i="24"/>
  <c r="BE5" i="24"/>
  <c r="BE4" i="24" s="1"/>
  <c r="BE6" i="10" s="1"/>
  <c r="BD5" i="24"/>
  <c r="BC5" i="24"/>
  <c r="BB5" i="24"/>
  <c r="BA5" i="24"/>
  <c r="BA4" i="24" s="1"/>
  <c r="BA6" i="10" s="1"/>
  <c r="AZ5" i="24"/>
  <c r="AY5" i="24"/>
  <c r="AX5" i="24"/>
  <c r="AW5" i="24"/>
  <c r="AW4" i="24" s="1"/>
  <c r="AW6" i="10" s="1"/>
  <c r="AV5" i="24"/>
  <c r="AU5" i="24"/>
  <c r="AT5" i="24"/>
  <c r="AS5" i="24"/>
  <c r="AS4" i="24" s="1"/>
  <c r="AS6" i="10" s="1"/>
  <c r="AR5" i="24"/>
  <c r="AQ5" i="24"/>
  <c r="AP5" i="24"/>
  <c r="AO5" i="24"/>
  <c r="AO4" i="24" s="1"/>
  <c r="AO6" i="10" s="1"/>
  <c r="AN5" i="24"/>
  <c r="AM5" i="24"/>
  <c r="AL5" i="24"/>
  <c r="AK5" i="24"/>
  <c r="AK4" i="24" s="1"/>
  <c r="AK6" i="10" s="1"/>
  <c r="AJ5" i="24"/>
  <c r="AI5" i="24"/>
  <c r="AH5" i="24"/>
  <c r="AG5" i="24"/>
  <c r="AG4" i="24" s="1"/>
  <c r="AF5" i="24"/>
  <c r="AE5" i="24"/>
  <c r="AD5" i="24"/>
  <c r="AC5" i="24"/>
  <c r="AC4" i="24" s="1"/>
  <c r="AB5" i="24"/>
  <c r="AA5" i="24"/>
  <c r="Z5" i="24"/>
  <c r="Y5" i="24"/>
  <c r="Y4" i="24" s="1"/>
  <c r="X5" i="24"/>
  <c r="W5" i="24"/>
  <c r="V5" i="24"/>
  <c r="U5" i="24"/>
  <c r="U4" i="24" s="1"/>
  <c r="T5" i="24"/>
  <c r="S5" i="24"/>
  <c r="R5" i="24"/>
  <c r="Q5" i="24"/>
  <c r="Q4" i="24" s="1"/>
  <c r="P5" i="24"/>
  <c r="O5" i="24"/>
  <c r="N5" i="24"/>
  <c r="M5" i="24"/>
  <c r="M4" i="24" s="1"/>
  <c r="L5" i="24"/>
  <c r="K5" i="24"/>
  <c r="J5" i="24"/>
  <c r="I5" i="24"/>
  <c r="I4" i="24" s="1"/>
  <c r="H5" i="24"/>
  <c r="G5" i="24"/>
  <c r="F5" i="24"/>
  <c r="E5" i="24"/>
  <c r="E4" i="24" s="1"/>
  <c r="D5" i="24"/>
  <c r="CB4" i="24"/>
  <c r="CA4" i="24"/>
  <c r="BZ4" i="24"/>
  <c r="BX4" i="24"/>
  <c r="BW4" i="24"/>
  <c r="BV4" i="24"/>
  <c r="BT4" i="24"/>
  <c r="BS4" i="24"/>
  <c r="BR4" i="24"/>
  <c r="BP4" i="24"/>
  <c r="BO4" i="24"/>
  <c r="BN4" i="24"/>
  <c r="BL4" i="24"/>
  <c r="BK4" i="24"/>
  <c r="BJ4" i="24"/>
  <c r="BH4" i="24"/>
  <c r="BG4" i="24"/>
  <c r="BG6" i="10" s="1"/>
  <c r="BF4" i="24"/>
  <c r="BF6" i="10" s="1"/>
  <c r="BD4" i="24"/>
  <c r="BD6" i="10" s="1"/>
  <c r="BC4" i="24"/>
  <c r="BC6" i="10" s="1"/>
  <c r="BB4" i="24"/>
  <c r="BB6" i="10" s="1"/>
  <c r="AZ4" i="24"/>
  <c r="AZ6" i="10" s="1"/>
  <c r="AY4" i="24"/>
  <c r="AY6" i="10" s="1"/>
  <c r="AX4" i="24"/>
  <c r="AX6" i="10" s="1"/>
  <c r="AV4" i="24"/>
  <c r="AV6" i="10" s="1"/>
  <c r="AU4" i="24"/>
  <c r="AU6" i="10" s="1"/>
  <c r="AT4" i="24"/>
  <c r="AT6" i="10" s="1"/>
  <c r="AR4" i="24"/>
  <c r="AR6" i="10" s="1"/>
  <c r="AQ4" i="24"/>
  <c r="AQ6" i="10" s="1"/>
  <c r="AP4" i="24"/>
  <c r="AP6" i="10" s="1"/>
  <c r="AN4" i="24"/>
  <c r="AN6" i="10" s="1"/>
  <c r="AM4" i="24"/>
  <c r="AM6" i="10" s="1"/>
  <c r="AL4" i="24"/>
  <c r="AL6" i="10" s="1"/>
  <c r="AJ4" i="24"/>
  <c r="AJ6" i="10" s="1"/>
  <c r="AI4" i="24"/>
  <c r="AI6" i="10" s="1"/>
  <c r="AH4" i="24"/>
  <c r="AF4" i="24"/>
  <c r="AE4" i="24"/>
  <c r="AD4" i="24"/>
  <c r="AB4" i="24"/>
  <c r="AA4" i="24"/>
  <c r="Z4" i="24"/>
  <c r="X4" i="24"/>
  <c r="W4" i="24"/>
  <c r="V4" i="24"/>
  <c r="T4" i="24"/>
  <c r="S4" i="24"/>
  <c r="R4" i="24"/>
  <c r="P4" i="24"/>
  <c r="O4" i="24"/>
  <c r="N4" i="24"/>
  <c r="L4" i="24"/>
  <c r="K4" i="24"/>
  <c r="J4" i="24"/>
  <c r="H4" i="24"/>
  <c r="G4" i="24"/>
  <c r="F4" i="24"/>
  <c r="D4" i="24"/>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AG4" i="23"/>
  <c r="AF4" i="23"/>
  <c r="AE4" i="23"/>
  <c r="AD4" i="23"/>
  <c r="AC4" i="23"/>
  <c r="AB4" i="23"/>
  <c r="AA4" i="23"/>
  <c r="Z4" i="23"/>
  <c r="Y4" i="23"/>
  <c r="X4" i="23"/>
  <c r="W4" i="23"/>
  <c r="V4" i="23"/>
  <c r="U4" i="23"/>
  <c r="T4" i="23"/>
  <c r="S4" i="23"/>
  <c r="R4" i="23"/>
  <c r="Q4" i="23"/>
  <c r="P4" i="23"/>
  <c r="O4" i="23"/>
  <c r="N4" i="23"/>
  <c r="M4" i="23"/>
  <c r="L4" i="23"/>
  <c r="K4" i="23"/>
  <c r="J4" i="23"/>
  <c r="I4" i="23"/>
  <c r="H4" i="23"/>
  <c r="G4" i="23"/>
  <c r="F4" i="23"/>
  <c r="E4" i="23"/>
  <c r="D4" i="23"/>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CB4" i="22"/>
  <c r="CA4" i="22"/>
  <c r="BZ4" i="22"/>
  <c r="BY4" i="22"/>
  <c r="BX4" i="22"/>
  <c r="BW4" i="22"/>
  <c r="BV4" i="22"/>
  <c r="BU4" i="22"/>
  <c r="BT4" i="22"/>
  <c r="BS4" i="22"/>
  <c r="BR4" i="22"/>
  <c r="BQ4" i="22"/>
  <c r="BP4" i="22"/>
  <c r="BO4" i="22"/>
  <c r="BN4" i="22"/>
  <c r="BM4" i="22"/>
  <c r="BL4" i="22"/>
  <c r="BK4" i="22"/>
  <c r="BJ4" i="22"/>
  <c r="BI4" i="22"/>
  <c r="BH4" i="22"/>
  <c r="BG4" i="22"/>
  <c r="BF4" i="22"/>
  <c r="BE4" i="22"/>
  <c r="BD4" i="22"/>
  <c r="BC4" i="22"/>
  <c r="BB4" i="22"/>
  <c r="BA4" i="22"/>
  <c r="AZ4" i="22"/>
  <c r="AY4" i="22"/>
  <c r="AX4" i="22"/>
  <c r="AW4" i="22"/>
  <c r="AV4" i="22"/>
  <c r="AU4" i="22"/>
  <c r="AT4" i="22"/>
  <c r="AS4" i="22"/>
  <c r="AR4" i="22"/>
  <c r="AQ4" i="22"/>
  <c r="AP4" i="22"/>
  <c r="AO4" i="22"/>
  <c r="AN4" i="22"/>
  <c r="AM4" i="22"/>
  <c r="AL4" i="22"/>
  <c r="AK4" i="22"/>
  <c r="AJ4" i="22"/>
  <c r="AI4" i="22"/>
  <c r="AH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CB27" i="21"/>
  <c r="CA27" i="21"/>
  <c r="CA22" i="21" s="1"/>
  <c r="BZ27" i="21"/>
  <c r="BY27" i="21"/>
  <c r="BX27" i="21"/>
  <c r="BW27" i="21"/>
  <c r="BW22" i="21" s="1"/>
  <c r="BV27" i="21"/>
  <c r="BU27" i="21"/>
  <c r="BT27" i="21"/>
  <c r="BS27" i="21"/>
  <c r="BS22" i="21" s="1"/>
  <c r="BR27" i="21"/>
  <c r="BQ27" i="21"/>
  <c r="BP27" i="21"/>
  <c r="BO27" i="21"/>
  <c r="BO22" i="21" s="1"/>
  <c r="BN27" i="21"/>
  <c r="BM27" i="21"/>
  <c r="BL27" i="21"/>
  <c r="BK27" i="21"/>
  <c r="BK22" i="21" s="1"/>
  <c r="BJ27" i="21"/>
  <c r="BI27" i="21"/>
  <c r="BH27" i="21"/>
  <c r="BG27" i="21"/>
  <c r="BG22" i="21" s="1"/>
  <c r="BF27" i="21"/>
  <c r="BE27" i="21"/>
  <c r="BD27" i="21"/>
  <c r="BC27" i="21"/>
  <c r="BC22" i="21" s="1"/>
  <c r="BB27" i="21"/>
  <c r="BA27" i="21"/>
  <c r="AZ27" i="21"/>
  <c r="AY27" i="21"/>
  <c r="AY22" i="21" s="1"/>
  <c r="AX27" i="21"/>
  <c r="AW27" i="21"/>
  <c r="AV27" i="21"/>
  <c r="AU27" i="21"/>
  <c r="AU22" i="21" s="1"/>
  <c r="AT27" i="21"/>
  <c r="AS27" i="21"/>
  <c r="AR27" i="21"/>
  <c r="AQ27" i="21"/>
  <c r="AQ22" i="21" s="1"/>
  <c r="AP27" i="21"/>
  <c r="AO27" i="21"/>
  <c r="AN27" i="21"/>
  <c r="AM27" i="21"/>
  <c r="AM22" i="21" s="1"/>
  <c r="AL27" i="21"/>
  <c r="AK27" i="21"/>
  <c r="AJ27" i="21"/>
  <c r="AI27" i="21"/>
  <c r="AI22" i="21" s="1"/>
  <c r="AH27" i="21"/>
  <c r="CB23" i="21"/>
  <c r="CA23" i="21"/>
  <c r="BZ23" i="21"/>
  <c r="BZ21" i="21" s="1"/>
  <c r="BY23" i="21"/>
  <c r="BX23" i="21"/>
  <c r="BW23" i="21"/>
  <c r="BV23" i="21"/>
  <c r="BV21" i="21" s="1"/>
  <c r="BU23" i="21"/>
  <c r="BT23" i="21"/>
  <c r="BS23" i="21"/>
  <c r="BR23" i="21"/>
  <c r="BR21" i="21" s="1"/>
  <c r="BQ23" i="21"/>
  <c r="BP23" i="21"/>
  <c r="BO23" i="21"/>
  <c r="BN23" i="21"/>
  <c r="BN21" i="21" s="1"/>
  <c r="BM23" i="21"/>
  <c r="BL23" i="21"/>
  <c r="BK23" i="21"/>
  <c r="BJ23" i="21"/>
  <c r="BJ21" i="21" s="1"/>
  <c r="BI23" i="21"/>
  <c r="BH23" i="21"/>
  <c r="BG23" i="21"/>
  <c r="BF23" i="21"/>
  <c r="BF21" i="21" s="1"/>
  <c r="BE23" i="21"/>
  <c r="BD23" i="21"/>
  <c r="BC23" i="21"/>
  <c r="BB23" i="21"/>
  <c r="BB21" i="21" s="1"/>
  <c r="BA23" i="21"/>
  <c r="AZ23" i="21"/>
  <c r="AY23" i="21"/>
  <c r="AX23" i="21"/>
  <c r="AX21" i="21" s="1"/>
  <c r="AW23" i="21"/>
  <c r="AV23" i="21"/>
  <c r="AU23" i="21"/>
  <c r="AT23" i="21"/>
  <c r="AT21" i="21" s="1"/>
  <c r="AS23" i="21"/>
  <c r="AR23" i="21"/>
  <c r="AQ23" i="21"/>
  <c r="AP23" i="21"/>
  <c r="AP21" i="21" s="1"/>
  <c r="AO23" i="21"/>
  <c r="AN23" i="21"/>
  <c r="AM23" i="21"/>
  <c r="AL23" i="21"/>
  <c r="AL21" i="21" s="1"/>
  <c r="AK23" i="21"/>
  <c r="AJ23" i="21"/>
  <c r="AI23" i="21"/>
  <c r="AH23" i="21"/>
  <c r="AH21" i="21" s="1"/>
  <c r="CB22" i="21"/>
  <c r="BX22" i="21"/>
  <c r="BT22" i="21"/>
  <c r="BP22" i="21"/>
  <c r="BL22" i="21"/>
  <c r="BH22" i="21"/>
  <c r="BD22" i="21"/>
  <c r="AZ22" i="21"/>
  <c r="AV22" i="21"/>
  <c r="AR22" i="21"/>
  <c r="AN22" i="21"/>
  <c r="AJ22" i="21"/>
  <c r="AG22" i="21"/>
  <c r="AF22" i="21"/>
  <c r="AE22" i="21"/>
  <c r="AD22" i="21"/>
  <c r="AC22" i="21"/>
  <c r="AB22" i="21"/>
  <c r="AA22" i="21"/>
  <c r="Z22" i="21"/>
  <c r="CB21" i="21"/>
  <c r="CA21" i="21"/>
  <c r="BX21" i="21"/>
  <c r="BW21" i="21"/>
  <c r="BT21" i="21"/>
  <c r="BS21" i="21"/>
  <c r="BP21" i="21"/>
  <c r="BO21" i="21"/>
  <c r="BL21" i="21"/>
  <c r="BK21" i="21"/>
  <c r="BH21" i="21"/>
  <c r="BG21" i="21"/>
  <c r="BD21" i="21"/>
  <c r="BC21" i="21"/>
  <c r="AZ21" i="21"/>
  <c r="AY21" i="21"/>
  <c r="AV21" i="21"/>
  <c r="AU21" i="21"/>
  <c r="AR21" i="21"/>
  <c r="AQ21" i="21"/>
  <c r="AN21" i="21"/>
  <c r="AM21" i="21"/>
  <c r="AJ21" i="21"/>
  <c r="AI21" i="21"/>
  <c r="AG21" i="21"/>
  <c r="AF21" i="21"/>
  <c r="AE21" i="21"/>
  <c r="AD21" i="21"/>
  <c r="AC21" i="21"/>
  <c r="AB21" i="21"/>
  <c r="AA21" i="21"/>
  <c r="Z21" i="21"/>
  <c r="CB15" i="21"/>
  <c r="CB21" i="13" s="1"/>
  <c r="CA15" i="21"/>
  <c r="BZ15" i="21"/>
  <c r="BY15" i="21"/>
  <c r="BX15" i="21"/>
  <c r="BW15" i="21"/>
  <c r="CB14" i="21"/>
  <c r="BY14" i="21"/>
  <c r="BX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CB10" i="21"/>
  <c r="CB19" i="13" s="1"/>
  <c r="CA10" i="21"/>
  <c r="BZ10" i="21"/>
  <c r="BZ19" i="13" s="1"/>
  <c r="BY10" i="21"/>
  <c r="BY19" i="13" s="1"/>
  <c r="BX10" i="21"/>
  <c r="BX19" i="13" s="1"/>
  <c r="BW10" i="21"/>
  <c r="BV10" i="21"/>
  <c r="BV19" i="13" s="1"/>
  <c r="BU10" i="21"/>
  <c r="BU19" i="13" s="1"/>
  <c r="BT10" i="21"/>
  <c r="BT19" i="13" s="1"/>
  <c r="BS10" i="21"/>
  <c r="BR10" i="21"/>
  <c r="BR19" i="13" s="1"/>
  <c r="BQ10" i="21"/>
  <c r="BQ19" i="13" s="1"/>
  <c r="BP10" i="21"/>
  <c r="BP19" i="13" s="1"/>
  <c r="BO10" i="21"/>
  <c r="BN10" i="21"/>
  <c r="BN19" i="13" s="1"/>
  <c r="BM10" i="21"/>
  <c r="BM19" i="13" s="1"/>
  <c r="BL10" i="21"/>
  <c r="BL19" i="13" s="1"/>
  <c r="BK10" i="21"/>
  <c r="BJ10" i="21"/>
  <c r="BJ19" i="13" s="1"/>
  <c r="BI10" i="21"/>
  <c r="BI19" i="13" s="1"/>
  <c r="BH10" i="21"/>
  <c r="BH19" i="13" s="1"/>
  <c r="BG10" i="21"/>
  <c r="BF10" i="21"/>
  <c r="BF19" i="13" s="1"/>
  <c r="BE10" i="21"/>
  <c r="BE19" i="13" s="1"/>
  <c r="BD10" i="21"/>
  <c r="BD19" i="13" s="1"/>
  <c r="BC10" i="21"/>
  <c r="BB10" i="21"/>
  <c r="BB19" i="13" s="1"/>
  <c r="BA10" i="21"/>
  <c r="BA19" i="13" s="1"/>
  <c r="AZ10" i="21"/>
  <c r="AZ19" i="13" s="1"/>
  <c r="AY10" i="21"/>
  <c r="AX10" i="21"/>
  <c r="AX19" i="13" s="1"/>
  <c r="AW10" i="21"/>
  <c r="AW19" i="13" s="1"/>
  <c r="AV10" i="21"/>
  <c r="AV19" i="13" s="1"/>
  <c r="AU10" i="21"/>
  <c r="AT10" i="21"/>
  <c r="AT19" i="13" s="1"/>
  <c r="AS10" i="21"/>
  <c r="AS19" i="13" s="1"/>
  <c r="AR10" i="21"/>
  <c r="AR19" i="13" s="1"/>
  <c r="AQ10" i="21"/>
  <c r="AP10" i="21"/>
  <c r="AP19" i="13" s="1"/>
  <c r="AO10" i="21"/>
  <c r="AO19" i="13" s="1"/>
  <c r="AN10" i="21"/>
  <c r="AN19" i="13" s="1"/>
  <c r="AM10" i="21"/>
  <c r="AL10" i="21"/>
  <c r="AL19" i="13" s="1"/>
  <c r="AK10" i="21"/>
  <c r="AK19" i="13" s="1"/>
  <c r="AJ10" i="21"/>
  <c r="AJ19" i="13" s="1"/>
  <c r="AI10" i="21"/>
  <c r="AH10" i="21"/>
  <c r="AH19" i="13" s="1"/>
  <c r="CB6" i="21"/>
  <c r="CB20" i="13" s="1"/>
  <c r="CA6" i="21"/>
  <c r="CA20" i="13" s="1"/>
  <c r="BZ6" i="21"/>
  <c r="BY6" i="21"/>
  <c r="BY20" i="13" s="1"/>
  <c r="BX6" i="21"/>
  <c r="BX20" i="13" s="1"/>
  <c r="BW6" i="21"/>
  <c r="BW20" i="13" s="1"/>
  <c r="BV6" i="21"/>
  <c r="BU6" i="21"/>
  <c r="BU20" i="13" s="1"/>
  <c r="BT6" i="21"/>
  <c r="BT20" i="13" s="1"/>
  <c r="BS6" i="21"/>
  <c r="BS20" i="13" s="1"/>
  <c r="BR6" i="21"/>
  <c r="BQ6" i="21"/>
  <c r="BQ20" i="13" s="1"/>
  <c r="BP6" i="21"/>
  <c r="BP20" i="13" s="1"/>
  <c r="BO6" i="21"/>
  <c r="BO20" i="13" s="1"/>
  <c r="BN6" i="21"/>
  <c r="BM6" i="21"/>
  <c r="BM20" i="13" s="1"/>
  <c r="BL6" i="21"/>
  <c r="BL20" i="13" s="1"/>
  <c r="BK6" i="21"/>
  <c r="BK20" i="13" s="1"/>
  <c r="BJ6" i="21"/>
  <c r="BI6" i="21"/>
  <c r="BI20" i="13" s="1"/>
  <c r="BH6" i="21"/>
  <c r="BH20" i="13" s="1"/>
  <c r="BG6" i="21"/>
  <c r="BG20" i="13" s="1"/>
  <c r="BF6" i="21"/>
  <c r="BE6" i="21"/>
  <c r="BE20" i="13" s="1"/>
  <c r="BD6" i="21"/>
  <c r="BD20" i="13" s="1"/>
  <c r="BC6" i="21"/>
  <c r="BC20" i="13" s="1"/>
  <c r="BB6" i="21"/>
  <c r="BA6" i="21"/>
  <c r="BA20" i="13" s="1"/>
  <c r="AZ6" i="21"/>
  <c r="AZ20" i="13" s="1"/>
  <c r="AY6" i="21"/>
  <c r="AY20" i="13" s="1"/>
  <c r="AX6" i="21"/>
  <c r="AW6" i="21"/>
  <c r="AW20" i="13" s="1"/>
  <c r="AV6" i="21"/>
  <c r="AV20" i="13" s="1"/>
  <c r="CB5" i="21"/>
  <c r="CA5" i="21"/>
  <c r="BX5" i="21"/>
  <c r="BT5" i="21"/>
  <c r="BS5" i="21"/>
  <c r="BP5" i="21"/>
  <c r="BL5" i="21"/>
  <c r="BK5" i="21"/>
  <c r="BH5" i="21"/>
  <c r="BD5" i="21"/>
  <c r="BC5" i="21"/>
  <c r="AZ5" i="21"/>
  <c r="AV5" i="21"/>
  <c r="AU5" i="21"/>
  <c r="AT5" i="21"/>
  <c r="AS5" i="21"/>
  <c r="AR5" i="21"/>
  <c r="AQ5" i="21"/>
  <c r="AP5" i="21"/>
  <c r="AO5" i="21"/>
  <c r="AN5" i="21"/>
  <c r="AM5" i="21"/>
  <c r="AL5" i="21"/>
  <c r="AK5" i="21"/>
  <c r="AJ5" i="21"/>
  <c r="AI5" i="21"/>
  <c r="AH5" i="21"/>
  <c r="AG5" i="21"/>
  <c r="AF5" i="21"/>
  <c r="AE5" i="21"/>
  <c r="AD5" i="21"/>
  <c r="AC5" i="21"/>
  <c r="AB5" i="21"/>
  <c r="AA5" i="21"/>
  <c r="Z5" i="21"/>
  <c r="BY4" i="21"/>
  <c r="BV4" i="21"/>
  <c r="BU4" i="21"/>
  <c r="BQ4" i="21"/>
  <c r="BN4" i="21"/>
  <c r="BM4" i="21"/>
  <c r="BI4" i="21"/>
  <c r="BF4" i="21"/>
  <c r="BE4" i="21"/>
  <c r="BA4" i="21"/>
  <c r="AX4" i="21"/>
  <c r="AW4" i="21"/>
  <c r="AT4" i="21"/>
  <c r="AS4" i="21"/>
  <c r="AP4" i="21"/>
  <c r="AO4" i="21"/>
  <c r="AL4" i="21"/>
  <c r="AK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CB45" i="20"/>
  <c r="CA45" i="20"/>
  <c r="BZ45" i="20"/>
  <c r="BZ39" i="20" s="1"/>
  <c r="BY45" i="20"/>
  <c r="BX45" i="20"/>
  <c r="BW45" i="20"/>
  <c r="BV45" i="20"/>
  <c r="BV39" i="20" s="1"/>
  <c r="BU45" i="20"/>
  <c r="BT45" i="20"/>
  <c r="BS45" i="20"/>
  <c r="BR45" i="20"/>
  <c r="BQ45" i="20"/>
  <c r="BP45" i="20"/>
  <c r="BO45" i="20"/>
  <c r="BN45" i="20"/>
  <c r="BN39" i="20" s="1"/>
  <c r="BM45" i="20"/>
  <c r="BL45" i="20"/>
  <c r="BK45" i="20"/>
  <c r="BJ45" i="20"/>
  <c r="BJ39" i="20" s="1"/>
  <c r="BI45" i="20"/>
  <c r="BH45" i="20"/>
  <c r="BG45" i="20"/>
  <c r="BF45" i="20"/>
  <c r="BF39" i="20" s="1"/>
  <c r="BE45" i="20"/>
  <c r="BD45" i="20"/>
  <c r="BC45" i="20"/>
  <c r="BB45" i="20"/>
  <c r="BA45" i="20"/>
  <c r="AZ45" i="20"/>
  <c r="AY45" i="20"/>
  <c r="AX45" i="20"/>
  <c r="AX39" i="20" s="1"/>
  <c r="AW45" i="20"/>
  <c r="AV45" i="20"/>
  <c r="AU45" i="20"/>
  <c r="AT45" i="20"/>
  <c r="AT39" i="20" s="1"/>
  <c r="AS45" i="20"/>
  <c r="AR45" i="20"/>
  <c r="AQ45" i="20"/>
  <c r="AP45" i="20"/>
  <c r="AP39" i="20" s="1"/>
  <c r="AO45" i="20"/>
  <c r="AN45" i="20"/>
  <c r="AM45" i="20"/>
  <c r="AL45" i="20"/>
  <c r="AK45" i="20"/>
  <c r="AJ45" i="20"/>
  <c r="AI45" i="20"/>
  <c r="AH45" i="20"/>
  <c r="AH39" i="20" s="1"/>
  <c r="AG45" i="20"/>
  <c r="AF45" i="20"/>
  <c r="AE45" i="20"/>
  <c r="AD45" i="20"/>
  <c r="AD39" i="20" s="1"/>
  <c r="AC45" i="20"/>
  <c r="AB45" i="20"/>
  <c r="AA45" i="20"/>
  <c r="Z45" i="20"/>
  <c r="Z39" i="20" s="1"/>
  <c r="Y45" i="20"/>
  <c r="X45" i="20"/>
  <c r="W45" i="20"/>
  <c r="V45" i="20"/>
  <c r="U45" i="20"/>
  <c r="T45" i="20"/>
  <c r="S45" i="20"/>
  <c r="R45" i="20"/>
  <c r="R39" i="20" s="1"/>
  <c r="Q45" i="20"/>
  <c r="P45" i="20"/>
  <c r="O45" i="20"/>
  <c r="N45" i="20"/>
  <c r="N39" i="20" s="1"/>
  <c r="M45" i="20"/>
  <c r="L45" i="20"/>
  <c r="K45" i="20"/>
  <c r="J45" i="20"/>
  <c r="J39" i="20" s="1"/>
  <c r="I45" i="20"/>
  <c r="H45" i="20"/>
  <c r="G45" i="20"/>
  <c r="F45" i="20"/>
  <c r="E45" i="20"/>
  <c r="D45" i="20"/>
  <c r="CB44" i="20"/>
  <c r="CA44" i="20"/>
  <c r="CA39" i="20" s="1"/>
  <c r="BZ44" i="20"/>
  <c r="BY44" i="20"/>
  <c r="BX44" i="20"/>
  <c r="BW44" i="20"/>
  <c r="BW39" i="20" s="1"/>
  <c r="BV44" i="20"/>
  <c r="BU44" i="20"/>
  <c r="BT44" i="20"/>
  <c r="BS44" i="20"/>
  <c r="BS39" i="20" s="1"/>
  <c r="BR44" i="20"/>
  <c r="BQ44" i="20"/>
  <c r="BP44" i="20"/>
  <c r="BO44" i="20"/>
  <c r="BO39" i="20" s="1"/>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D44" i="20"/>
  <c r="CB43" i="20"/>
  <c r="CB39" i="20" s="1"/>
  <c r="CA43" i="20"/>
  <c r="BZ43" i="20"/>
  <c r="BY43" i="20"/>
  <c r="BX43" i="20"/>
  <c r="BX39" i="20" s="1"/>
  <c r="BW43" i="20"/>
  <c r="BV43" i="20"/>
  <c r="BU43" i="20"/>
  <c r="BT43" i="20"/>
  <c r="BT39" i="20" s="1"/>
  <c r="BS43" i="20"/>
  <c r="BR43" i="20"/>
  <c r="BQ43" i="20"/>
  <c r="BP43" i="20"/>
  <c r="BP39" i="20" s="1"/>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D43" i="20"/>
  <c r="CB42" i="20"/>
  <c r="CA42" i="20"/>
  <c r="BZ42" i="20"/>
  <c r="BY42" i="20"/>
  <c r="BY39" i="20" s="1"/>
  <c r="BX42" i="20"/>
  <c r="BW42" i="20"/>
  <c r="BV42" i="20"/>
  <c r="BU42" i="20"/>
  <c r="BU39" i="20" s="1"/>
  <c r="BT42" i="20"/>
  <c r="BS42" i="20"/>
  <c r="BR42" i="20"/>
  <c r="BQ42" i="20"/>
  <c r="BQ39" i="20" s="1"/>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D42" i="20"/>
  <c r="BM41" i="20"/>
  <c r="BL41" i="20"/>
  <c r="BK41" i="20"/>
  <c r="BK39" i="20" s="1"/>
  <c r="BJ41" i="20"/>
  <c r="BI41" i="20"/>
  <c r="BH41" i="20"/>
  <c r="BG41" i="20"/>
  <c r="BG39" i="20" s="1"/>
  <c r="BF41" i="20"/>
  <c r="BE41" i="20"/>
  <c r="BD41" i="20"/>
  <c r="BC41" i="20"/>
  <c r="BC39" i="20" s="1"/>
  <c r="BB41" i="20"/>
  <c r="BA41" i="20"/>
  <c r="AZ41" i="20"/>
  <c r="AY41" i="20"/>
  <c r="AY39" i="20" s="1"/>
  <c r="AX41" i="20"/>
  <c r="AW41" i="20"/>
  <c r="AV41" i="20"/>
  <c r="AU41" i="20"/>
  <c r="AU39" i="20" s="1"/>
  <c r="AT41" i="20"/>
  <c r="AS41" i="20"/>
  <c r="AR41" i="20"/>
  <c r="AQ41" i="20"/>
  <c r="AQ39" i="20" s="1"/>
  <c r="AP41" i="20"/>
  <c r="AO41" i="20"/>
  <c r="AN41" i="20"/>
  <c r="AM41" i="20"/>
  <c r="AM39" i="20" s="1"/>
  <c r="AL41" i="20"/>
  <c r="AK41" i="20"/>
  <c r="AJ41" i="20"/>
  <c r="AI41" i="20"/>
  <c r="AI39" i="20" s="1"/>
  <c r="AH41" i="20"/>
  <c r="AG41" i="20"/>
  <c r="AF41" i="20"/>
  <c r="AE41" i="20"/>
  <c r="AE39" i="20" s="1"/>
  <c r="AD41" i="20"/>
  <c r="AC41" i="20"/>
  <c r="AB41" i="20"/>
  <c r="AA41" i="20"/>
  <c r="AA39" i="20" s="1"/>
  <c r="Z41" i="20"/>
  <c r="Y41" i="20"/>
  <c r="X41" i="20"/>
  <c r="W41" i="20"/>
  <c r="W39" i="20" s="1"/>
  <c r="V41" i="20"/>
  <c r="U41" i="20"/>
  <c r="T41" i="20"/>
  <c r="S41" i="20"/>
  <c r="S39" i="20" s="1"/>
  <c r="R41" i="20"/>
  <c r="Q41" i="20"/>
  <c r="P41" i="20"/>
  <c r="O41" i="20"/>
  <c r="O39" i="20" s="1"/>
  <c r="N41" i="20"/>
  <c r="M41" i="20"/>
  <c r="L41" i="20"/>
  <c r="K41" i="20"/>
  <c r="K39" i="20" s="1"/>
  <c r="J41" i="20"/>
  <c r="I41" i="20"/>
  <c r="H41" i="20"/>
  <c r="G41" i="20"/>
  <c r="G39" i="20" s="1"/>
  <c r="F41" i="20"/>
  <c r="E41" i="20"/>
  <c r="D41" i="20"/>
  <c r="BM40" i="20"/>
  <c r="BM39" i="20" s="1"/>
  <c r="BL40" i="20"/>
  <c r="BK40" i="20"/>
  <c r="BJ40" i="20"/>
  <c r="BI40" i="20"/>
  <c r="BI39" i="20" s="1"/>
  <c r="BH40" i="20"/>
  <c r="BG40" i="20"/>
  <c r="BF40" i="20"/>
  <c r="BE40" i="20"/>
  <c r="BE39" i="20" s="1"/>
  <c r="BD40" i="20"/>
  <c r="BC40" i="20"/>
  <c r="BB40" i="20"/>
  <c r="BA40" i="20"/>
  <c r="BA39" i="20" s="1"/>
  <c r="AZ40" i="20"/>
  <c r="AY40" i="20"/>
  <c r="AX40" i="20"/>
  <c r="AW40" i="20"/>
  <c r="AW39" i="20" s="1"/>
  <c r="AV40" i="20"/>
  <c r="AU40" i="20"/>
  <c r="AT40" i="20"/>
  <c r="AS40" i="20"/>
  <c r="AS39" i="20" s="1"/>
  <c r="AR40" i="20"/>
  <c r="AQ40" i="20"/>
  <c r="AP40" i="20"/>
  <c r="AO40" i="20"/>
  <c r="AO39" i="20" s="1"/>
  <c r="AN40" i="20"/>
  <c r="AM40" i="20"/>
  <c r="AL40" i="20"/>
  <c r="AK40" i="20"/>
  <c r="AK39" i="20" s="1"/>
  <c r="AJ40" i="20"/>
  <c r="AI40" i="20"/>
  <c r="AH40" i="20"/>
  <c r="AG40" i="20"/>
  <c r="AG39" i="20" s="1"/>
  <c r="AF40" i="20"/>
  <c r="AE40" i="20"/>
  <c r="AD40" i="20"/>
  <c r="AC40" i="20"/>
  <c r="AC39" i="20" s="1"/>
  <c r="AB40" i="20"/>
  <c r="AA40" i="20"/>
  <c r="Z40" i="20"/>
  <c r="Y40" i="20"/>
  <c r="Y39" i="20" s="1"/>
  <c r="X40" i="20"/>
  <c r="W40" i="20"/>
  <c r="V40" i="20"/>
  <c r="U40" i="20"/>
  <c r="U39" i="20" s="1"/>
  <c r="T40" i="20"/>
  <c r="S40" i="20"/>
  <c r="R40" i="20"/>
  <c r="Q40" i="20"/>
  <c r="Q39" i="20" s="1"/>
  <c r="P40" i="20"/>
  <c r="O40" i="20"/>
  <c r="N40" i="20"/>
  <c r="M40" i="20"/>
  <c r="M39" i="20" s="1"/>
  <c r="L40" i="20"/>
  <c r="K40" i="20"/>
  <c r="J40" i="20"/>
  <c r="I40" i="20"/>
  <c r="I39" i="20" s="1"/>
  <c r="H40" i="20"/>
  <c r="G40" i="20"/>
  <c r="F40" i="20"/>
  <c r="E40" i="20"/>
  <c r="E39" i="20" s="1"/>
  <c r="D40" i="20"/>
  <c r="BR39" i="20"/>
  <c r="BB39" i="20"/>
  <c r="AL39" i="20"/>
  <c r="V39" i="20"/>
  <c r="F3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D29"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D21"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D20" i="20"/>
  <c r="CB19" i="20"/>
  <c r="CA19" i="20"/>
  <c r="BZ19" i="20"/>
  <c r="BY19" i="20"/>
  <c r="BX19" i="20"/>
  <c r="BW19" i="20"/>
  <c r="BV19" i="20"/>
  <c r="BV15" i="20" s="1"/>
  <c r="BU19" i="20"/>
  <c r="BT19" i="20"/>
  <c r="BS19" i="20"/>
  <c r="BR19" i="20"/>
  <c r="BQ19" i="20"/>
  <c r="BP19" i="20"/>
  <c r="BO19" i="20"/>
  <c r="BN19" i="20"/>
  <c r="BM19" i="20"/>
  <c r="BL19" i="20"/>
  <c r="BK19" i="20"/>
  <c r="BJ19" i="20"/>
  <c r="BI19" i="20"/>
  <c r="BH19" i="20"/>
  <c r="CB18" i="20"/>
  <c r="CA18" i="20"/>
  <c r="CA15" i="20" s="1"/>
  <c r="BZ18" i="20"/>
  <c r="BY18" i="20"/>
  <c r="BX18" i="20"/>
  <c r="BW18" i="20"/>
  <c r="BW15" i="20" s="1"/>
  <c r="BV18" i="20"/>
  <c r="BU18" i="20"/>
  <c r="BT18" i="20"/>
  <c r="BS18" i="20"/>
  <c r="BS15" i="20" s="1"/>
  <c r="BR18" i="20"/>
  <c r="BQ18" i="20"/>
  <c r="BP18" i="20"/>
  <c r="BO18" i="20"/>
  <c r="BO15" i="20" s="1"/>
  <c r="BN18" i="20"/>
  <c r="BM18" i="20"/>
  <c r="BL18" i="20"/>
  <c r="BK18" i="20"/>
  <c r="BK15" i="20" s="1"/>
  <c r="BJ18" i="20"/>
  <c r="BI18" i="20"/>
  <c r="BH18" i="20"/>
  <c r="CB17" i="20"/>
  <c r="CA17" i="20"/>
  <c r="BZ17" i="20"/>
  <c r="BY17" i="20"/>
  <c r="BX17" i="20"/>
  <c r="BW17" i="20"/>
  <c r="BV17" i="20"/>
  <c r="BU17" i="20"/>
  <c r="BT17" i="20"/>
  <c r="BS17" i="20"/>
  <c r="BR17" i="20"/>
  <c r="BQ17" i="20"/>
  <c r="BP17" i="20"/>
  <c r="BO17" i="20"/>
  <c r="BN17" i="20"/>
  <c r="BM17" i="20"/>
  <c r="BL17" i="20"/>
  <c r="BK17" i="20"/>
  <c r="BJ17" i="20"/>
  <c r="BI17" i="20"/>
  <c r="BH17" i="20"/>
  <c r="CB16" i="20"/>
  <c r="CB15" i="20" s="1"/>
  <c r="CA16" i="20"/>
  <c r="BZ16" i="20"/>
  <c r="BY16" i="20"/>
  <c r="BY15" i="20" s="1"/>
  <c r="BX16" i="20"/>
  <c r="BX15" i="20" s="1"/>
  <c r="BW16" i="20"/>
  <c r="BV16" i="20"/>
  <c r="BU16" i="20"/>
  <c r="BU15" i="20" s="1"/>
  <c r="BT16" i="20"/>
  <c r="BT15" i="20" s="1"/>
  <c r="BS16" i="20"/>
  <c r="BR16" i="20"/>
  <c r="BQ16" i="20"/>
  <c r="BQ15" i="20" s="1"/>
  <c r="BP16" i="20"/>
  <c r="BP15" i="20" s="1"/>
  <c r="BO16" i="20"/>
  <c r="BN16" i="20"/>
  <c r="BM16" i="20"/>
  <c r="BM15" i="20" s="1"/>
  <c r="BL16" i="20"/>
  <c r="BL15" i="20" s="1"/>
  <c r="BK16" i="20"/>
  <c r="BJ16" i="20"/>
  <c r="BI16" i="20"/>
  <c r="BI15" i="20" s="1"/>
  <c r="BH16" i="20"/>
  <c r="BH15" i="20" s="1"/>
  <c r="BZ15" i="20"/>
  <c r="BR15" i="20"/>
  <c r="BN15" i="20"/>
  <c r="BJ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D15"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B4" i="20"/>
  <c r="CA4" i="20"/>
  <c r="BZ4" i="20"/>
  <c r="BY4" i="20"/>
  <c r="BX4" i="20"/>
  <c r="BW4" i="20"/>
  <c r="BV4" i="20"/>
  <c r="BU4" i="20"/>
  <c r="BT4" i="20"/>
  <c r="BS4" i="20"/>
  <c r="BR4" i="20"/>
  <c r="BQ4" i="20"/>
  <c r="BP4" i="20"/>
  <c r="BO4" i="20"/>
  <c r="BN4" i="20"/>
  <c r="BM4" i="20"/>
  <c r="BL4" i="20"/>
  <c r="BK4" i="20"/>
  <c r="BJ4" i="20"/>
  <c r="BI4" i="20"/>
  <c r="BH4" i="20"/>
  <c r="BG4" i="20"/>
  <c r="BF4" i="20"/>
  <c r="BE4" i="20"/>
  <c r="BD4" i="20"/>
  <c r="BC4" i="20"/>
  <c r="BB4" i="20"/>
  <c r="BA4" i="20"/>
  <c r="AZ4" i="20"/>
  <c r="AY4" i="20"/>
  <c r="AX4" i="20"/>
  <c r="AW4" i="20"/>
  <c r="AV4" i="20"/>
  <c r="AU4" i="20"/>
  <c r="AT4" i="20"/>
  <c r="AS4" i="20"/>
  <c r="AR4" i="20"/>
  <c r="AQ4" i="20"/>
  <c r="AP4" i="20"/>
  <c r="AO4" i="20"/>
  <c r="AN4" i="20"/>
  <c r="AM4" i="20"/>
  <c r="AL4" i="20"/>
  <c r="AK4" i="20"/>
  <c r="AJ4" i="20"/>
  <c r="AI4" i="20"/>
  <c r="AH4" i="20"/>
  <c r="CB148" i="19"/>
  <c r="CA148" i="19"/>
  <c r="BZ148" i="19"/>
  <c r="BY148" i="19"/>
  <c r="BX148" i="19"/>
  <c r="BW148" i="19"/>
  <c r="BV148" i="19"/>
  <c r="BU148" i="19"/>
  <c r="BT148" i="19"/>
  <c r="BS148" i="19"/>
  <c r="BR148" i="19"/>
  <c r="BQ148" i="19"/>
  <c r="BP148" i="19"/>
  <c r="BO148" i="19"/>
  <c r="BN148" i="19"/>
  <c r="BM148" i="19"/>
  <c r="BL148" i="19"/>
  <c r="BK148" i="19"/>
  <c r="BJ148" i="19"/>
  <c r="BI148" i="19"/>
  <c r="BH148" i="19"/>
  <c r="BG148" i="19"/>
  <c r="BF148" i="19"/>
  <c r="BE148" i="19"/>
  <c r="BD148" i="19"/>
  <c r="BC148" i="19"/>
  <c r="BB148" i="19"/>
  <c r="BA148" i="19"/>
  <c r="AZ148" i="19"/>
  <c r="AY148" i="19"/>
  <c r="AX148" i="19"/>
  <c r="AW148" i="19"/>
  <c r="AV148" i="19"/>
  <c r="AU148" i="19"/>
  <c r="AT148" i="19"/>
  <c r="AS148" i="19"/>
  <c r="AR148" i="19"/>
  <c r="AQ148" i="19"/>
  <c r="AP148" i="19"/>
  <c r="AO148" i="19"/>
  <c r="AN148" i="19"/>
  <c r="AM148" i="19"/>
  <c r="AL148" i="19"/>
  <c r="AK148" i="19"/>
  <c r="AJ148" i="19"/>
  <c r="AI148" i="19"/>
  <c r="AH148" i="19"/>
  <c r="AG148" i="19"/>
  <c r="AF148" i="19"/>
  <c r="AE148" i="19"/>
  <c r="AD148" i="19"/>
  <c r="AC148" i="19"/>
  <c r="AB148" i="19"/>
  <c r="AA148" i="19"/>
  <c r="Z148" i="19"/>
  <c r="Y148" i="19"/>
  <c r="X148" i="19"/>
  <c r="W148" i="19"/>
  <c r="V148" i="19"/>
  <c r="U148" i="19"/>
  <c r="T148" i="19"/>
  <c r="S148" i="19"/>
  <c r="R148" i="19"/>
  <c r="Q148" i="19"/>
  <c r="P148" i="19"/>
  <c r="O148" i="19"/>
  <c r="N148" i="19"/>
  <c r="M148" i="19"/>
  <c r="L148" i="19"/>
  <c r="K148" i="19"/>
  <c r="J148" i="19"/>
  <c r="I148" i="19"/>
  <c r="H148" i="19"/>
  <c r="G148" i="19"/>
  <c r="F148" i="19"/>
  <c r="E148" i="19"/>
  <c r="D148"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M91" i="19"/>
  <c r="BL91" i="19"/>
  <c r="BK91" i="19"/>
  <c r="BJ91" i="19"/>
  <c r="BI91" i="19"/>
  <c r="BH91" i="19"/>
  <c r="BG91" i="19"/>
  <c r="BG90" i="19" s="1"/>
  <c r="BF91" i="19"/>
  <c r="BF90" i="19" s="1"/>
  <c r="BE91" i="19"/>
  <c r="BD91" i="19"/>
  <c r="BC91" i="19"/>
  <c r="BC90" i="19" s="1"/>
  <c r="BB91" i="19"/>
  <c r="BB90" i="19" s="1"/>
  <c r="BA91" i="19"/>
  <c r="AZ91" i="19"/>
  <c r="AY91" i="19"/>
  <c r="AY90" i="19" s="1"/>
  <c r="AX91" i="19"/>
  <c r="AX90" i="19" s="1"/>
  <c r="AW91" i="19"/>
  <c r="AV91" i="19"/>
  <c r="AU91" i="19"/>
  <c r="AU90" i="19" s="1"/>
  <c r="AT91" i="19"/>
  <c r="AT90" i="19" s="1"/>
  <c r="AS91" i="19"/>
  <c r="AR91" i="19"/>
  <c r="AQ91" i="19"/>
  <c r="AQ90" i="19" s="1"/>
  <c r="AP91" i="19"/>
  <c r="AP90" i="19" s="1"/>
  <c r="AO91" i="19"/>
  <c r="AN91" i="19"/>
  <c r="AM91" i="19"/>
  <c r="AM90" i="19" s="1"/>
  <c r="AL91" i="19"/>
  <c r="AL90" i="19" s="1"/>
  <c r="AK91" i="19"/>
  <c r="AJ91" i="19"/>
  <c r="AI91" i="19"/>
  <c r="AI90" i="19" s="1"/>
  <c r="AH91" i="19"/>
  <c r="AH90" i="19" s="1"/>
  <c r="CB90" i="19"/>
  <c r="CA90" i="19"/>
  <c r="BZ90" i="19"/>
  <c r="BY90" i="19"/>
  <c r="BX90" i="19"/>
  <c r="BW90" i="19"/>
  <c r="BV90" i="19"/>
  <c r="BU90" i="19"/>
  <c r="BT90" i="19"/>
  <c r="BS90" i="19"/>
  <c r="BR90" i="19"/>
  <c r="BQ90" i="19"/>
  <c r="BP90" i="19"/>
  <c r="BO90" i="19"/>
  <c r="BN90" i="19"/>
  <c r="BM90" i="19"/>
  <c r="BL90" i="19"/>
  <c r="BK90" i="19"/>
  <c r="BJ90" i="19"/>
  <c r="BI90" i="19"/>
  <c r="BH90" i="19"/>
  <c r="BE90" i="19"/>
  <c r="BD90" i="19"/>
  <c r="BA90" i="19"/>
  <c r="AZ90" i="19"/>
  <c r="AW90" i="19"/>
  <c r="AV90" i="19"/>
  <c r="AS90" i="19"/>
  <c r="AR90" i="19"/>
  <c r="AO90" i="19"/>
  <c r="AN90" i="19"/>
  <c r="AK90" i="19"/>
  <c r="AJ90"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CB71" i="19"/>
  <c r="CB67" i="19" s="1"/>
  <c r="CA71" i="19"/>
  <c r="CA67" i="19" s="1"/>
  <c r="BZ71" i="19"/>
  <c r="BY71" i="19"/>
  <c r="BX71" i="19"/>
  <c r="BX67" i="19" s="1"/>
  <c r="BW71" i="19"/>
  <c r="BW67" i="19" s="1"/>
  <c r="BV71" i="19"/>
  <c r="BU71" i="19"/>
  <c r="BT71" i="19"/>
  <c r="BT67" i="19" s="1"/>
  <c r="BS71" i="19"/>
  <c r="BS67" i="19" s="1"/>
  <c r="BR71" i="19"/>
  <c r="BQ71" i="19"/>
  <c r="BP71" i="19"/>
  <c r="BP67" i="19" s="1"/>
  <c r="BO71" i="19"/>
  <c r="BO67" i="19" s="1"/>
  <c r="BN71" i="19"/>
  <c r="BM71" i="19"/>
  <c r="BL71" i="19"/>
  <c r="BL67" i="19" s="1"/>
  <c r="BK71" i="19"/>
  <c r="BK67" i="19" s="1"/>
  <c r="BJ71" i="19"/>
  <c r="BI71" i="19"/>
  <c r="BH71" i="19"/>
  <c r="BH67" i="19" s="1"/>
  <c r="BG71" i="19"/>
  <c r="BG67" i="19" s="1"/>
  <c r="BF71" i="19"/>
  <c r="BE71" i="19"/>
  <c r="BD71" i="19"/>
  <c r="BD67" i="19" s="1"/>
  <c r="BC71" i="19"/>
  <c r="BC67" i="19" s="1"/>
  <c r="BB71" i="19"/>
  <c r="BA71" i="19"/>
  <c r="AZ71" i="19"/>
  <c r="AZ67" i="19" s="1"/>
  <c r="AY71" i="19"/>
  <c r="AY67" i="19" s="1"/>
  <c r="BZ67" i="19"/>
  <c r="BY67" i="19"/>
  <c r="BV67" i="19"/>
  <c r="BU67" i="19"/>
  <c r="BR67" i="19"/>
  <c r="BQ67" i="19"/>
  <c r="BN67" i="19"/>
  <c r="BM67" i="19"/>
  <c r="BJ67" i="19"/>
  <c r="BI67" i="19"/>
  <c r="BF67" i="19"/>
  <c r="BE67" i="19"/>
  <c r="BB67" i="19"/>
  <c r="BA67" i="19"/>
  <c r="AX67" i="19"/>
  <c r="AW67" i="19"/>
  <c r="AV67" i="19"/>
  <c r="AU67" i="19"/>
  <c r="AT67" i="19"/>
  <c r="AS67" i="19"/>
  <c r="AR67" i="19"/>
  <c r="AQ67" i="19"/>
  <c r="AP67" i="19"/>
  <c r="AO67" i="19"/>
  <c r="AN67" i="19"/>
  <c r="AM67" i="19"/>
  <c r="AL67" i="19"/>
  <c r="AK67" i="19"/>
  <c r="AJ67" i="19"/>
  <c r="AI67" i="19"/>
  <c r="AH67" i="19"/>
  <c r="CB63" i="19"/>
  <c r="CB58" i="19" s="1"/>
  <c r="CA63" i="19"/>
  <c r="BZ63" i="19"/>
  <c r="BY63" i="19"/>
  <c r="BX63" i="19"/>
  <c r="BX58" i="19" s="1"/>
  <c r="BW63" i="19"/>
  <c r="BV63" i="19"/>
  <c r="BU63" i="19"/>
  <c r="BT63" i="19"/>
  <c r="BT58" i="19" s="1"/>
  <c r="BS63" i="19"/>
  <c r="BR63" i="19"/>
  <c r="BQ63" i="19"/>
  <c r="BP63" i="19"/>
  <c r="BP58" i="19" s="1"/>
  <c r="BO63" i="19"/>
  <c r="BN63" i="19"/>
  <c r="BM63" i="19"/>
  <c r="BL63" i="19"/>
  <c r="BL58" i="19" s="1"/>
  <c r="CB59" i="19"/>
  <c r="CA59" i="19"/>
  <c r="BZ59" i="19"/>
  <c r="BY59" i="19"/>
  <c r="BY58" i="19" s="1"/>
  <c r="BX59" i="19"/>
  <c r="BW59" i="19"/>
  <c r="BV59" i="19"/>
  <c r="BU59" i="19"/>
  <c r="BU58" i="19" s="1"/>
  <c r="BT59" i="19"/>
  <c r="BS59" i="19"/>
  <c r="BR59" i="19"/>
  <c r="BQ59" i="19"/>
  <c r="BQ58" i="19" s="1"/>
  <c r="BP59" i="19"/>
  <c r="BO59" i="19"/>
  <c r="BN59" i="19"/>
  <c r="BM59" i="19"/>
  <c r="BM58" i="19" s="1"/>
  <c r="BL59" i="19"/>
  <c r="CA58" i="19"/>
  <c r="BZ58" i="19"/>
  <c r="BW58" i="19"/>
  <c r="BV58" i="19"/>
  <c r="BS58" i="19"/>
  <c r="BR58" i="19"/>
  <c r="BO58" i="19"/>
  <c r="BN58"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D45" i="19"/>
  <c r="CA41" i="19"/>
  <c r="BZ41" i="19"/>
  <c r="BY41" i="19"/>
  <c r="BV41" i="19"/>
  <c r="BU41" i="19"/>
  <c r="BS41" i="19"/>
  <c r="BR41" i="19"/>
  <c r="BQ41" i="19"/>
  <c r="BO41" i="19"/>
  <c r="BN41" i="19"/>
  <c r="BM41" i="19"/>
  <c r="BK41" i="19"/>
  <c r="BJ41" i="19"/>
  <c r="BI41" i="19"/>
  <c r="BF41" i="19"/>
  <c r="BF7" i="10" s="1"/>
  <c r="BE41" i="19"/>
  <c r="BE7" i="10" s="1"/>
  <c r="BC41" i="19"/>
  <c r="BC7" i="10" s="1"/>
  <c r="BB41" i="19"/>
  <c r="BB7" i="10" s="1"/>
  <c r="BA41" i="19"/>
  <c r="BA7" i="10" s="1"/>
  <c r="AY41" i="19"/>
  <c r="AY7" i="10" s="1"/>
  <c r="AY94" i="10" s="1"/>
  <c r="AX41" i="19"/>
  <c r="AX7" i="10" s="1"/>
  <c r="AW41" i="19"/>
  <c r="AW7" i="10" s="1"/>
  <c r="AU41" i="19"/>
  <c r="AU7" i="10" s="1"/>
  <c r="AT41" i="19"/>
  <c r="AT7" i="10" s="1"/>
  <c r="AS41" i="19"/>
  <c r="AS7" i="10" s="1"/>
  <c r="AP41" i="19"/>
  <c r="AP7" i="10" s="1"/>
  <c r="AO41" i="19"/>
  <c r="AO7" i="10" s="1"/>
  <c r="AM41" i="19"/>
  <c r="AM7" i="10" s="1"/>
  <c r="AL41" i="19"/>
  <c r="AL7" i="10" s="1"/>
  <c r="AK41" i="19"/>
  <c r="AK7" i="10" s="1"/>
  <c r="AI41" i="19"/>
  <c r="AI7" i="10" s="1"/>
  <c r="AH41" i="19"/>
  <c r="AH7" i="10" s="1"/>
  <c r="AG41" i="19"/>
  <c r="AE41" i="19"/>
  <c r="AD41" i="19"/>
  <c r="AC41" i="19"/>
  <c r="Z41" i="19"/>
  <c r="Y41" i="19"/>
  <c r="W41" i="19"/>
  <c r="V41" i="19"/>
  <c r="U41" i="19"/>
  <c r="S41" i="19"/>
  <c r="R41" i="19"/>
  <c r="Q41" i="19"/>
  <c r="O41" i="19"/>
  <c r="N41" i="19"/>
  <c r="M41" i="19"/>
  <c r="J41" i="19"/>
  <c r="I41" i="19"/>
  <c r="G41" i="19"/>
  <c r="F41" i="19"/>
  <c r="E41" i="19"/>
  <c r="CB40" i="19"/>
  <c r="CB14" i="13" s="1"/>
  <c r="CA40" i="19"/>
  <c r="CA14" i="13" s="1"/>
  <c r="BY40" i="19"/>
  <c r="BY14" i="13" s="1"/>
  <c r="BX40" i="19"/>
  <c r="BX14" i="13" s="1"/>
  <c r="BW40" i="19"/>
  <c r="BW14" i="13" s="1"/>
  <c r="BU40" i="19"/>
  <c r="BU14" i="13" s="1"/>
  <c r="BT40" i="19"/>
  <c r="BT14" i="13" s="1"/>
  <c r="BS40" i="19"/>
  <c r="BS14" i="13" s="1"/>
  <c r="BQ40" i="19"/>
  <c r="BQ14" i="13" s="1"/>
  <c r="BP40" i="19"/>
  <c r="BP14" i="13" s="1"/>
  <c r="BO40" i="19"/>
  <c r="BO14" i="13" s="1"/>
  <c r="BM40" i="19"/>
  <c r="BM14" i="13" s="1"/>
  <c r="BL40" i="19"/>
  <c r="BL14" i="13" s="1"/>
  <c r="BK40" i="19"/>
  <c r="BK14" i="13" s="1"/>
  <c r="BI40" i="19"/>
  <c r="BI14" i="13" s="1"/>
  <c r="BH40" i="19"/>
  <c r="BH14" i="13" s="1"/>
  <c r="BF40" i="19"/>
  <c r="BF14" i="13" s="1"/>
  <c r="BE40" i="19"/>
  <c r="BE14" i="13" s="1"/>
  <c r="BB40" i="19"/>
  <c r="BB14" i="13" s="1"/>
  <c r="BA40" i="19"/>
  <c r="BA14" i="13" s="1"/>
  <c r="AZ40" i="19"/>
  <c r="AZ14" i="13" s="1"/>
  <c r="AX40" i="19"/>
  <c r="AX14" i="13" s="1"/>
  <c r="AW40" i="19"/>
  <c r="AW14" i="13" s="1"/>
  <c r="AV40" i="19"/>
  <c r="AV14" i="13" s="1"/>
  <c r="AT40" i="19"/>
  <c r="AT14" i="13" s="1"/>
  <c r="AS40" i="19"/>
  <c r="AS14" i="13" s="1"/>
  <c r="AP40" i="19"/>
  <c r="AP14" i="13" s="1"/>
  <c r="AO40" i="19"/>
  <c r="AO14" i="13" s="1"/>
  <c r="AL40" i="19"/>
  <c r="AL14" i="13" s="1"/>
  <c r="AK40" i="19"/>
  <c r="AK14" i="13" s="1"/>
  <c r="AJ40" i="19"/>
  <c r="AJ14" i="13" s="1"/>
  <c r="AH40" i="19"/>
  <c r="AH14" i="13" s="1"/>
  <c r="AG40" i="19"/>
  <c r="AF40" i="19"/>
  <c r="AD40" i="19"/>
  <c r="AC40" i="19"/>
  <c r="Z40" i="19"/>
  <c r="Y40" i="19"/>
  <c r="V40" i="19"/>
  <c r="U40" i="19"/>
  <c r="T40" i="19"/>
  <c r="R40" i="19"/>
  <c r="Q40" i="19"/>
  <c r="P40" i="19"/>
  <c r="N40" i="19"/>
  <c r="M40" i="19"/>
  <c r="J40" i="19"/>
  <c r="I40" i="19"/>
  <c r="F40" i="19"/>
  <c r="E40" i="19"/>
  <c r="D40" i="19"/>
  <c r="CB37" i="19"/>
  <c r="CB16" i="13" s="1"/>
  <c r="CA37" i="19"/>
  <c r="CA16" i="13" s="1"/>
  <c r="BZ37" i="19"/>
  <c r="BZ16" i="13" s="1"/>
  <c r="BY37" i="19"/>
  <c r="BY16" i="13" s="1"/>
  <c r="BY11" i="13" s="1"/>
  <c r="BX37" i="19"/>
  <c r="BX16" i="13" s="1"/>
  <c r="BW37" i="19"/>
  <c r="BW16" i="13" s="1"/>
  <c r="BV37" i="19"/>
  <c r="BV16" i="13" s="1"/>
  <c r="BU37" i="19"/>
  <c r="BU16" i="13" s="1"/>
  <c r="BU11" i="13" s="1"/>
  <c r="BT37" i="19"/>
  <c r="BT16" i="13" s="1"/>
  <c r="BS37" i="19"/>
  <c r="BS16" i="13" s="1"/>
  <c r="BR37" i="19"/>
  <c r="BR16" i="13" s="1"/>
  <c r="BQ37" i="19"/>
  <c r="BQ16" i="13" s="1"/>
  <c r="BQ11" i="13" s="1"/>
  <c r="BQ4" i="13" s="1"/>
  <c r="BP37" i="19"/>
  <c r="BP16" i="13" s="1"/>
  <c r="BO37" i="19"/>
  <c r="BO16" i="13" s="1"/>
  <c r="BN37" i="19"/>
  <c r="BN16" i="13" s="1"/>
  <c r="BM37" i="19"/>
  <c r="BM16" i="13" s="1"/>
  <c r="BM11" i="13" s="1"/>
  <c r="BM4" i="13" s="1"/>
  <c r="BL37" i="19"/>
  <c r="BL16" i="13" s="1"/>
  <c r="BK37" i="19"/>
  <c r="BK16" i="13" s="1"/>
  <c r="BJ37" i="19"/>
  <c r="BJ16" i="13" s="1"/>
  <c r="BI37" i="19"/>
  <c r="BI16" i="13" s="1"/>
  <c r="BI11" i="13" s="1"/>
  <c r="BI4" i="13" s="1"/>
  <c r="BH37" i="19"/>
  <c r="BH16" i="13" s="1"/>
  <c r="BG37" i="19"/>
  <c r="BG16" i="13" s="1"/>
  <c r="BF37" i="19"/>
  <c r="BF16" i="13" s="1"/>
  <c r="BE37" i="19"/>
  <c r="BE16" i="13" s="1"/>
  <c r="BE11" i="13" s="1"/>
  <c r="BD37" i="19"/>
  <c r="BD16" i="13" s="1"/>
  <c r="BC37" i="19"/>
  <c r="BC16" i="13" s="1"/>
  <c r="BB37" i="19"/>
  <c r="BB16" i="13" s="1"/>
  <c r="BA37" i="19"/>
  <c r="BA16" i="13" s="1"/>
  <c r="BA11" i="13" s="1"/>
  <c r="BA4" i="13" s="1"/>
  <c r="AZ37" i="19"/>
  <c r="AZ16" i="13" s="1"/>
  <c r="AY37" i="19"/>
  <c r="AY16" i="13" s="1"/>
  <c r="AX37" i="19"/>
  <c r="AX16" i="13" s="1"/>
  <c r="AW37" i="19"/>
  <c r="AW16" i="13" s="1"/>
  <c r="AW11" i="13" s="1"/>
  <c r="AV37" i="19"/>
  <c r="AV16" i="13" s="1"/>
  <c r="AU37" i="19"/>
  <c r="AU16" i="13" s="1"/>
  <c r="AT37" i="19"/>
  <c r="AT16" i="13" s="1"/>
  <c r="AS37" i="19"/>
  <c r="AS16" i="13" s="1"/>
  <c r="AS11" i="13" s="1"/>
  <c r="AS4" i="13" s="1"/>
  <c r="AR37" i="19"/>
  <c r="AR16" i="13" s="1"/>
  <c r="AQ37" i="19"/>
  <c r="AQ16" i="13" s="1"/>
  <c r="AP37" i="19"/>
  <c r="AP16" i="13" s="1"/>
  <c r="AO37" i="19"/>
  <c r="AO16" i="13" s="1"/>
  <c r="AO11" i="13" s="1"/>
  <c r="AN37" i="19"/>
  <c r="AN16" i="13" s="1"/>
  <c r="AM37" i="19"/>
  <c r="AM16" i="13" s="1"/>
  <c r="AL37" i="19"/>
  <c r="AL16" i="13" s="1"/>
  <c r="AK37" i="19"/>
  <c r="AK16" i="13" s="1"/>
  <c r="AK11" i="13" s="1"/>
  <c r="AK4" i="13" s="1"/>
  <c r="AJ37" i="19"/>
  <c r="AJ16" i="13" s="1"/>
  <c r="AI37" i="19"/>
  <c r="AI16" i="13" s="1"/>
  <c r="AH37" i="19"/>
  <c r="AH16" i="13" s="1"/>
  <c r="CB34" i="19"/>
  <c r="CB17" i="13" s="1"/>
  <c r="CB11" i="13" s="1"/>
  <c r="CA34" i="19"/>
  <c r="CA17" i="13" s="1"/>
  <c r="BZ34" i="19"/>
  <c r="BZ17" i="13" s="1"/>
  <c r="BY34" i="19"/>
  <c r="BY17" i="13" s="1"/>
  <c r="BX34" i="19"/>
  <c r="BX17" i="13" s="1"/>
  <c r="BW34" i="19"/>
  <c r="BW17" i="13" s="1"/>
  <c r="BV34" i="19"/>
  <c r="BV17" i="13" s="1"/>
  <c r="BU34" i="19"/>
  <c r="BU17" i="13" s="1"/>
  <c r="BT34" i="19"/>
  <c r="BT17" i="13" s="1"/>
  <c r="BT11" i="13" s="1"/>
  <c r="BS34" i="19"/>
  <c r="BS17" i="13" s="1"/>
  <c r="BR34" i="19"/>
  <c r="BR17" i="13" s="1"/>
  <c r="BQ34" i="19"/>
  <c r="BQ17" i="13" s="1"/>
  <c r="BP34" i="19"/>
  <c r="BP17" i="13" s="1"/>
  <c r="BO34" i="19"/>
  <c r="BO17" i="13" s="1"/>
  <c r="BN34" i="19"/>
  <c r="BN17" i="13" s="1"/>
  <c r="BM34" i="19"/>
  <c r="BM17" i="13" s="1"/>
  <c r="BL34" i="19"/>
  <c r="BL17" i="13" s="1"/>
  <c r="BL11" i="13" s="1"/>
  <c r="BK34" i="19"/>
  <c r="BK17" i="13" s="1"/>
  <c r="BJ34" i="19"/>
  <c r="BJ17" i="13" s="1"/>
  <c r="BI34" i="19"/>
  <c r="BI17" i="13" s="1"/>
  <c r="BH34" i="19"/>
  <c r="BH17" i="13" s="1"/>
  <c r="BG34" i="19"/>
  <c r="BG17" i="13" s="1"/>
  <c r="BF34" i="19"/>
  <c r="BF17" i="13" s="1"/>
  <c r="BE34" i="19"/>
  <c r="BE17" i="13" s="1"/>
  <c r="BD34" i="19"/>
  <c r="BD17" i="13" s="1"/>
  <c r="BC34" i="19"/>
  <c r="BC17" i="13" s="1"/>
  <c r="BB34" i="19"/>
  <c r="BB17" i="13" s="1"/>
  <c r="BA34" i="19"/>
  <c r="BA17" i="13" s="1"/>
  <c r="AZ34" i="19"/>
  <c r="AZ17" i="13" s="1"/>
  <c r="AY34" i="19"/>
  <c r="AY17" i="13" s="1"/>
  <c r="AX34" i="19"/>
  <c r="AX17" i="13" s="1"/>
  <c r="AW34" i="19"/>
  <c r="AW17" i="13" s="1"/>
  <c r="AV34" i="19"/>
  <c r="AV17" i="13" s="1"/>
  <c r="AU34" i="19"/>
  <c r="AU17" i="13" s="1"/>
  <c r="AT34" i="19"/>
  <c r="AT17" i="13" s="1"/>
  <c r="AS34" i="19"/>
  <c r="AS17" i="13" s="1"/>
  <c r="AR34" i="19"/>
  <c r="AR17" i="13" s="1"/>
  <c r="AQ34" i="19"/>
  <c r="AQ17" i="13" s="1"/>
  <c r="AP34" i="19"/>
  <c r="AP17" i="13" s="1"/>
  <c r="AO34" i="19"/>
  <c r="AO17" i="13" s="1"/>
  <c r="AN34" i="19"/>
  <c r="AN17" i="13" s="1"/>
  <c r="AM34" i="19"/>
  <c r="AM17" i="13" s="1"/>
  <c r="AL34" i="19"/>
  <c r="AL17" i="13" s="1"/>
  <c r="AK34" i="19"/>
  <c r="AK17" i="13" s="1"/>
  <c r="AJ34" i="19"/>
  <c r="AJ17" i="13" s="1"/>
  <c r="AI34" i="19"/>
  <c r="AI17" i="13" s="1"/>
  <c r="AH34" i="19"/>
  <c r="AH17" i="13" s="1"/>
  <c r="AY31" i="19"/>
  <c r="AX31" i="19"/>
  <c r="AX27" i="19" s="1"/>
  <c r="AX15" i="13" s="1"/>
  <c r="AW31" i="19"/>
  <c r="AV31" i="19"/>
  <c r="AU31" i="19"/>
  <c r="AT31" i="19"/>
  <c r="AT27" i="19" s="1"/>
  <c r="AT15" i="13" s="1"/>
  <c r="AS31" i="19"/>
  <c r="AR31" i="19"/>
  <c r="AQ31" i="19"/>
  <c r="AP31" i="19"/>
  <c r="AP27" i="19" s="1"/>
  <c r="AP15" i="13" s="1"/>
  <c r="AO31" i="19"/>
  <c r="AN31" i="19"/>
  <c r="AM31" i="19"/>
  <c r="AL31" i="19"/>
  <c r="AL27" i="19" s="1"/>
  <c r="AL15" i="13" s="1"/>
  <c r="AK31" i="19"/>
  <c r="AJ31" i="19"/>
  <c r="AI31" i="19"/>
  <c r="AH31" i="19"/>
  <c r="AH27" i="19" s="1"/>
  <c r="AH15" i="13" s="1"/>
  <c r="AY28" i="19"/>
  <c r="AX28" i="19"/>
  <c r="AW28" i="19"/>
  <c r="AW27" i="19" s="1"/>
  <c r="AW15" i="13" s="1"/>
  <c r="AV28" i="19"/>
  <c r="AV27" i="19" s="1"/>
  <c r="AV15" i="13" s="1"/>
  <c r="AU28" i="19"/>
  <c r="AT28" i="19"/>
  <c r="AS28" i="19"/>
  <c r="AS27" i="19" s="1"/>
  <c r="AS15" i="13" s="1"/>
  <c r="AR28" i="19"/>
  <c r="AR27" i="19" s="1"/>
  <c r="AR15" i="13" s="1"/>
  <c r="AQ28" i="19"/>
  <c r="AP28" i="19"/>
  <c r="AO28" i="19"/>
  <c r="AO27" i="19" s="1"/>
  <c r="AO15" i="13" s="1"/>
  <c r="AN28" i="19"/>
  <c r="AN27" i="19" s="1"/>
  <c r="AN15" i="13" s="1"/>
  <c r="AM28" i="19"/>
  <c r="AL28" i="19"/>
  <c r="AK28" i="19"/>
  <c r="AK27" i="19" s="1"/>
  <c r="AK15" i="13" s="1"/>
  <c r="AJ28" i="19"/>
  <c r="AJ27" i="19" s="1"/>
  <c r="AJ15" i="13" s="1"/>
  <c r="AI28" i="19"/>
  <c r="AH28" i="19"/>
  <c r="CB27" i="19"/>
  <c r="CB15" i="13" s="1"/>
  <c r="CA27" i="19"/>
  <c r="CA15" i="13" s="1"/>
  <c r="BZ27" i="19"/>
  <c r="BZ15" i="13" s="1"/>
  <c r="BY27" i="19"/>
  <c r="BY15" i="13" s="1"/>
  <c r="BX27" i="19"/>
  <c r="BX15" i="13" s="1"/>
  <c r="BW27" i="19"/>
  <c r="BW15" i="13" s="1"/>
  <c r="BV27" i="19"/>
  <c r="BV15" i="13" s="1"/>
  <c r="BU27" i="19"/>
  <c r="BU15" i="13" s="1"/>
  <c r="BT27" i="19"/>
  <c r="BT15" i="13" s="1"/>
  <c r="BS27" i="19"/>
  <c r="BS15" i="13" s="1"/>
  <c r="BR27" i="19"/>
  <c r="BR15" i="13" s="1"/>
  <c r="BQ27" i="19"/>
  <c r="BQ15" i="13" s="1"/>
  <c r="BP27" i="19"/>
  <c r="BP15" i="13" s="1"/>
  <c r="BO27" i="19"/>
  <c r="BO15" i="13" s="1"/>
  <c r="BN27" i="19"/>
  <c r="BN15" i="13" s="1"/>
  <c r="BM27" i="19"/>
  <c r="BM15" i="13" s="1"/>
  <c r="BL27" i="19"/>
  <c r="BL15" i="13" s="1"/>
  <c r="BK27" i="19"/>
  <c r="BK15" i="13" s="1"/>
  <c r="BJ27" i="19"/>
  <c r="BJ15" i="13" s="1"/>
  <c r="BI27" i="19"/>
  <c r="BI15" i="13" s="1"/>
  <c r="BH27" i="19"/>
  <c r="BH15" i="13" s="1"/>
  <c r="BG27" i="19"/>
  <c r="BG15" i="13" s="1"/>
  <c r="BF27" i="19"/>
  <c r="BF15" i="13" s="1"/>
  <c r="BE27" i="19"/>
  <c r="BE15" i="13" s="1"/>
  <c r="BD27" i="19"/>
  <c r="BD15" i="13" s="1"/>
  <c r="BC27" i="19"/>
  <c r="BC15" i="13" s="1"/>
  <c r="BB27" i="19"/>
  <c r="BB15" i="13" s="1"/>
  <c r="BA27" i="19"/>
  <c r="BA15" i="13" s="1"/>
  <c r="AZ27" i="19"/>
  <c r="AZ15" i="13" s="1"/>
  <c r="AY27" i="19"/>
  <c r="AY15" i="13" s="1"/>
  <c r="AU27" i="19"/>
  <c r="AU15" i="13" s="1"/>
  <c r="AQ27" i="19"/>
  <c r="AQ15" i="13" s="1"/>
  <c r="AM27" i="19"/>
  <c r="AM15" i="13" s="1"/>
  <c r="AI27" i="19"/>
  <c r="AI15" i="13" s="1"/>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B24" i="19"/>
  <c r="CA24" i="19"/>
  <c r="BZ24" i="19"/>
  <c r="BY24" i="19"/>
  <c r="BX24" i="19"/>
  <c r="BX17" i="19" s="1"/>
  <c r="BX13" i="13" s="1"/>
  <c r="BX11" i="13" s="1"/>
  <c r="BW24" i="19"/>
  <c r="BV24" i="19"/>
  <c r="BU24" i="19"/>
  <c r="BT24" i="19"/>
  <c r="BS24" i="19"/>
  <c r="BR24" i="19"/>
  <c r="BQ24" i="19"/>
  <c r="BP24" i="19"/>
  <c r="BP17" i="19" s="1"/>
  <c r="BP13" i="13" s="1"/>
  <c r="BP11" i="13" s="1"/>
  <c r="BO24" i="19"/>
  <c r="BN24" i="19"/>
  <c r="BM24" i="19"/>
  <c r="BL24" i="19"/>
  <c r="BK24" i="19"/>
  <c r="BJ24" i="19"/>
  <c r="BI24" i="19"/>
  <c r="BH24" i="19"/>
  <c r="BH17" i="19" s="1"/>
  <c r="BH13" i="13" s="1"/>
  <c r="BH11" i="13" s="1"/>
  <c r="BG24" i="19"/>
  <c r="BF24" i="19"/>
  <c r="BE24" i="19"/>
  <c r="BD24" i="19"/>
  <c r="BC24" i="19"/>
  <c r="BB24" i="19"/>
  <c r="BA24" i="19"/>
  <c r="AZ24" i="19"/>
  <c r="AZ17" i="19" s="1"/>
  <c r="AZ13" i="13" s="1"/>
  <c r="AZ11" i="13" s="1"/>
  <c r="AY24" i="19"/>
  <c r="CB21" i="19"/>
  <c r="CA21" i="19"/>
  <c r="CA17" i="19" s="1"/>
  <c r="CA13" i="13" s="1"/>
  <c r="BZ21" i="19"/>
  <c r="BZ17" i="19" s="1"/>
  <c r="BZ13" i="13" s="1"/>
  <c r="BY21" i="19"/>
  <c r="BX21" i="19"/>
  <c r="BW21" i="19"/>
  <c r="BW17" i="19" s="1"/>
  <c r="BW13" i="13" s="1"/>
  <c r="BV21" i="19"/>
  <c r="BV17" i="19" s="1"/>
  <c r="BV13" i="13" s="1"/>
  <c r="BU21" i="19"/>
  <c r="BT21" i="19"/>
  <c r="BS21" i="19"/>
  <c r="BS17" i="19" s="1"/>
  <c r="BS13" i="13" s="1"/>
  <c r="BR21" i="19"/>
  <c r="BR17" i="19" s="1"/>
  <c r="BR13" i="13" s="1"/>
  <c r="BQ21" i="19"/>
  <c r="BP21" i="19"/>
  <c r="BO21" i="19"/>
  <c r="BO17" i="19" s="1"/>
  <c r="BO13" i="13" s="1"/>
  <c r="BN21" i="19"/>
  <c r="BN17" i="19" s="1"/>
  <c r="BN13" i="13" s="1"/>
  <c r="BM21" i="19"/>
  <c r="BL21" i="19"/>
  <c r="BK21" i="19"/>
  <c r="BK17" i="19" s="1"/>
  <c r="BK13" i="13" s="1"/>
  <c r="BJ21" i="19"/>
  <c r="BJ17" i="19" s="1"/>
  <c r="BJ13" i="13" s="1"/>
  <c r="BI21" i="19"/>
  <c r="BH21" i="19"/>
  <c r="BG21" i="19"/>
  <c r="BG17" i="19" s="1"/>
  <c r="BG13" i="13" s="1"/>
  <c r="BF21" i="19"/>
  <c r="BF17" i="19" s="1"/>
  <c r="BF13" i="13" s="1"/>
  <c r="BE21" i="19"/>
  <c r="BD21" i="19"/>
  <c r="BC21" i="19"/>
  <c r="BC17" i="19" s="1"/>
  <c r="BC13" i="13" s="1"/>
  <c r="BB21" i="19"/>
  <c r="BB17" i="19" s="1"/>
  <c r="BB13" i="13" s="1"/>
  <c r="BA21" i="19"/>
  <c r="AZ21" i="19"/>
  <c r="AY21" i="19"/>
  <c r="AY17" i="19" s="1"/>
  <c r="AY13" i="13" s="1"/>
  <c r="CB17" i="19"/>
  <c r="CB13" i="13" s="1"/>
  <c r="BY17" i="19"/>
  <c r="BY13" i="13" s="1"/>
  <c r="BU17" i="19"/>
  <c r="BU13" i="13" s="1"/>
  <c r="BT17" i="19"/>
  <c r="BT13" i="13" s="1"/>
  <c r="BQ17" i="19"/>
  <c r="BQ13" i="13" s="1"/>
  <c r="BM17" i="19"/>
  <c r="BM13" i="13" s="1"/>
  <c r="BL17" i="19"/>
  <c r="BL13" i="13" s="1"/>
  <c r="BI17" i="19"/>
  <c r="BI13" i="13" s="1"/>
  <c r="BE17" i="19"/>
  <c r="BE13" i="13" s="1"/>
  <c r="BD17" i="19"/>
  <c r="BD13" i="13" s="1"/>
  <c r="BA17" i="19"/>
  <c r="BA13" i="13" s="1"/>
  <c r="AX17" i="19"/>
  <c r="AX13" i="13" s="1"/>
  <c r="AW17" i="19"/>
  <c r="AW13" i="13" s="1"/>
  <c r="AV17" i="19"/>
  <c r="AV13" i="13" s="1"/>
  <c r="AV11" i="13" s="1"/>
  <c r="AU17" i="19"/>
  <c r="AU13" i="13" s="1"/>
  <c r="AT17" i="19"/>
  <c r="AT13" i="13" s="1"/>
  <c r="AS17" i="19"/>
  <c r="AS13" i="13" s="1"/>
  <c r="AR17" i="19"/>
  <c r="AR13" i="13" s="1"/>
  <c r="AQ17" i="19"/>
  <c r="AQ13" i="13" s="1"/>
  <c r="AP17" i="19"/>
  <c r="AP13" i="13" s="1"/>
  <c r="AO17" i="19"/>
  <c r="AO13" i="13" s="1"/>
  <c r="AN17" i="19"/>
  <c r="AN13" i="13" s="1"/>
  <c r="AM17" i="19"/>
  <c r="AM13" i="13" s="1"/>
  <c r="AL17" i="19"/>
  <c r="AL13" i="13" s="1"/>
  <c r="AK17" i="19"/>
  <c r="AK13" i="13" s="1"/>
  <c r="AJ17" i="19"/>
  <c r="AJ13" i="13" s="1"/>
  <c r="AJ11" i="13" s="1"/>
  <c r="AI17" i="19"/>
  <c r="AI13" i="13" s="1"/>
  <c r="AH17" i="19"/>
  <c r="AH13" i="13" s="1"/>
  <c r="AG17" i="19"/>
  <c r="AG4" i="19" s="1"/>
  <c r="AF17" i="19"/>
  <c r="AE17" i="19"/>
  <c r="AD17" i="19"/>
  <c r="AC17" i="19"/>
  <c r="AC4" i="19" s="1"/>
  <c r="AB17" i="19"/>
  <c r="AA17" i="19"/>
  <c r="Z17" i="19"/>
  <c r="Y17" i="19"/>
  <c r="Y4" i="19" s="1"/>
  <c r="X17" i="19"/>
  <c r="W17" i="19"/>
  <c r="V17" i="19"/>
  <c r="U17" i="19"/>
  <c r="U4" i="19" s="1"/>
  <c r="T17" i="19"/>
  <c r="S17" i="19"/>
  <c r="R17" i="19"/>
  <c r="Q17" i="19"/>
  <c r="Q4" i="19" s="1"/>
  <c r="P17" i="19"/>
  <c r="O17" i="19"/>
  <c r="N17" i="19"/>
  <c r="M17" i="19"/>
  <c r="M4" i="19" s="1"/>
  <c r="L17" i="19"/>
  <c r="K17" i="19"/>
  <c r="J17" i="19"/>
  <c r="I17" i="19"/>
  <c r="I4" i="19" s="1"/>
  <c r="H17" i="19"/>
  <c r="G17" i="19"/>
  <c r="F17" i="19"/>
  <c r="E17" i="19"/>
  <c r="E4" i="19" s="1"/>
  <c r="D17" i="19"/>
  <c r="CB13" i="19"/>
  <c r="CA13" i="19"/>
  <c r="BZ13" i="19"/>
  <c r="BY13" i="19"/>
  <c r="BY8" i="19" s="1"/>
  <c r="BY5" i="19" s="1"/>
  <c r="BY4" i="19" s="1"/>
  <c r="BX13" i="19"/>
  <c r="BW13" i="19"/>
  <c r="BV13" i="19"/>
  <c r="BU13" i="19"/>
  <c r="BU8" i="19" s="1"/>
  <c r="BU5" i="19" s="1"/>
  <c r="BU4" i="19" s="1"/>
  <c r="BT13" i="19"/>
  <c r="BS13" i="19"/>
  <c r="BR13" i="19"/>
  <c r="BQ13" i="19"/>
  <c r="BQ8" i="19" s="1"/>
  <c r="BQ5" i="19" s="1"/>
  <c r="BQ4" i="19" s="1"/>
  <c r="BP13" i="19"/>
  <c r="BO13" i="19"/>
  <c r="BN13" i="19"/>
  <c r="BM13" i="19"/>
  <c r="BM8" i="19" s="1"/>
  <c r="BL13" i="19"/>
  <c r="CB9" i="19"/>
  <c r="CA9" i="19"/>
  <c r="BZ9" i="19"/>
  <c r="BZ8" i="19" s="1"/>
  <c r="BZ5" i="19" s="1"/>
  <c r="BZ4" i="19" s="1"/>
  <c r="BY9" i="19"/>
  <c r="BX9" i="19"/>
  <c r="BW9" i="19"/>
  <c r="BV9" i="19"/>
  <c r="BV8" i="19" s="1"/>
  <c r="BV5" i="19" s="1"/>
  <c r="BV4" i="19" s="1"/>
  <c r="BU9" i="19"/>
  <c r="BT9" i="19"/>
  <c r="BS9" i="19"/>
  <c r="BR9" i="19"/>
  <c r="BR8" i="19" s="1"/>
  <c r="BR5" i="19" s="1"/>
  <c r="BQ9" i="19"/>
  <c r="BP9" i="19"/>
  <c r="BO9" i="19"/>
  <c r="BN9" i="19"/>
  <c r="BN8" i="19" s="1"/>
  <c r="BN5" i="19" s="1"/>
  <c r="BN4" i="19" s="1"/>
  <c r="BM9" i="19"/>
  <c r="BL9" i="19"/>
  <c r="CB8" i="19"/>
  <c r="CB5" i="19" s="1"/>
  <c r="CA8" i="19"/>
  <c r="CA5" i="19" s="1"/>
  <c r="CA4" i="19" s="1"/>
  <c r="BX8" i="19"/>
  <c r="BW8" i="19"/>
  <c r="BW5" i="19" s="1"/>
  <c r="BW4" i="19" s="1"/>
  <c r="BT8" i="19"/>
  <c r="BT5" i="19" s="1"/>
  <c r="BS8" i="19"/>
  <c r="BS5" i="19" s="1"/>
  <c r="BS4" i="19" s="1"/>
  <c r="BP8" i="19"/>
  <c r="BO8" i="19"/>
  <c r="BO5" i="19" s="1"/>
  <c r="BO4" i="19" s="1"/>
  <c r="BL8" i="19"/>
  <c r="BL5" i="19" s="1"/>
  <c r="BK8" i="19"/>
  <c r="BK5" i="19" s="1"/>
  <c r="BK4" i="19" s="1"/>
  <c r="BJ8" i="19"/>
  <c r="BI8" i="19"/>
  <c r="BH8" i="19"/>
  <c r="BH5" i="19" s="1"/>
  <c r="BG8" i="19"/>
  <c r="BG5" i="19" s="1"/>
  <c r="BG4" i="19" s="1"/>
  <c r="BF8" i="19"/>
  <c r="BE8" i="19"/>
  <c r="BD8" i="19"/>
  <c r="BC8" i="19"/>
  <c r="BC5" i="19" s="1"/>
  <c r="BC4" i="19" s="1"/>
  <c r="BB8" i="19"/>
  <c r="BA8" i="19"/>
  <c r="AZ8" i="19"/>
  <c r="AY8" i="19"/>
  <c r="AY5" i="19" s="1"/>
  <c r="AY4" i="19" s="1"/>
  <c r="AX8" i="19"/>
  <c r="AW8" i="19"/>
  <c r="AV8" i="19"/>
  <c r="AV5" i="19" s="1"/>
  <c r="AU8" i="19"/>
  <c r="AU5" i="19" s="1"/>
  <c r="AU4" i="19" s="1"/>
  <c r="AT8" i="19"/>
  <c r="AS8" i="19"/>
  <c r="AR8" i="19"/>
  <c r="AQ8" i="19"/>
  <c r="AQ5" i="19" s="1"/>
  <c r="AQ4" i="19" s="1"/>
  <c r="AP8" i="19"/>
  <c r="AO8" i="19"/>
  <c r="AN8" i="19"/>
  <c r="AM8" i="19"/>
  <c r="AM5" i="19" s="1"/>
  <c r="AM4" i="19" s="1"/>
  <c r="AL8" i="19"/>
  <c r="AK8" i="19"/>
  <c r="AJ8" i="19"/>
  <c r="AI8" i="19"/>
  <c r="AI5" i="19" s="1"/>
  <c r="AI4" i="19" s="1"/>
  <c r="AH8" i="19"/>
  <c r="AG8" i="19"/>
  <c r="AF8" i="19"/>
  <c r="AF5" i="19" s="1"/>
  <c r="AE8" i="19"/>
  <c r="AE5" i="19" s="1"/>
  <c r="AD8" i="19"/>
  <c r="AC8" i="19"/>
  <c r="AB8" i="19"/>
  <c r="AA8" i="19"/>
  <c r="AA5" i="19" s="1"/>
  <c r="Z8" i="19"/>
  <c r="Y8" i="19"/>
  <c r="X8" i="19"/>
  <c r="W8" i="19"/>
  <c r="W5" i="19" s="1"/>
  <c r="V8" i="19"/>
  <c r="U8" i="19"/>
  <c r="T8" i="19"/>
  <c r="S8" i="19"/>
  <c r="S5" i="19" s="1"/>
  <c r="R8" i="19"/>
  <c r="Q8" i="19"/>
  <c r="P8" i="19"/>
  <c r="P5" i="19" s="1"/>
  <c r="O8" i="19"/>
  <c r="O5" i="19" s="1"/>
  <c r="N8" i="19"/>
  <c r="M8" i="19"/>
  <c r="L8" i="19"/>
  <c r="K8" i="19"/>
  <c r="K5" i="19" s="1"/>
  <c r="J8" i="19"/>
  <c r="I8" i="19"/>
  <c r="H8" i="19"/>
  <c r="G8" i="19"/>
  <c r="G5" i="19" s="1"/>
  <c r="F8" i="19"/>
  <c r="E8" i="19"/>
  <c r="D8"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D6" i="19"/>
  <c r="BM5" i="19"/>
  <c r="BM4" i="19" s="1"/>
  <c r="BI5" i="19"/>
  <c r="BI4" i="19" s="1"/>
  <c r="BF5" i="19"/>
  <c r="BE5" i="19"/>
  <c r="BE4" i="19" s="1"/>
  <c r="BB5" i="19"/>
  <c r="BA5" i="19"/>
  <c r="BA4" i="19" s="1"/>
  <c r="AX5" i="19"/>
  <c r="AW5" i="19"/>
  <c r="AW4" i="19" s="1"/>
  <c r="AT5" i="19"/>
  <c r="AS5" i="19"/>
  <c r="AS4" i="19" s="1"/>
  <c r="AP5" i="19"/>
  <c r="AO5" i="19"/>
  <c r="AO4" i="19" s="1"/>
  <c r="AL5" i="19"/>
  <c r="AK5" i="19"/>
  <c r="AK4" i="19" s="1"/>
  <c r="AH5" i="19"/>
  <c r="AG5" i="19"/>
  <c r="AD5" i="19"/>
  <c r="AC5" i="19"/>
  <c r="Z5" i="19"/>
  <c r="Y5" i="19"/>
  <c r="V5" i="19"/>
  <c r="U5" i="19"/>
  <c r="R5" i="19"/>
  <c r="Q5" i="19"/>
  <c r="N5" i="19"/>
  <c r="M5" i="19"/>
  <c r="J5" i="19"/>
  <c r="I5" i="19"/>
  <c r="F5" i="19"/>
  <c r="E5" i="19"/>
  <c r="BR4" i="19"/>
  <c r="BF4" i="19"/>
  <c r="BB4" i="19"/>
  <c r="AX4" i="19"/>
  <c r="AT4" i="19"/>
  <c r="AP4" i="19"/>
  <c r="AL4" i="19"/>
  <c r="AH4" i="19"/>
  <c r="AD4" i="19"/>
  <c r="Z4" i="19"/>
  <c r="V4" i="19"/>
  <c r="R4" i="19"/>
  <c r="N4" i="19"/>
  <c r="J4" i="19"/>
  <c r="F4" i="19"/>
  <c r="BU134" i="18"/>
  <c r="BT134" i="18"/>
  <c r="BS134" i="18"/>
  <c r="BR134" i="18"/>
  <c r="BQ134" i="18"/>
  <c r="BP134" i="18"/>
  <c r="BO134" i="18"/>
  <c r="BN134" i="18"/>
  <c r="BM134" i="18"/>
  <c r="BL134" i="18"/>
  <c r="BK134" i="18"/>
  <c r="BJ134" i="18"/>
  <c r="BI134" i="18"/>
  <c r="BH134" i="18"/>
  <c r="BG134" i="18"/>
  <c r="BF134" i="18"/>
  <c r="BE134" i="18"/>
  <c r="BD134" i="18"/>
  <c r="BC134" i="18"/>
  <c r="BB134" i="18"/>
  <c r="BA134" i="18"/>
  <c r="AZ134" i="18"/>
  <c r="AY134" i="18"/>
  <c r="AX134" i="18"/>
  <c r="AW134" i="18"/>
  <c r="AV134" i="18"/>
  <c r="AU134" i="18"/>
  <c r="AT134" i="18"/>
  <c r="AS134" i="18"/>
  <c r="AR134" i="18"/>
  <c r="BK126" i="18"/>
  <c r="BJ126" i="18"/>
  <c r="BI126" i="18"/>
  <c r="BH126" i="18"/>
  <c r="BG126" i="18"/>
  <c r="BF126" i="18"/>
  <c r="BE126" i="18"/>
  <c r="BD126" i="18"/>
  <c r="BC126" i="18"/>
  <c r="BB126" i="18"/>
  <c r="BA126" i="18"/>
  <c r="AZ126" i="18"/>
  <c r="AY126" i="18"/>
  <c r="AX126" i="18"/>
  <c r="AW126" i="18"/>
  <c r="AV126" i="18"/>
  <c r="AU126" i="18"/>
  <c r="AT126" i="18"/>
  <c r="AS126" i="18"/>
  <c r="AR126" i="18"/>
  <c r="AU114" i="18"/>
  <c r="AT114" i="18"/>
  <c r="AS114" i="18"/>
  <c r="AR114" i="18"/>
  <c r="AQ114" i="18"/>
  <c r="AP114" i="18"/>
  <c r="AO114" i="18"/>
  <c r="AN114" i="18"/>
  <c r="AM114" i="18"/>
  <c r="AL114" i="18"/>
  <c r="AK114" i="18"/>
  <c r="AJ114" i="18"/>
  <c r="AI114" i="18"/>
  <c r="AH114" i="18"/>
  <c r="CB55" i="18"/>
  <c r="CA55" i="18"/>
  <c r="BZ55" i="18"/>
  <c r="BY55" i="18"/>
  <c r="BX55" i="18"/>
  <c r="BW55" i="18"/>
  <c r="BV55" i="18"/>
  <c r="BU55" i="18"/>
  <c r="BT55" i="18"/>
  <c r="BS55" i="18"/>
  <c r="BR55" i="18"/>
  <c r="BQ55" i="18"/>
  <c r="BP55" i="18"/>
  <c r="BO55" i="18"/>
  <c r="BN55" i="18"/>
  <c r="BM55" i="18"/>
  <c r="BL55"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BQ27" i="18"/>
  <c r="BQ71" i="10" s="1"/>
  <c r="BP27" i="18"/>
  <c r="BP71" i="10" s="1"/>
  <c r="BO27" i="18"/>
  <c r="BO71" i="10" s="1"/>
  <c r="BN27" i="18"/>
  <c r="BN71" i="10" s="1"/>
  <c r="BM27" i="18"/>
  <c r="BM71" i="10" s="1"/>
  <c r="BL27" i="18"/>
  <c r="BL71" i="10" s="1"/>
  <c r="BL72" i="10" s="1"/>
  <c r="BK27" i="18"/>
  <c r="BK71" i="10" s="1"/>
  <c r="BJ27" i="18"/>
  <c r="BJ71" i="10" s="1"/>
  <c r="BI27" i="18"/>
  <c r="BI71" i="10" s="1"/>
  <c r="BH27" i="18"/>
  <c r="BH71" i="10" s="1"/>
  <c r="BH72" i="10" s="1"/>
  <c r="BG27" i="18"/>
  <c r="BG71" i="10" s="1"/>
  <c r="BF27" i="18"/>
  <c r="BF71" i="10" s="1"/>
  <c r="BE27" i="18"/>
  <c r="BE71" i="10" s="1"/>
  <c r="BD27" i="18"/>
  <c r="BD71" i="10" s="1"/>
  <c r="BC27" i="18"/>
  <c r="BC71" i="10" s="1"/>
  <c r="BB27" i="18"/>
  <c r="BB71" i="10" s="1"/>
  <c r="BA27" i="18"/>
  <c r="BA71" i="10" s="1"/>
  <c r="AZ27" i="18"/>
  <c r="AZ71" i="10" s="1"/>
  <c r="AY27" i="18"/>
  <c r="AY71" i="10" s="1"/>
  <c r="AX27" i="18"/>
  <c r="AX71" i="10" s="1"/>
  <c r="AW27" i="18"/>
  <c r="AW71" i="10" s="1"/>
  <c r="AV27" i="18"/>
  <c r="AV71" i="10" s="1"/>
  <c r="AV72" i="10" s="1"/>
  <c r="AU27" i="18"/>
  <c r="AU71" i="10" s="1"/>
  <c r="AT27" i="18"/>
  <c r="AT71" i="10" s="1"/>
  <c r="AS27" i="18"/>
  <c r="AS71" i="10" s="1"/>
  <c r="AR27" i="18"/>
  <c r="AR71" i="10" s="1"/>
  <c r="AR72" i="10" s="1"/>
  <c r="AQ27" i="18"/>
  <c r="AQ71" i="10" s="1"/>
  <c r="AP27" i="18"/>
  <c r="AP71" i="10" s="1"/>
  <c r="AO27" i="18"/>
  <c r="AO71" i="10" s="1"/>
  <c r="AN27" i="18"/>
  <c r="AN71" i="10" s="1"/>
  <c r="AM27" i="18"/>
  <c r="AM71" i="10" s="1"/>
  <c r="AL27" i="18"/>
  <c r="AL71" i="10" s="1"/>
  <c r="AK27" i="18"/>
  <c r="AK71" i="10" s="1"/>
  <c r="AJ27" i="18"/>
  <c r="AJ71" i="10" s="1"/>
  <c r="AI27" i="18"/>
  <c r="AI71" i="10" s="1"/>
  <c r="AH27" i="18"/>
  <c r="AH71" i="10" s="1"/>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BQ26" i="18"/>
  <c r="BQ70" i="10" s="1"/>
  <c r="BP26" i="18"/>
  <c r="BP70" i="10" s="1"/>
  <c r="BO26" i="18"/>
  <c r="BO70" i="10" s="1"/>
  <c r="BN26" i="18"/>
  <c r="BN70" i="10" s="1"/>
  <c r="BM26" i="18"/>
  <c r="BM70" i="10" s="1"/>
  <c r="BL26" i="18"/>
  <c r="BL70" i="10" s="1"/>
  <c r="BK26" i="18"/>
  <c r="BK70" i="10" s="1"/>
  <c r="BJ26" i="18"/>
  <c r="BJ70" i="10" s="1"/>
  <c r="BJ72" i="10" s="1"/>
  <c r="BI26" i="18"/>
  <c r="BI70" i="10" s="1"/>
  <c r="BH26" i="18"/>
  <c r="BH70" i="10" s="1"/>
  <c r="BG26" i="18"/>
  <c r="BG70" i="10" s="1"/>
  <c r="BF26" i="18"/>
  <c r="BF70" i="10" s="1"/>
  <c r="BF72" i="10" s="1"/>
  <c r="BE26" i="18"/>
  <c r="BE70" i="10" s="1"/>
  <c r="BD26" i="18"/>
  <c r="BD70" i="10" s="1"/>
  <c r="BC26" i="18"/>
  <c r="BC70" i="10" s="1"/>
  <c r="BB26" i="18"/>
  <c r="BB70" i="10" s="1"/>
  <c r="BB72" i="10" s="1"/>
  <c r="BA26" i="18"/>
  <c r="BA70" i="10" s="1"/>
  <c r="AZ26" i="18"/>
  <c r="AZ70" i="10" s="1"/>
  <c r="AY26" i="18"/>
  <c r="AY70" i="10" s="1"/>
  <c r="AX26" i="18"/>
  <c r="AX70" i="10" s="1"/>
  <c r="AX72" i="10" s="1"/>
  <c r="AW26" i="18"/>
  <c r="AW70" i="10" s="1"/>
  <c r="AV26" i="18"/>
  <c r="AV70" i="10" s="1"/>
  <c r="AU26" i="18"/>
  <c r="AU70" i="10" s="1"/>
  <c r="AT26" i="18"/>
  <c r="AT70" i="10" s="1"/>
  <c r="AT72" i="10" s="1"/>
  <c r="AS26" i="18"/>
  <c r="AS70" i="10" s="1"/>
  <c r="AR26" i="18"/>
  <c r="AR70" i="10" s="1"/>
  <c r="AQ26" i="18"/>
  <c r="AQ70" i="10" s="1"/>
  <c r="AP26" i="18"/>
  <c r="AP70" i="10" s="1"/>
  <c r="AP72" i="10" s="1"/>
  <c r="AO26" i="18"/>
  <c r="AO70" i="10" s="1"/>
  <c r="AN26" i="18"/>
  <c r="AN70" i="10" s="1"/>
  <c r="AM26" i="18"/>
  <c r="AM70" i="10" s="1"/>
  <c r="AL26" i="18"/>
  <c r="AL70" i="10" s="1"/>
  <c r="AL72" i="10" s="1"/>
  <c r="AK26" i="18"/>
  <c r="AK70" i="10" s="1"/>
  <c r="AJ26" i="18"/>
  <c r="AJ70" i="10" s="1"/>
  <c r="AI26" i="18"/>
  <c r="AI70" i="10" s="1"/>
  <c r="AH26" i="18"/>
  <c r="AH70" i="10" s="1"/>
  <c r="AH72" i="10" s="1"/>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CB4" i="18"/>
  <c r="CA4" i="18"/>
  <c r="BZ4" i="18"/>
  <c r="BY4" i="18"/>
  <c r="BX4" i="18"/>
  <c r="BW4" i="18"/>
  <c r="BV4" i="18"/>
  <c r="BU4" i="18"/>
  <c r="BT4" i="18"/>
  <c r="BS4" i="18"/>
  <c r="BR4" i="18"/>
  <c r="BQ4" i="18"/>
  <c r="BP4" i="18"/>
  <c r="BO4" i="18"/>
  <c r="BN4" i="18"/>
  <c r="BM4" i="18"/>
  <c r="BL4" i="18"/>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CB32" i="17"/>
  <c r="CA32" i="17"/>
  <c r="BZ32" i="17"/>
  <c r="BY32" i="17"/>
  <c r="BX32" i="17"/>
  <c r="BX26" i="17" s="1"/>
  <c r="BW32" i="17"/>
  <c r="BV32" i="17"/>
  <c r="BU32" i="17"/>
  <c r="BT32" i="17"/>
  <c r="BS32" i="17"/>
  <c r="BR32" i="17"/>
  <c r="BQ32" i="17"/>
  <c r="BP32" i="17"/>
  <c r="BP26" i="17" s="1"/>
  <c r="BO32" i="17"/>
  <c r="BN32" i="17"/>
  <c r="BM32" i="17"/>
  <c r="BL32" i="17"/>
  <c r="BK32" i="17"/>
  <c r="BJ32" i="17"/>
  <c r="BI32" i="17"/>
  <c r="BH32" i="17"/>
  <c r="BH26" i="17" s="1"/>
  <c r="BG32" i="17"/>
  <c r="BF32" i="17"/>
  <c r="BE32" i="17"/>
  <c r="BD32" i="17"/>
  <c r="BC32" i="17"/>
  <c r="BB32" i="17"/>
  <c r="BA32" i="17"/>
  <c r="AZ32" i="17"/>
  <c r="AZ26" i="17" s="1"/>
  <c r="AY32" i="17"/>
  <c r="AX32" i="17"/>
  <c r="AW32" i="17"/>
  <c r="AV32" i="17"/>
  <c r="AU32" i="17"/>
  <c r="AT32" i="17"/>
  <c r="AS32" i="17"/>
  <c r="AR32" i="17"/>
  <c r="AR26" i="17" s="1"/>
  <c r="AQ32" i="17"/>
  <c r="AP32" i="17"/>
  <c r="AO32" i="17"/>
  <c r="AN32" i="17"/>
  <c r="AM32" i="17"/>
  <c r="AL32" i="17"/>
  <c r="AK32" i="17"/>
  <c r="AJ32" i="17"/>
  <c r="AJ26" i="17" s="1"/>
  <c r="AI32" i="17"/>
  <c r="AH32" i="17"/>
  <c r="AG32" i="17"/>
  <c r="AF32" i="17"/>
  <c r="AE32" i="17"/>
  <c r="AD32" i="17"/>
  <c r="AC32" i="17"/>
  <c r="AB32" i="17"/>
  <c r="AB26" i="17" s="1"/>
  <c r="AA32" i="17"/>
  <c r="CB27" i="17"/>
  <c r="CA27" i="17"/>
  <c r="BZ27" i="17"/>
  <c r="BZ26" i="17" s="1"/>
  <c r="BY27" i="17"/>
  <c r="BX27" i="17"/>
  <c r="BW27" i="17"/>
  <c r="BV27" i="17"/>
  <c r="BV26" i="17" s="1"/>
  <c r="BU27" i="17"/>
  <c r="BT27" i="17"/>
  <c r="BS27" i="17"/>
  <c r="BR27" i="17"/>
  <c r="BR26" i="17" s="1"/>
  <c r="BQ27" i="17"/>
  <c r="BP27" i="17"/>
  <c r="BO27" i="17"/>
  <c r="BN27" i="17"/>
  <c r="BN26" i="17" s="1"/>
  <c r="BM27" i="17"/>
  <c r="BL27" i="17"/>
  <c r="BK27" i="17"/>
  <c r="BJ27" i="17"/>
  <c r="BJ26" i="17" s="1"/>
  <c r="BI27" i="17"/>
  <c r="BH27" i="17"/>
  <c r="BG27" i="17"/>
  <c r="BF27" i="17"/>
  <c r="BF26" i="17" s="1"/>
  <c r="BE27" i="17"/>
  <c r="BD27" i="17"/>
  <c r="BC27" i="17"/>
  <c r="BB27" i="17"/>
  <c r="BB26" i="17" s="1"/>
  <c r="BA27" i="17"/>
  <c r="AZ27" i="17"/>
  <c r="AY27" i="17"/>
  <c r="AX27" i="17"/>
  <c r="AX26" i="17" s="1"/>
  <c r="AW27" i="17"/>
  <c r="AV27" i="17"/>
  <c r="AU27" i="17"/>
  <c r="AT27" i="17"/>
  <c r="AT26" i="17" s="1"/>
  <c r="AS27" i="17"/>
  <c r="AR27" i="17"/>
  <c r="AQ27" i="17"/>
  <c r="AP27" i="17"/>
  <c r="AP26" i="17" s="1"/>
  <c r="AO27" i="17"/>
  <c r="AN27" i="17"/>
  <c r="AM27" i="17"/>
  <c r="AL27" i="17"/>
  <c r="AL26" i="17" s="1"/>
  <c r="AK27" i="17"/>
  <c r="AJ27" i="17"/>
  <c r="AI27" i="17"/>
  <c r="AH27" i="17"/>
  <c r="AH26" i="17" s="1"/>
  <c r="AG27" i="17"/>
  <c r="AF27" i="17"/>
  <c r="AE27" i="17"/>
  <c r="AE26" i="17" s="1"/>
  <c r="AD27" i="17"/>
  <c r="AD26" i="17" s="1"/>
  <c r="AC27" i="17"/>
  <c r="AB27" i="17"/>
  <c r="AA27" i="17"/>
  <c r="AA26" i="17" s="1"/>
  <c r="CB26" i="17"/>
  <c r="BY26" i="17"/>
  <c r="BU26" i="17"/>
  <c r="BT26" i="17"/>
  <c r="BQ26" i="17"/>
  <c r="BM26" i="17"/>
  <c r="BL26" i="17"/>
  <c r="BI26" i="17"/>
  <c r="BE26" i="17"/>
  <c r="BD26" i="17"/>
  <c r="BA26" i="17"/>
  <c r="AW26" i="17"/>
  <c r="AV26" i="17"/>
  <c r="AS26" i="17"/>
  <c r="AO26" i="17"/>
  <c r="AN26" i="17"/>
  <c r="AK26" i="17"/>
  <c r="AG26" i="17"/>
  <c r="AF26" i="17"/>
  <c r="AC26" i="17"/>
  <c r="CB20" i="17"/>
  <c r="CB9" i="13" s="1"/>
  <c r="CA20" i="17"/>
  <c r="CA9" i="13" s="1"/>
  <c r="BZ20" i="17"/>
  <c r="BY20" i="17"/>
  <c r="BY9" i="13" s="1"/>
  <c r="BX20" i="17"/>
  <c r="BX9" i="13" s="1"/>
  <c r="BW20" i="17"/>
  <c r="BW9" i="13" s="1"/>
  <c r="BV20" i="17"/>
  <c r="BU20" i="17"/>
  <c r="BU9" i="13" s="1"/>
  <c r="BT20" i="17"/>
  <c r="BT9" i="13" s="1"/>
  <c r="BS20" i="17"/>
  <c r="BS9" i="13" s="1"/>
  <c r="BR20" i="17"/>
  <c r="BQ20" i="17"/>
  <c r="BQ9" i="13" s="1"/>
  <c r="BP20" i="17"/>
  <c r="BP9" i="13" s="1"/>
  <c r="BO20" i="17"/>
  <c r="BO9" i="13" s="1"/>
  <c r="BN20" i="17"/>
  <c r="BM20" i="17"/>
  <c r="BM9" i="13" s="1"/>
  <c r="BL20" i="17"/>
  <c r="BL9" i="13" s="1"/>
  <c r="BK20" i="17"/>
  <c r="BK9" i="13" s="1"/>
  <c r="BJ20" i="17"/>
  <c r="BI20" i="17"/>
  <c r="BI9" i="13" s="1"/>
  <c r="BH20" i="17"/>
  <c r="BH9" i="13" s="1"/>
  <c r="BG20" i="17"/>
  <c r="BG9" i="13" s="1"/>
  <c r="BF20" i="17"/>
  <c r="BE20" i="17"/>
  <c r="BE9" i="13" s="1"/>
  <c r="BD20" i="17"/>
  <c r="BD9" i="13" s="1"/>
  <c r="BC20" i="17"/>
  <c r="BC9" i="13" s="1"/>
  <c r="BB20" i="17"/>
  <c r="BA20" i="17"/>
  <c r="BA9" i="13" s="1"/>
  <c r="AZ20" i="17"/>
  <c r="AZ9" i="13" s="1"/>
  <c r="AY20" i="17"/>
  <c r="AY9" i="13" s="1"/>
  <c r="AX20" i="17"/>
  <c r="AW20" i="17"/>
  <c r="AW9" i="13" s="1"/>
  <c r="AV20" i="17"/>
  <c r="AV9" i="13" s="1"/>
  <c r="AU20" i="17"/>
  <c r="AU9" i="13" s="1"/>
  <c r="AT20" i="17"/>
  <c r="AS20" i="17"/>
  <c r="AS9" i="13" s="1"/>
  <c r="AR20" i="17"/>
  <c r="AR9" i="13" s="1"/>
  <c r="AQ20" i="17"/>
  <c r="AQ9" i="13" s="1"/>
  <c r="AP20" i="17"/>
  <c r="AO20" i="17"/>
  <c r="AO9" i="13" s="1"/>
  <c r="AN20" i="17"/>
  <c r="AN9" i="13" s="1"/>
  <c r="AM20" i="17"/>
  <c r="AM9" i="13" s="1"/>
  <c r="AL20" i="17"/>
  <c r="AK20" i="17"/>
  <c r="AK9" i="13" s="1"/>
  <c r="AJ20" i="17"/>
  <c r="AJ9" i="13" s="1"/>
  <c r="AI20" i="17"/>
  <c r="AI9" i="13" s="1"/>
  <c r="AH20" i="17"/>
  <c r="AG20" i="17"/>
  <c r="AF20" i="17"/>
  <c r="CB15" i="17"/>
  <c r="CB7" i="13" s="1"/>
  <c r="CA15" i="17"/>
  <c r="CA7" i="13" s="1"/>
  <c r="BZ15" i="17"/>
  <c r="BZ7" i="13" s="1"/>
  <c r="BY15" i="17"/>
  <c r="BY7" i="13" s="1"/>
  <c r="BX15" i="17"/>
  <c r="BX7" i="13" s="1"/>
  <c r="BW15" i="17"/>
  <c r="BW7" i="13" s="1"/>
  <c r="BV15" i="17"/>
  <c r="BV7" i="13" s="1"/>
  <c r="BU15" i="17"/>
  <c r="BU7" i="13" s="1"/>
  <c r="BT15" i="17"/>
  <c r="BT7" i="13" s="1"/>
  <c r="BS15" i="17"/>
  <c r="BS7" i="13" s="1"/>
  <c r="BR15" i="17"/>
  <c r="BR7" i="13" s="1"/>
  <c r="BQ15" i="17"/>
  <c r="BQ7" i="13" s="1"/>
  <c r="BP15" i="17"/>
  <c r="BP7" i="13" s="1"/>
  <c r="BO15" i="17"/>
  <c r="BO7" i="13" s="1"/>
  <c r="BN15" i="17"/>
  <c r="BN7" i="13" s="1"/>
  <c r="BM15" i="17"/>
  <c r="BM7" i="13" s="1"/>
  <c r="BL15" i="17"/>
  <c r="BL7" i="13" s="1"/>
  <c r="BK15" i="17"/>
  <c r="BK7" i="13" s="1"/>
  <c r="BJ15" i="17"/>
  <c r="BJ7" i="13" s="1"/>
  <c r="BI15" i="17"/>
  <c r="BI7" i="13" s="1"/>
  <c r="BH15" i="17"/>
  <c r="BH7" i="13" s="1"/>
  <c r="BG15" i="17"/>
  <c r="BG7" i="13" s="1"/>
  <c r="BF15" i="17"/>
  <c r="BF7" i="13" s="1"/>
  <c r="BE15" i="17"/>
  <c r="BE7" i="13" s="1"/>
  <c r="BD15" i="17"/>
  <c r="BD7" i="13" s="1"/>
  <c r="BC15" i="17"/>
  <c r="BC7" i="13" s="1"/>
  <c r="BB15" i="17"/>
  <c r="BB7" i="13" s="1"/>
  <c r="BA15" i="17"/>
  <c r="BA7" i="13" s="1"/>
  <c r="AZ15" i="17"/>
  <c r="AZ7" i="13" s="1"/>
  <c r="AY15" i="17"/>
  <c r="AY7" i="13" s="1"/>
  <c r="AX15" i="17"/>
  <c r="AX7" i="13" s="1"/>
  <c r="AW15" i="17"/>
  <c r="AW7" i="13" s="1"/>
  <c r="AV15" i="17"/>
  <c r="AV7" i="13" s="1"/>
  <c r="AU15" i="17"/>
  <c r="AU7" i="13" s="1"/>
  <c r="AT15" i="17"/>
  <c r="AT7" i="13" s="1"/>
  <c r="AS15" i="17"/>
  <c r="AS7" i="13" s="1"/>
  <c r="AR15" i="17"/>
  <c r="AR7" i="13" s="1"/>
  <c r="AQ15" i="17"/>
  <c r="AQ7" i="13" s="1"/>
  <c r="AP15" i="17"/>
  <c r="AP7" i="13" s="1"/>
  <c r="AO15" i="17"/>
  <c r="AO7" i="13" s="1"/>
  <c r="AN15" i="17"/>
  <c r="AN7" i="13" s="1"/>
  <c r="AM15" i="17"/>
  <c r="AM7" i="13" s="1"/>
  <c r="AL15" i="17"/>
  <c r="AL7" i="13" s="1"/>
  <c r="AK15" i="17"/>
  <c r="AK7" i="13" s="1"/>
  <c r="AJ15" i="17"/>
  <c r="AJ7" i="13" s="1"/>
  <c r="AI15" i="17"/>
  <c r="AI7" i="13" s="1"/>
  <c r="AH15" i="17"/>
  <c r="AH7" i="13" s="1"/>
  <c r="AG15" i="17"/>
  <c r="AF15" i="17"/>
  <c r="AE15" i="17"/>
  <c r="AD15" i="17"/>
  <c r="AC15" i="17"/>
  <c r="CB10" i="17"/>
  <c r="CB10" i="13" s="1"/>
  <c r="CA10" i="17"/>
  <c r="BZ10" i="17"/>
  <c r="BZ10" i="13" s="1"/>
  <c r="BY10" i="17"/>
  <c r="BY10" i="13" s="1"/>
  <c r="BX10" i="17"/>
  <c r="BX10" i="13" s="1"/>
  <c r="BW10" i="17"/>
  <c r="BV10" i="17"/>
  <c r="BV10" i="13" s="1"/>
  <c r="BU10" i="17"/>
  <c r="BU10" i="13" s="1"/>
  <c r="BT10" i="17"/>
  <c r="BT10" i="13" s="1"/>
  <c r="BS10" i="17"/>
  <c r="BR10" i="17"/>
  <c r="BR10" i="13" s="1"/>
  <c r="BQ10" i="17"/>
  <c r="BQ10" i="13" s="1"/>
  <c r="BP10" i="17"/>
  <c r="BP10" i="13" s="1"/>
  <c r="BO10" i="17"/>
  <c r="BN10" i="17"/>
  <c r="BN10" i="13" s="1"/>
  <c r="BM10" i="17"/>
  <c r="BM10" i="13" s="1"/>
  <c r="BL10" i="17"/>
  <c r="BL10" i="13" s="1"/>
  <c r="BK10" i="17"/>
  <c r="BJ10" i="17"/>
  <c r="BJ10" i="13" s="1"/>
  <c r="BI10" i="17"/>
  <c r="BI10" i="13" s="1"/>
  <c r="BH10" i="17"/>
  <c r="BH10" i="13" s="1"/>
  <c r="BG10" i="17"/>
  <c r="BF10" i="17"/>
  <c r="BF10" i="13" s="1"/>
  <c r="BE10" i="17"/>
  <c r="BE10" i="13" s="1"/>
  <c r="BD10" i="17"/>
  <c r="BD10" i="13" s="1"/>
  <c r="BC10" i="17"/>
  <c r="BB10" i="17"/>
  <c r="BB10" i="13" s="1"/>
  <c r="BA10" i="17"/>
  <c r="BA10" i="13" s="1"/>
  <c r="AZ10" i="17"/>
  <c r="AZ10" i="13" s="1"/>
  <c r="AY10" i="17"/>
  <c r="AX10" i="17"/>
  <c r="AX10" i="13" s="1"/>
  <c r="AW10" i="17"/>
  <c r="AW10" i="13" s="1"/>
  <c r="AV10" i="17"/>
  <c r="AV10" i="13" s="1"/>
  <c r="AU10" i="17"/>
  <c r="AT10" i="17"/>
  <c r="AT10" i="13" s="1"/>
  <c r="AS10" i="17"/>
  <c r="AS10" i="13" s="1"/>
  <c r="AR10" i="17"/>
  <c r="AR10" i="13" s="1"/>
  <c r="AQ10" i="17"/>
  <c r="AP10" i="17"/>
  <c r="AP10" i="13" s="1"/>
  <c r="AO10" i="17"/>
  <c r="AO10" i="13" s="1"/>
  <c r="AN10" i="17"/>
  <c r="AN10" i="13" s="1"/>
  <c r="AM10" i="17"/>
  <c r="AL10" i="17"/>
  <c r="AL10" i="13" s="1"/>
  <c r="AK10" i="17"/>
  <c r="AK10" i="13" s="1"/>
  <c r="AJ10" i="17"/>
  <c r="AJ10" i="13" s="1"/>
  <c r="AI10" i="17"/>
  <c r="AH10" i="17"/>
  <c r="AH10" i="13" s="1"/>
  <c r="AG10" i="17"/>
  <c r="AF10" i="17"/>
  <c r="AE10" i="17"/>
  <c r="AE4" i="17" s="1"/>
  <c r="AD10" i="17"/>
  <c r="AC10" i="17"/>
  <c r="AB10" i="17"/>
  <c r="AA10" i="17"/>
  <c r="AA4" i="17" s="1"/>
  <c r="Z10" i="17"/>
  <c r="Y10" i="17"/>
  <c r="X10" i="17"/>
  <c r="W10" i="17"/>
  <c r="W4" i="17" s="1"/>
  <c r="V10" i="17"/>
  <c r="U10" i="17"/>
  <c r="T10" i="17"/>
  <c r="S10" i="17"/>
  <c r="S4" i="17" s="1"/>
  <c r="R10" i="17"/>
  <c r="Q10" i="17"/>
  <c r="P10" i="17"/>
  <c r="O10" i="17"/>
  <c r="O4" i="17" s="1"/>
  <c r="N10" i="17"/>
  <c r="M10" i="17"/>
  <c r="L10" i="17"/>
  <c r="K10" i="17"/>
  <c r="K4" i="17" s="1"/>
  <c r="J10" i="17"/>
  <c r="I10" i="17"/>
  <c r="H10" i="17"/>
  <c r="G10" i="17"/>
  <c r="G4" i="17" s="1"/>
  <c r="F10" i="17"/>
  <c r="E10" i="17"/>
  <c r="D10" i="17"/>
  <c r="CB5" i="17"/>
  <c r="CA5" i="17"/>
  <c r="CA8" i="13" s="1"/>
  <c r="BZ5" i="17"/>
  <c r="BZ8" i="13" s="1"/>
  <c r="BY5" i="17"/>
  <c r="BY8" i="13" s="1"/>
  <c r="BX5" i="17"/>
  <c r="BW5" i="17"/>
  <c r="BW8" i="13" s="1"/>
  <c r="BV5" i="17"/>
  <c r="BV8" i="13" s="1"/>
  <c r="BU5" i="17"/>
  <c r="BU8" i="13" s="1"/>
  <c r="BT5" i="17"/>
  <c r="BS5" i="17"/>
  <c r="BS8" i="13" s="1"/>
  <c r="BR5" i="17"/>
  <c r="BR8" i="13" s="1"/>
  <c r="BQ5" i="17"/>
  <c r="BQ8" i="13" s="1"/>
  <c r="BP5" i="17"/>
  <c r="BO5" i="17"/>
  <c r="BO8" i="13" s="1"/>
  <c r="BN5" i="17"/>
  <c r="BN8" i="13" s="1"/>
  <c r="BM5" i="17"/>
  <c r="BM8" i="13" s="1"/>
  <c r="BL5" i="17"/>
  <c r="BK5" i="17"/>
  <c r="BK8" i="13" s="1"/>
  <c r="BJ5" i="17"/>
  <c r="BJ8" i="13" s="1"/>
  <c r="BI5" i="17"/>
  <c r="BI8" i="13" s="1"/>
  <c r="BH5" i="17"/>
  <c r="BG5" i="17"/>
  <c r="BG8" i="13" s="1"/>
  <c r="BF5" i="17"/>
  <c r="BF8" i="13" s="1"/>
  <c r="BE5" i="17"/>
  <c r="BE8" i="13" s="1"/>
  <c r="BD5" i="17"/>
  <c r="BC5" i="17"/>
  <c r="BC8" i="13" s="1"/>
  <c r="BB5" i="17"/>
  <c r="BB8" i="13" s="1"/>
  <c r="BA5" i="17"/>
  <c r="BA8" i="13" s="1"/>
  <c r="AZ5" i="17"/>
  <c r="AY5" i="17"/>
  <c r="AY8" i="13" s="1"/>
  <c r="AX5" i="17"/>
  <c r="AX8" i="13" s="1"/>
  <c r="AW5" i="17"/>
  <c r="AW8" i="13" s="1"/>
  <c r="AV5" i="17"/>
  <c r="AU5" i="17"/>
  <c r="AU8" i="13" s="1"/>
  <c r="AT5" i="17"/>
  <c r="AT8" i="13" s="1"/>
  <c r="AS5" i="17"/>
  <c r="AS8" i="13" s="1"/>
  <c r="AR5" i="17"/>
  <c r="AQ5" i="17"/>
  <c r="AQ8" i="13" s="1"/>
  <c r="AP5" i="17"/>
  <c r="AP8" i="13" s="1"/>
  <c r="AO5" i="17"/>
  <c r="AO8" i="13" s="1"/>
  <c r="AN5" i="17"/>
  <c r="AM5" i="17"/>
  <c r="AM8" i="13" s="1"/>
  <c r="AL5" i="17"/>
  <c r="AL8" i="13" s="1"/>
  <c r="AK5" i="17"/>
  <c r="AK8" i="13" s="1"/>
  <c r="AJ5" i="17"/>
  <c r="AI5" i="17"/>
  <c r="AI8" i="13" s="1"/>
  <c r="AH5" i="17"/>
  <c r="AH8" i="13" s="1"/>
  <c r="AG5" i="17"/>
  <c r="AF5" i="17"/>
  <c r="AF4" i="17" s="1"/>
  <c r="AE5" i="17"/>
  <c r="AD5" i="17"/>
  <c r="AC5" i="17"/>
  <c r="AB5" i="17"/>
  <c r="AB4" i="17" s="1"/>
  <c r="AA5" i="17"/>
  <c r="Z5" i="17"/>
  <c r="Y5" i="17"/>
  <c r="X5" i="17"/>
  <c r="X4" i="17" s="1"/>
  <c r="W5" i="17"/>
  <c r="V5" i="17"/>
  <c r="U5" i="17"/>
  <c r="T5" i="17"/>
  <c r="T4" i="17" s="1"/>
  <c r="S5" i="17"/>
  <c r="R5" i="17"/>
  <c r="Q5" i="17"/>
  <c r="P5" i="17"/>
  <c r="P4" i="17" s="1"/>
  <c r="O5" i="17"/>
  <c r="N5" i="17"/>
  <c r="M5" i="17"/>
  <c r="L5" i="17"/>
  <c r="L4" i="17" s="1"/>
  <c r="K5" i="17"/>
  <c r="J5" i="17"/>
  <c r="I5" i="17"/>
  <c r="H5" i="17"/>
  <c r="H4" i="17" s="1"/>
  <c r="G5" i="17"/>
  <c r="F5" i="17"/>
  <c r="E5" i="17"/>
  <c r="D5" i="17"/>
  <c r="D4" i="17" s="1"/>
  <c r="BY4" i="17"/>
  <c r="BU4" i="17"/>
  <c r="BQ4" i="17"/>
  <c r="BM4" i="17"/>
  <c r="BI4" i="17"/>
  <c r="BE4" i="17"/>
  <c r="BA4" i="17"/>
  <c r="AW4" i="17"/>
  <c r="AS4" i="17"/>
  <c r="AO4" i="17"/>
  <c r="AK4" i="17"/>
  <c r="AG4" i="17"/>
  <c r="AD4" i="17"/>
  <c r="AC4" i="17"/>
  <c r="Z4" i="17"/>
  <c r="Y4" i="17"/>
  <c r="V4" i="17"/>
  <c r="U4" i="17"/>
  <c r="R4" i="17"/>
  <c r="Q4" i="17"/>
  <c r="N4" i="17"/>
  <c r="M4" i="17"/>
  <c r="J4" i="17"/>
  <c r="I4" i="17"/>
  <c r="F4" i="17"/>
  <c r="E4" i="17"/>
  <c r="CB43" i="16"/>
  <c r="CA43" i="16"/>
  <c r="BZ43" i="16"/>
  <c r="BY43" i="16"/>
  <c r="BX43" i="16"/>
  <c r="BW43" i="16"/>
  <c r="BV43" i="16"/>
  <c r="BU43" i="16"/>
  <c r="BT43" i="16"/>
  <c r="BS43" i="16"/>
  <c r="BR43" i="16"/>
  <c r="BQ43" i="16"/>
  <c r="BP43" i="16"/>
  <c r="BO43" i="16"/>
  <c r="BN43" i="16"/>
  <c r="BM43" i="16"/>
  <c r="BL43"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BY17" i="16"/>
  <c r="BY62" i="10" s="1"/>
  <c r="BY63" i="10" s="1"/>
  <c r="BU17" i="16"/>
  <c r="BU62" i="10" s="1"/>
  <c r="BU63" i="10" s="1"/>
  <c r="BQ17" i="16"/>
  <c r="BQ62" i="10" s="1"/>
  <c r="BQ63" i="10" s="1"/>
  <c r="BM17" i="16"/>
  <c r="BM62" i="10" s="1"/>
  <c r="BM63" i="10" s="1"/>
  <c r="BK17" i="16"/>
  <c r="BK62" i="10" s="1"/>
  <c r="BJ17" i="16"/>
  <c r="BJ62" i="10" s="1"/>
  <c r="BI17" i="16"/>
  <c r="BI62" i="10" s="1"/>
  <c r="BI63" i="10" s="1"/>
  <c r="BH17" i="16"/>
  <c r="BH62" i="10" s="1"/>
  <c r="BG17" i="16"/>
  <c r="BG62" i="10" s="1"/>
  <c r="BF17" i="16"/>
  <c r="BF62" i="10" s="1"/>
  <c r="BE17" i="16"/>
  <c r="BE62" i="10" s="1"/>
  <c r="BE63" i="10" s="1"/>
  <c r="BD17" i="16"/>
  <c r="BD62" i="10" s="1"/>
  <c r="BC17" i="16"/>
  <c r="BC62" i="10" s="1"/>
  <c r="BB17" i="16"/>
  <c r="BB62" i="10" s="1"/>
  <c r="BA17" i="16"/>
  <c r="BA62" i="10" s="1"/>
  <c r="BA63" i="10" s="1"/>
  <c r="AZ17" i="16"/>
  <c r="AZ62" i="10" s="1"/>
  <c r="AY17" i="16"/>
  <c r="AY62" i="10" s="1"/>
  <c r="AX17" i="16"/>
  <c r="AX62" i="10" s="1"/>
  <c r="AW17" i="16"/>
  <c r="AW62" i="10" s="1"/>
  <c r="AW63" i="10" s="1"/>
  <c r="AV17" i="16"/>
  <c r="AV62" i="10" s="1"/>
  <c r="AU17" i="16"/>
  <c r="AU62" i="10" s="1"/>
  <c r="AT17" i="16"/>
  <c r="AT62" i="10" s="1"/>
  <c r="AS17" i="16"/>
  <c r="AS62" i="10" s="1"/>
  <c r="AS63" i="10" s="1"/>
  <c r="AR17" i="16"/>
  <c r="AR62" i="10" s="1"/>
  <c r="AQ17" i="16"/>
  <c r="AQ62" i="10" s="1"/>
  <c r="AP17" i="16"/>
  <c r="AP62" i="10" s="1"/>
  <c r="AO17" i="16"/>
  <c r="AO62" i="10" s="1"/>
  <c r="AO63" i="10" s="1"/>
  <c r="AN17" i="16"/>
  <c r="AN62" i="10" s="1"/>
  <c r="AM17" i="16"/>
  <c r="AM62" i="10" s="1"/>
  <c r="AL17" i="16"/>
  <c r="AL62" i="10" s="1"/>
  <c r="AK17" i="16"/>
  <c r="AK62" i="10" s="1"/>
  <c r="AK63" i="10" s="1"/>
  <c r="AJ17" i="16"/>
  <c r="AJ62" i="10" s="1"/>
  <c r="AI17" i="16"/>
  <c r="AI62" i="10" s="1"/>
  <c r="AH17" i="16"/>
  <c r="AH62" i="10" s="1"/>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BK16" i="16"/>
  <c r="BK61" i="10" s="1"/>
  <c r="BJ16" i="16"/>
  <c r="BJ61" i="10" s="1"/>
  <c r="BJ100" i="10" s="1"/>
  <c r="BI16" i="16"/>
  <c r="BI61" i="10" s="1"/>
  <c r="BH16" i="16"/>
  <c r="BH61" i="10" s="1"/>
  <c r="BG16" i="16"/>
  <c r="BG61" i="10" s="1"/>
  <c r="BF16" i="16"/>
  <c r="BF61" i="10" s="1"/>
  <c r="BF100" i="10" s="1"/>
  <c r="BE16" i="16"/>
  <c r="BE61" i="10" s="1"/>
  <c r="BD16" i="16"/>
  <c r="BD61" i="10" s="1"/>
  <c r="BC16" i="16"/>
  <c r="BC61" i="10" s="1"/>
  <c r="BB16" i="16"/>
  <c r="BB61" i="10" s="1"/>
  <c r="BB100" i="10" s="1"/>
  <c r="BA16" i="16"/>
  <c r="BA61" i="10" s="1"/>
  <c r="AZ16" i="16"/>
  <c r="AZ61" i="10" s="1"/>
  <c r="AY16" i="16"/>
  <c r="AY61" i="10" s="1"/>
  <c r="AX16" i="16"/>
  <c r="AX61" i="10" s="1"/>
  <c r="AW16" i="16"/>
  <c r="AW61" i="10" s="1"/>
  <c r="AW100" i="10" s="1"/>
  <c r="AV16" i="16"/>
  <c r="AV61" i="10" s="1"/>
  <c r="AU16" i="16"/>
  <c r="AU61" i="10" s="1"/>
  <c r="AT16" i="16"/>
  <c r="AT61" i="10" s="1"/>
  <c r="AT100" i="10" s="1"/>
  <c r="AS16" i="16"/>
  <c r="AS61" i="10" s="1"/>
  <c r="AS100" i="10" s="1"/>
  <c r="AR16" i="16"/>
  <c r="AR61" i="10" s="1"/>
  <c r="AQ16" i="16"/>
  <c r="AQ61" i="10" s="1"/>
  <c r="AP16" i="16"/>
  <c r="AP61" i="10" s="1"/>
  <c r="AP100" i="10" s="1"/>
  <c r="AO16" i="16"/>
  <c r="AO61" i="10" s="1"/>
  <c r="AN16" i="16"/>
  <c r="AN61" i="10" s="1"/>
  <c r="AM16" i="16"/>
  <c r="AM61" i="10" s="1"/>
  <c r="AL16" i="16"/>
  <c r="AL61" i="10" s="1"/>
  <c r="AL100" i="10" s="1"/>
  <c r="AK16" i="16"/>
  <c r="AK61" i="10" s="1"/>
  <c r="AJ16" i="16"/>
  <c r="AJ61" i="10" s="1"/>
  <c r="AI16" i="16"/>
  <c r="AI61" i="10" s="1"/>
  <c r="AH16" i="16"/>
  <c r="AH61" i="10" s="1"/>
  <c r="AH100" i="10" s="1"/>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B4" i="16"/>
  <c r="CB17" i="16" s="1"/>
  <c r="CB62" i="10" s="1"/>
  <c r="CB63" i="10" s="1"/>
  <c r="CA4" i="16"/>
  <c r="CA17" i="16" s="1"/>
  <c r="CA62" i="10" s="1"/>
  <c r="CA63" i="10" s="1"/>
  <c r="BZ4" i="16"/>
  <c r="BZ17" i="16" s="1"/>
  <c r="BZ62" i="10" s="1"/>
  <c r="BZ63" i="10" s="1"/>
  <c r="BY4" i="16"/>
  <c r="BX4" i="16"/>
  <c r="BX17" i="16" s="1"/>
  <c r="BX62" i="10" s="1"/>
  <c r="BX63" i="10" s="1"/>
  <c r="BW4" i="16"/>
  <c r="BW17" i="16" s="1"/>
  <c r="BW62" i="10" s="1"/>
  <c r="BV4" i="16"/>
  <c r="BV17" i="16" s="1"/>
  <c r="BV62" i="10" s="1"/>
  <c r="BU4" i="16"/>
  <c r="BT4" i="16"/>
  <c r="BT17" i="16" s="1"/>
  <c r="BT62" i="10" s="1"/>
  <c r="BT63" i="10" s="1"/>
  <c r="BS4" i="16"/>
  <c r="BS17" i="16" s="1"/>
  <c r="BS62" i="10" s="1"/>
  <c r="BS63" i="10" s="1"/>
  <c r="BR4" i="16"/>
  <c r="BR17" i="16" s="1"/>
  <c r="BR62" i="10" s="1"/>
  <c r="BR63" i="10" s="1"/>
  <c r="BQ4" i="16"/>
  <c r="BP4" i="16"/>
  <c r="BP14" i="4" s="1"/>
  <c r="BO4" i="16"/>
  <c r="BO14" i="4" s="1"/>
  <c r="BN4" i="16"/>
  <c r="BM4" i="16"/>
  <c r="BM14" i="4" s="1"/>
  <c r="BL4" i="16"/>
  <c r="BL14" i="4" s="1"/>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CB4" i="15"/>
  <c r="CB24" i="13" s="1"/>
  <c r="CA4" i="15"/>
  <c r="CA24" i="13" s="1"/>
  <c r="BZ4" i="15"/>
  <c r="BZ24" i="13" s="1"/>
  <c r="BY4" i="15"/>
  <c r="BY24" i="13" s="1"/>
  <c r="BX4" i="15"/>
  <c r="BX24" i="13" s="1"/>
  <c r="BW4" i="15"/>
  <c r="BW24" i="13" s="1"/>
  <c r="BV4" i="15"/>
  <c r="BV24" i="13" s="1"/>
  <c r="BU4" i="15"/>
  <c r="BU24" i="13" s="1"/>
  <c r="BT4" i="15"/>
  <c r="BT24" i="13" s="1"/>
  <c r="BS4" i="15"/>
  <c r="BS24" i="13" s="1"/>
  <c r="BR4" i="15"/>
  <c r="BR24" i="13" s="1"/>
  <c r="BQ4" i="15"/>
  <c r="BQ24" i="13" s="1"/>
  <c r="BP4" i="15"/>
  <c r="BP24" i="13" s="1"/>
  <c r="BO4" i="15"/>
  <c r="BO24" i="13" s="1"/>
  <c r="BN4" i="15"/>
  <c r="BN24" i="13" s="1"/>
  <c r="BM4" i="15"/>
  <c r="BM24" i="13" s="1"/>
  <c r="BL4" i="15"/>
  <c r="BL24" i="13" s="1"/>
  <c r="BK4" i="15"/>
  <c r="BK24" i="13" s="1"/>
  <c r="BJ4" i="15"/>
  <c r="BJ24" i="13" s="1"/>
  <c r="BI4" i="15"/>
  <c r="BI24" i="13" s="1"/>
  <c r="BH4" i="15"/>
  <c r="BH24" i="13" s="1"/>
  <c r="BG4" i="15"/>
  <c r="BG24" i="13" s="1"/>
  <c r="BF4" i="15"/>
  <c r="BF24" i="13" s="1"/>
  <c r="BE4" i="15"/>
  <c r="BE24" i="13" s="1"/>
  <c r="BD4" i="15"/>
  <c r="BD24" i="13" s="1"/>
  <c r="BC4" i="15"/>
  <c r="BC24" i="13" s="1"/>
  <c r="BB4" i="15"/>
  <c r="BB24" i="13" s="1"/>
  <c r="BA4" i="15"/>
  <c r="BA24" i="13" s="1"/>
  <c r="AZ4" i="15"/>
  <c r="AZ24" i="13" s="1"/>
  <c r="AY4" i="15"/>
  <c r="AY24" i="13" s="1"/>
  <c r="AX4" i="15"/>
  <c r="AX24" i="13" s="1"/>
  <c r="AW4" i="15"/>
  <c r="AW24" i="13" s="1"/>
  <c r="AV4" i="15"/>
  <c r="AV24" i="13" s="1"/>
  <c r="AU4" i="15"/>
  <c r="AU24" i="13" s="1"/>
  <c r="AT4" i="15"/>
  <c r="AT24" i="13" s="1"/>
  <c r="AS4" i="15"/>
  <c r="AS24" i="13" s="1"/>
  <c r="AR4" i="15"/>
  <c r="AR24" i="13" s="1"/>
  <c r="AQ4" i="15"/>
  <c r="AQ24" i="13" s="1"/>
  <c r="AP4" i="15"/>
  <c r="AP24" i="13" s="1"/>
  <c r="AO4" i="15"/>
  <c r="AO24" i="13" s="1"/>
  <c r="AN4" i="15"/>
  <c r="AN24" i="13" s="1"/>
  <c r="AM4" i="15"/>
  <c r="AM24" i="13" s="1"/>
  <c r="AL4" i="15"/>
  <c r="AL24" i="13" s="1"/>
  <c r="AK4" i="15"/>
  <c r="AK24" i="13" s="1"/>
  <c r="AJ4" i="15"/>
  <c r="AJ24" i="13" s="1"/>
  <c r="AI4" i="15"/>
  <c r="AI24" i="13" s="1"/>
  <c r="AH4" i="15"/>
  <c r="AH24" i="13" s="1"/>
  <c r="AE4" i="15"/>
  <c r="AD4" i="15"/>
  <c r="AC4" i="15"/>
  <c r="AB4" i="15"/>
  <c r="AA4" i="15"/>
  <c r="Z4" i="15"/>
  <c r="Y4" i="15"/>
  <c r="X4" i="15"/>
  <c r="W4" i="15"/>
  <c r="V4" i="15"/>
  <c r="U4" i="15"/>
  <c r="T4" i="15"/>
  <c r="S4" i="15"/>
  <c r="R4" i="15"/>
  <c r="Q4" i="15"/>
  <c r="P4" i="15"/>
  <c r="O4" i="15"/>
  <c r="N4" i="15"/>
  <c r="M4" i="15"/>
  <c r="L4" i="15"/>
  <c r="K4" i="15"/>
  <c r="J4" i="15"/>
  <c r="I4" i="15"/>
  <c r="H4" i="15"/>
  <c r="G4" i="15"/>
  <c r="F4" i="15"/>
  <c r="E4" i="15"/>
  <c r="D4" i="15"/>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E48" i="14"/>
  <c r="D48"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36"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G33" i="14"/>
  <c r="F33" i="14"/>
  <c r="E33" i="14"/>
  <c r="D33"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D17"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CB6" i="14"/>
  <c r="CA6" i="14"/>
  <c r="CA4" i="14" s="1"/>
  <c r="CA7" i="4" s="1"/>
  <c r="BZ6" i="14"/>
  <c r="BY6" i="14"/>
  <c r="BX6" i="14"/>
  <c r="BW6" i="14"/>
  <c r="BW4" i="14" s="1"/>
  <c r="BW7" i="4" s="1"/>
  <c r="BV6" i="14"/>
  <c r="BU6" i="14"/>
  <c r="BT6" i="14"/>
  <c r="BS6" i="14"/>
  <c r="BS4" i="14" s="1"/>
  <c r="BS7" i="4" s="1"/>
  <c r="BR6" i="14"/>
  <c r="BQ6" i="14"/>
  <c r="BP6" i="14"/>
  <c r="BO6" i="14"/>
  <c r="BO4" i="14" s="1"/>
  <c r="BO7" i="4" s="1"/>
  <c r="BN6" i="14"/>
  <c r="BM6" i="14"/>
  <c r="BL6" i="14"/>
  <c r="BK6" i="14"/>
  <c r="BK4" i="14" s="1"/>
  <c r="BK7" i="4" s="1"/>
  <c r="BJ6" i="14"/>
  <c r="BI6" i="14"/>
  <c r="BH6" i="14"/>
  <c r="BG6" i="14"/>
  <c r="BG4" i="14" s="1"/>
  <c r="BG7" i="4" s="1"/>
  <c r="BF6" i="14"/>
  <c r="BE6" i="14"/>
  <c r="BD6" i="14"/>
  <c r="BC6" i="14"/>
  <c r="BC4" i="14" s="1"/>
  <c r="BC7" i="4" s="1"/>
  <c r="BB6" i="14"/>
  <c r="BA6" i="14"/>
  <c r="AZ6" i="14"/>
  <c r="AY6" i="14"/>
  <c r="AY4" i="14" s="1"/>
  <c r="AY7" i="4" s="1"/>
  <c r="AX6" i="14"/>
  <c r="AW6" i="14"/>
  <c r="AV6" i="14"/>
  <c r="AU6" i="14"/>
  <c r="AU4" i="14" s="1"/>
  <c r="AU7" i="4" s="1"/>
  <c r="AT6" i="14"/>
  <c r="AS6" i="14"/>
  <c r="AR6" i="14"/>
  <c r="AQ6" i="14"/>
  <c r="AQ4" i="14" s="1"/>
  <c r="AQ7" i="4" s="1"/>
  <c r="AP6" i="14"/>
  <c r="AO6" i="14"/>
  <c r="AN6" i="14"/>
  <c r="AM6" i="14"/>
  <c r="AM4" i="14" s="1"/>
  <c r="AM7" i="4" s="1"/>
  <c r="AL6" i="14"/>
  <c r="AK6" i="14"/>
  <c r="AJ6" i="14"/>
  <c r="AI6" i="14"/>
  <c r="AI4" i="14" s="1"/>
  <c r="AI7" i="4" s="1"/>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CB5" i="14"/>
  <c r="CA5" i="14"/>
  <c r="BZ5" i="14"/>
  <c r="BY5" i="14"/>
  <c r="BY4" i="14" s="1"/>
  <c r="BY7" i="4" s="1"/>
  <c r="BY82" i="4" s="1"/>
  <c r="BY9" i="3" s="1"/>
  <c r="BX5" i="14"/>
  <c r="BW5" i="14"/>
  <c r="BV5" i="14"/>
  <c r="BU5" i="14"/>
  <c r="BT5" i="14"/>
  <c r="BS5" i="14"/>
  <c r="BR5" i="14"/>
  <c r="BQ5" i="14"/>
  <c r="BQ4" i="14" s="1"/>
  <c r="BQ7" i="4" s="1"/>
  <c r="BQ82" i="4" s="1"/>
  <c r="BQ9" i="3" s="1"/>
  <c r="BP5" i="14"/>
  <c r="BO5" i="14"/>
  <c r="BN5" i="14"/>
  <c r="BM5" i="14"/>
  <c r="BM4" i="14" s="1"/>
  <c r="BM7" i="4" s="1"/>
  <c r="BL5" i="14"/>
  <c r="BK5" i="14"/>
  <c r="BJ5" i="14"/>
  <c r="BI5" i="14"/>
  <c r="BI4" i="14" s="1"/>
  <c r="BI7" i="4" s="1"/>
  <c r="BI82" i="4" s="1"/>
  <c r="BI9" i="3" s="1"/>
  <c r="BI12" i="3" s="1"/>
  <c r="BH5" i="14"/>
  <c r="BG5" i="14"/>
  <c r="BF5" i="14"/>
  <c r="BE5" i="14"/>
  <c r="BE4" i="14" s="1"/>
  <c r="BE7" i="4" s="1"/>
  <c r="BD5" i="14"/>
  <c r="BC5" i="14"/>
  <c r="BB5" i="14"/>
  <c r="BA5" i="14"/>
  <c r="BA4" i="14" s="1"/>
  <c r="BA7" i="4" s="1"/>
  <c r="BA82" i="4" s="1"/>
  <c r="BA9" i="3" s="1"/>
  <c r="BA12" i="3" s="1"/>
  <c r="AZ5" i="14"/>
  <c r="AY5" i="14"/>
  <c r="AX5" i="14"/>
  <c r="AW5" i="14"/>
  <c r="AW4" i="14" s="1"/>
  <c r="AW7" i="4" s="1"/>
  <c r="AV5" i="14"/>
  <c r="AU5" i="14"/>
  <c r="AT5" i="14"/>
  <c r="AS5" i="14"/>
  <c r="AS4" i="14" s="1"/>
  <c r="AS7" i="4" s="1"/>
  <c r="AS82" i="4" s="1"/>
  <c r="AS9" i="3" s="1"/>
  <c r="AS12" i="3" s="1"/>
  <c r="AR5" i="14"/>
  <c r="AQ5" i="14"/>
  <c r="AP5" i="14"/>
  <c r="AO5" i="14"/>
  <c r="AN5" i="14"/>
  <c r="AM5" i="14"/>
  <c r="AL5" i="14"/>
  <c r="AK5" i="14"/>
  <c r="AK4" i="14" s="1"/>
  <c r="AK7" i="4" s="1"/>
  <c r="AK82" i="4" s="1"/>
  <c r="AK9" i="3" s="1"/>
  <c r="AK12" i="3" s="1"/>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E5" i="14"/>
  <c r="D5" i="14"/>
  <c r="BZ4" i="14"/>
  <c r="BZ7" i="4" s="1"/>
  <c r="BV4" i="14"/>
  <c r="BV7" i="4" s="1"/>
  <c r="BU4" i="14"/>
  <c r="BU7" i="4" s="1"/>
  <c r="BU82" i="4" s="1"/>
  <c r="BU9" i="3" s="1"/>
  <c r="BR4" i="14"/>
  <c r="BR7" i="4" s="1"/>
  <c r="BN4" i="14"/>
  <c r="BN7" i="4" s="1"/>
  <c r="BJ4" i="14"/>
  <c r="BJ7" i="4" s="1"/>
  <c r="BF4" i="14"/>
  <c r="BF7" i="4" s="1"/>
  <c r="BB4" i="14"/>
  <c r="BB7" i="4" s="1"/>
  <c r="AX4" i="14"/>
  <c r="AX7" i="4" s="1"/>
  <c r="AX82" i="4" s="1"/>
  <c r="AX9" i="3" s="1"/>
  <c r="AX12" i="3" s="1"/>
  <c r="AT4" i="14"/>
  <c r="AT7" i="4" s="1"/>
  <c r="AP4" i="14"/>
  <c r="AP7" i="4" s="1"/>
  <c r="AO4" i="14"/>
  <c r="AO7" i="4" s="1"/>
  <c r="AO82" i="4" s="1"/>
  <c r="AO9" i="3" s="1"/>
  <c r="AO12" i="3" s="1"/>
  <c r="AL4" i="14"/>
  <c r="AL7" i="4" s="1"/>
  <c r="AH4" i="14"/>
  <c r="AH7" i="4" s="1"/>
  <c r="CB26" i="13"/>
  <c r="CA26" i="13"/>
  <c r="BZ26" i="13"/>
  <c r="BY26" i="13"/>
  <c r="BX26" i="13"/>
  <c r="BW26" i="13"/>
  <c r="BV26" i="13"/>
  <c r="BU26" i="13"/>
  <c r="BT26" i="13"/>
  <c r="BS26" i="13"/>
  <c r="BR26" i="13"/>
  <c r="BQ26" i="13"/>
  <c r="BP26" i="13"/>
  <c r="BO26" i="13"/>
  <c r="BN26" i="13"/>
  <c r="BM26" i="13"/>
  <c r="BL26" i="13"/>
  <c r="BK26" i="13"/>
  <c r="BJ26" i="13"/>
  <c r="BI26" i="13"/>
  <c r="BH26" i="13"/>
  <c r="BG26" i="13"/>
  <c r="BF26" i="13"/>
  <c r="BE26"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CB18" i="13"/>
  <c r="BU18" i="13"/>
  <c r="BT18" i="13"/>
  <c r="BQ18" i="13"/>
  <c r="BP18" i="13"/>
  <c r="BM18" i="13"/>
  <c r="BL18" i="13"/>
  <c r="BI18" i="13"/>
  <c r="BH18" i="13"/>
  <c r="BE18" i="13"/>
  <c r="BD18" i="13"/>
  <c r="BA18" i="13"/>
  <c r="AZ18" i="13"/>
  <c r="AW18" i="13"/>
  <c r="AV18" i="13"/>
  <c r="AT18" i="13"/>
  <c r="AS18" i="13"/>
  <c r="AR18" i="13"/>
  <c r="AP18" i="13"/>
  <c r="AO18" i="13"/>
  <c r="AN18" i="13"/>
  <c r="AL18" i="13"/>
  <c r="AK18" i="13"/>
  <c r="AJ18" i="13"/>
  <c r="AH18" i="13"/>
  <c r="CA11" i="13"/>
  <c r="BZ11" i="13"/>
  <c r="BW11" i="13"/>
  <c r="BV11" i="13"/>
  <c r="BS11" i="13"/>
  <c r="BR11" i="13"/>
  <c r="BO11" i="13"/>
  <c r="BN11" i="13"/>
  <c r="BK11" i="13"/>
  <c r="BG11" i="13"/>
  <c r="BF11" i="13"/>
  <c r="BC11" i="13"/>
  <c r="BB11" i="13"/>
  <c r="AY11" i="13"/>
  <c r="AX11" i="13"/>
  <c r="AU11" i="13"/>
  <c r="AT11" i="13"/>
  <c r="AQ11" i="13"/>
  <c r="AP11" i="13"/>
  <c r="AM11" i="13"/>
  <c r="AL11" i="13"/>
  <c r="AI11" i="13"/>
  <c r="AH11" i="13"/>
  <c r="BY5" i="13"/>
  <c r="BU5" i="13"/>
  <c r="BQ5" i="13"/>
  <c r="BM5" i="13"/>
  <c r="BI5" i="13"/>
  <c r="BE5" i="13"/>
  <c r="BA5" i="13"/>
  <c r="AW5" i="13"/>
  <c r="AW4" i="13" s="1"/>
  <c r="AS5" i="13"/>
  <c r="AO5" i="13"/>
  <c r="AK5" i="13"/>
  <c r="BU4" i="13"/>
  <c r="BE4" i="13"/>
  <c r="AO4" i="13"/>
  <c r="CB44" i="12"/>
  <c r="CA44" i="12"/>
  <c r="BZ44" i="12"/>
  <c r="BY44" i="12"/>
  <c r="BX44" i="12"/>
  <c r="BW44" i="12"/>
  <c r="BV44" i="12"/>
  <c r="BU44" i="12"/>
  <c r="BT44" i="12"/>
  <c r="BS44" i="12"/>
  <c r="BR44" i="12"/>
  <c r="BQ44" i="12"/>
  <c r="BP44" i="12"/>
  <c r="BO44" i="12"/>
  <c r="BN44" i="12"/>
  <c r="BM44" i="12"/>
  <c r="BL44" i="12"/>
  <c r="BK44" i="12"/>
  <c r="BD44" i="12"/>
  <c r="BC44" i="12"/>
  <c r="AU44" i="12"/>
  <c r="AN44" i="12"/>
  <c r="AM44" i="12"/>
  <c r="BK43" i="12"/>
  <c r="BJ43" i="12"/>
  <c r="BJ44" i="12" s="1"/>
  <c r="BI43" i="12"/>
  <c r="BI44" i="12" s="1"/>
  <c r="BH43" i="12"/>
  <c r="BG43" i="12"/>
  <c r="BF43" i="12"/>
  <c r="BF44" i="12" s="1"/>
  <c r="BE43" i="12"/>
  <c r="BE44" i="12" s="1"/>
  <c r="BD43" i="12"/>
  <c r="BC43" i="12"/>
  <c r="BB43" i="12"/>
  <c r="BB44" i="12" s="1"/>
  <c r="BA43" i="12"/>
  <c r="BA44" i="12" s="1"/>
  <c r="AZ43" i="12"/>
  <c r="AY43" i="12"/>
  <c r="AX43" i="12"/>
  <c r="AX44" i="12" s="1"/>
  <c r="AW43" i="12"/>
  <c r="AW44" i="12" s="1"/>
  <c r="AV43" i="12"/>
  <c r="AU43" i="12"/>
  <c r="AT43" i="12"/>
  <c r="AT44" i="12" s="1"/>
  <c r="AS43" i="12"/>
  <c r="AS44" i="12" s="1"/>
  <c r="AR43" i="12"/>
  <c r="AQ43" i="12"/>
  <c r="AP43" i="12"/>
  <c r="AP44" i="12" s="1"/>
  <c r="AO43" i="12"/>
  <c r="AO44" i="12" s="1"/>
  <c r="AN43" i="12"/>
  <c r="AM43" i="12"/>
  <c r="AL43" i="12"/>
  <c r="AL44" i="12" s="1"/>
  <c r="AK43" i="12"/>
  <c r="AK44" i="12" s="1"/>
  <c r="AJ43" i="12"/>
  <c r="AI43" i="12"/>
  <c r="AH43" i="12"/>
  <c r="AH44" i="12" s="1"/>
  <c r="BK42" i="12"/>
  <c r="BJ42" i="12"/>
  <c r="BI42" i="12"/>
  <c r="BH42" i="12"/>
  <c r="BH44" i="12" s="1"/>
  <c r="BG42" i="12"/>
  <c r="BG44" i="12" s="1"/>
  <c r="BF42" i="12"/>
  <c r="BE42" i="12"/>
  <c r="BD42" i="12"/>
  <c r="BC42" i="12"/>
  <c r="BB42" i="12"/>
  <c r="BA42" i="12"/>
  <c r="AZ42" i="12"/>
  <c r="AZ44" i="12" s="1"/>
  <c r="AY42" i="12"/>
  <c r="AY44" i="12" s="1"/>
  <c r="AX42" i="12"/>
  <c r="AW42" i="12"/>
  <c r="AV42" i="12"/>
  <c r="AV44" i="12" s="1"/>
  <c r="AU42" i="12"/>
  <c r="AT42" i="12"/>
  <c r="AS42" i="12"/>
  <c r="AR42" i="12"/>
  <c r="AR44" i="12" s="1"/>
  <c r="AQ42" i="12"/>
  <c r="AQ44" i="12" s="1"/>
  <c r="AP42" i="12"/>
  <c r="AO42" i="12"/>
  <c r="AN42" i="12"/>
  <c r="AM42" i="12"/>
  <c r="AL42" i="12"/>
  <c r="AK42" i="12"/>
  <c r="AJ42" i="12"/>
  <c r="AJ44" i="12" s="1"/>
  <c r="AI42" i="12"/>
  <c r="AI44" i="12" s="1"/>
  <c r="AH42" i="12"/>
  <c r="BJ35" i="12"/>
  <c r="BI35" i="12"/>
  <c r="BB35" i="12"/>
  <c r="BA35" i="12"/>
  <c r="AT35" i="12"/>
  <c r="AS35" i="12"/>
  <c r="AL35" i="12"/>
  <c r="AK35" i="12"/>
  <c r="BK34" i="12"/>
  <c r="BK35" i="12" s="1"/>
  <c r="BJ34" i="12"/>
  <c r="BI34" i="12"/>
  <c r="BH34" i="12"/>
  <c r="BH35" i="12" s="1"/>
  <c r="BG34" i="12"/>
  <c r="BG35" i="12" s="1"/>
  <c r="BF34" i="12"/>
  <c r="BE34" i="12"/>
  <c r="BD34" i="12"/>
  <c r="BD35" i="12" s="1"/>
  <c r="BC34" i="12"/>
  <c r="BC35" i="12" s="1"/>
  <c r="BB34" i="12"/>
  <c r="BA34" i="12"/>
  <c r="AZ34" i="12"/>
  <c r="AZ35" i="12" s="1"/>
  <c r="AY34" i="12"/>
  <c r="AY35" i="12" s="1"/>
  <c r="AX34" i="12"/>
  <c r="AW34" i="12"/>
  <c r="AV34" i="12"/>
  <c r="AV35" i="12" s="1"/>
  <c r="AU34" i="12"/>
  <c r="AU35" i="12" s="1"/>
  <c r="AT34" i="12"/>
  <c r="AS34" i="12"/>
  <c r="AR34" i="12"/>
  <c r="AR35" i="12" s="1"/>
  <c r="AQ34" i="12"/>
  <c r="AQ35" i="12" s="1"/>
  <c r="AP34" i="12"/>
  <c r="AO34" i="12"/>
  <c r="AN34" i="12"/>
  <c r="AN35" i="12" s="1"/>
  <c r="AM34" i="12"/>
  <c r="AM35" i="12" s="1"/>
  <c r="AL34" i="12"/>
  <c r="AK34" i="12"/>
  <c r="AJ34" i="12"/>
  <c r="AJ35" i="12" s="1"/>
  <c r="AI34" i="12"/>
  <c r="AI35" i="12" s="1"/>
  <c r="AH34" i="12"/>
  <c r="BK33" i="12"/>
  <c r="BJ33" i="12"/>
  <c r="BI33" i="12"/>
  <c r="BH33" i="12"/>
  <c r="BG33" i="12"/>
  <c r="BF33" i="12"/>
  <c r="BF35" i="12" s="1"/>
  <c r="BE33" i="12"/>
  <c r="BE35" i="12" s="1"/>
  <c r="BD33" i="12"/>
  <c r="BC33" i="12"/>
  <c r="BB33" i="12"/>
  <c r="BA33" i="12"/>
  <c r="AZ33" i="12"/>
  <c r="AY33" i="12"/>
  <c r="AX33" i="12"/>
  <c r="AX35" i="12" s="1"/>
  <c r="AW33" i="12"/>
  <c r="AW35" i="12" s="1"/>
  <c r="AV33" i="12"/>
  <c r="AU33" i="12"/>
  <c r="AT33" i="12"/>
  <c r="AS33" i="12"/>
  <c r="AR33" i="12"/>
  <c r="AQ33" i="12"/>
  <c r="AP33" i="12"/>
  <c r="AP35" i="12" s="1"/>
  <c r="AO33" i="12"/>
  <c r="AO35" i="12" s="1"/>
  <c r="AN33" i="12"/>
  <c r="AM33" i="12"/>
  <c r="AL33" i="12"/>
  <c r="AK33" i="12"/>
  <c r="AJ33" i="12"/>
  <c r="AI33" i="12"/>
  <c r="AH33" i="12"/>
  <c r="AH35" i="12" s="1"/>
  <c r="BU20" i="12"/>
  <c r="BQ20" i="12"/>
  <c r="BM20" i="12"/>
  <c r="BI20" i="12"/>
  <c r="BE20" i="12"/>
  <c r="BB20" i="12"/>
  <c r="BA20" i="12"/>
  <c r="BU19" i="12"/>
  <c r="BT19" i="12"/>
  <c r="BT20" i="12" s="1"/>
  <c r="BS19" i="12"/>
  <c r="BS20" i="12" s="1"/>
  <c r="BR19" i="12"/>
  <c r="BR20" i="12" s="1"/>
  <c r="BQ19" i="12"/>
  <c r="BP19" i="12"/>
  <c r="BP20" i="12" s="1"/>
  <c r="BO19" i="12"/>
  <c r="BO20" i="12" s="1"/>
  <c r="BN19" i="12"/>
  <c r="BN20" i="12" s="1"/>
  <c r="BM19" i="12"/>
  <c r="BL19" i="12"/>
  <c r="BL20" i="12" s="1"/>
  <c r="BK19" i="12"/>
  <c r="BK20" i="12" s="1"/>
  <c r="BJ19" i="12"/>
  <c r="BJ20" i="12" s="1"/>
  <c r="BI19" i="12"/>
  <c r="BH19" i="12"/>
  <c r="BH20" i="12" s="1"/>
  <c r="BG19" i="12"/>
  <c r="BG20" i="12" s="1"/>
  <c r="BF19" i="12"/>
  <c r="BF20" i="12" s="1"/>
  <c r="BE19" i="12"/>
  <c r="BD19" i="12"/>
  <c r="BD20" i="12" s="1"/>
  <c r="BC19" i="12"/>
  <c r="BC20" i="12" s="1"/>
  <c r="BB19" i="12"/>
  <c r="BA19" i="12"/>
  <c r="CA12" i="12"/>
  <c r="BW12" i="12"/>
  <c r="BS12" i="12"/>
  <c r="BO12" i="12"/>
  <c r="BK12" i="12"/>
  <c r="BG12" i="12"/>
  <c r="BC12" i="12"/>
  <c r="AY12" i="12"/>
  <c r="AU12" i="12"/>
  <c r="AQ12" i="12"/>
  <c r="AM12" i="12"/>
  <c r="AI12" i="12"/>
  <c r="CB11" i="12"/>
  <c r="CB12" i="12" s="1"/>
  <c r="CA11" i="12"/>
  <c r="BZ11" i="12"/>
  <c r="BZ12" i="12" s="1"/>
  <c r="BY11" i="12"/>
  <c r="BY12" i="12" s="1"/>
  <c r="BX11" i="12"/>
  <c r="BX12" i="12" s="1"/>
  <c r="BW11" i="12"/>
  <c r="BV11" i="12"/>
  <c r="BV12" i="12" s="1"/>
  <c r="BU11" i="12"/>
  <c r="BU12" i="12" s="1"/>
  <c r="BT11" i="12"/>
  <c r="BT12" i="12" s="1"/>
  <c r="BS11" i="12"/>
  <c r="BR11" i="12"/>
  <c r="BR12" i="12" s="1"/>
  <c r="BQ11" i="12"/>
  <c r="BQ12" i="12" s="1"/>
  <c r="BP11" i="12"/>
  <c r="BP12" i="12" s="1"/>
  <c r="BO11" i="12"/>
  <c r="BN11" i="12"/>
  <c r="BN12" i="12" s="1"/>
  <c r="BM11" i="12"/>
  <c r="BM12" i="12" s="1"/>
  <c r="BL11" i="12"/>
  <c r="BL12" i="12" s="1"/>
  <c r="BK11" i="12"/>
  <c r="BJ11" i="12"/>
  <c r="BJ12" i="12" s="1"/>
  <c r="BI11" i="12"/>
  <c r="BI12" i="12" s="1"/>
  <c r="BH11" i="12"/>
  <c r="BH12" i="12" s="1"/>
  <c r="BG11" i="12"/>
  <c r="BF11" i="12"/>
  <c r="BF12" i="12" s="1"/>
  <c r="BE11" i="12"/>
  <c r="BE12" i="12" s="1"/>
  <c r="BD11" i="12"/>
  <c r="BD12" i="12" s="1"/>
  <c r="BC11" i="12"/>
  <c r="BB11" i="12"/>
  <c r="BB12" i="12" s="1"/>
  <c r="BA11" i="12"/>
  <c r="BA12" i="12" s="1"/>
  <c r="AZ11" i="12"/>
  <c r="AZ12" i="12" s="1"/>
  <c r="AY11" i="12"/>
  <c r="AX11" i="12"/>
  <c r="AX12" i="12" s="1"/>
  <c r="AW11" i="12"/>
  <c r="AW12" i="12" s="1"/>
  <c r="AV11" i="12"/>
  <c r="AV12" i="12" s="1"/>
  <c r="AU11" i="12"/>
  <c r="AT11" i="12"/>
  <c r="AT12" i="12" s="1"/>
  <c r="AS11" i="12"/>
  <c r="AS12" i="12" s="1"/>
  <c r="AR11" i="12"/>
  <c r="AR12" i="12" s="1"/>
  <c r="AQ11" i="12"/>
  <c r="AP11" i="12"/>
  <c r="AP12" i="12" s="1"/>
  <c r="AO11" i="12"/>
  <c r="AO12" i="12" s="1"/>
  <c r="AN11" i="12"/>
  <c r="AN12" i="12" s="1"/>
  <c r="AM11" i="12"/>
  <c r="AL11" i="12"/>
  <c r="AL12" i="12" s="1"/>
  <c r="AK11" i="12"/>
  <c r="AK12" i="12" s="1"/>
  <c r="AJ11" i="12"/>
  <c r="AJ12" i="12" s="1"/>
  <c r="AI11" i="12"/>
  <c r="AH11" i="12"/>
  <c r="AH12" i="12" s="1"/>
  <c r="CB113" i="11"/>
  <c r="CA113" i="11"/>
  <c r="BZ113" i="11"/>
  <c r="BY113" i="11"/>
  <c r="BX113" i="11"/>
  <c r="BW113" i="11"/>
  <c r="BV113" i="11"/>
  <c r="BU113" i="11"/>
  <c r="BT113" i="11"/>
  <c r="BS113" i="11"/>
  <c r="BR113" i="11"/>
  <c r="BQ113" i="11"/>
  <c r="BP113" i="11"/>
  <c r="BO113" i="11"/>
  <c r="BN113" i="11"/>
  <c r="BM113" i="11"/>
  <c r="BL113" i="11"/>
  <c r="BK113" i="11"/>
  <c r="BJ113" i="11"/>
  <c r="BI113" i="11"/>
  <c r="BH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K113" i="11"/>
  <c r="AJ113" i="11"/>
  <c r="AI113" i="11"/>
  <c r="AH113" i="11"/>
  <c r="CB102" i="11"/>
  <c r="CA102" i="11"/>
  <c r="BZ102" i="11"/>
  <c r="BY102" i="11"/>
  <c r="BX102" i="11"/>
  <c r="BW102" i="11"/>
  <c r="BV102" i="11"/>
  <c r="BU102" i="11"/>
  <c r="BT102" i="11"/>
  <c r="BS102" i="11"/>
  <c r="BR102" i="11"/>
  <c r="BQ102" i="11"/>
  <c r="BP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BX111" i="10"/>
  <c r="BH111" i="10"/>
  <c r="BA111" i="10"/>
  <c r="AR111" i="10"/>
  <c r="BW110" i="10"/>
  <c r="BO110" i="10"/>
  <c r="BG110" i="10"/>
  <c r="AY110" i="10"/>
  <c r="AQ110" i="10"/>
  <c r="AI110" i="10"/>
  <c r="CB109" i="10"/>
  <c r="CA109" i="10"/>
  <c r="BZ109" i="10"/>
  <c r="BY109" i="10"/>
  <c r="BX109" i="10"/>
  <c r="BV109" i="10"/>
  <c r="BP109" i="10"/>
  <c r="BO109" i="10"/>
  <c r="BN109" i="10"/>
  <c r="BM109" i="10"/>
  <c r="BL109" i="10"/>
  <c r="CA108" i="10"/>
  <c r="BT108" i="10"/>
  <c r="BS108" i="10"/>
  <c r="BK108" i="10"/>
  <c r="BD108" i="10"/>
  <c r="BC108" i="10"/>
  <c r="AU108" i="10"/>
  <c r="AN108" i="10"/>
  <c r="AM108" i="10"/>
  <c r="BZ107" i="10"/>
  <c r="BS107" i="10"/>
  <c r="BR107" i="10"/>
  <c r="BJ107" i="10"/>
  <c r="BC107" i="10"/>
  <c r="BB107" i="10"/>
  <c r="AT107" i="10"/>
  <c r="AM107" i="10"/>
  <c r="AL107" i="10"/>
  <c r="BY106" i="10"/>
  <c r="BR106" i="10"/>
  <c r="BQ106" i="10"/>
  <c r="BI106" i="10"/>
  <c r="BB106" i="10"/>
  <c r="BA106" i="10"/>
  <c r="AS106" i="10"/>
  <c r="AL106" i="10"/>
  <c r="AK106" i="10"/>
  <c r="BX105" i="10"/>
  <c r="BQ105" i="10"/>
  <c r="BP105" i="10"/>
  <c r="BH105" i="10"/>
  <c r="AZ105" i="10"/>
  <c r="AR105" i="10"/>
  <c r="AJ105" i="10"/>
  <c r="BW104" i="10"/>
  <c r="BP104" i="10"/>
  <c r="BO104" i="10"/>
  <c r="BG104" i="10"/>
  <c r="AZ104" i="10"/>
  <c r="AY104" i="10"/>
  <c r="AQ104" i="10"/>
  <c r="AJ104" i="10"/>
  <c r="AI104" i="10"/>
  <c r="BF102" i="10"/>
  <c r="AY102" i="10"/>
  <c r="AP102" i="10"/>
  <c r="BU101" i="10"/>
  <c r="BF101" i="10"/>
  <c r="AX101" i="10"/>
  <c r="AP101" i="10"/>
  <c r="AO101" i="10"/>
  <c r="AO102" i="10" s="1"/>
  <c r="AH101" i="10"/>
  <c r="AH102" i="10" s="1"/>
  <c r="CB100" i="10"/>
  <c r="CA100" i="10"/>
  <c r="BZ100" i="10"/>
  <c r="BX100" i="10"/>
  <c r="BW100" i="10"/>
  <c r="BV100" i="10"/>
  <c r="BT100" i="10"/>
  <c r="BS100" i="10"/>
  <c r="BR100" i="10"/>
  <c r="BP100" i="10"/>
  <c r="BO100" i="10"/>
  <c r="BL100" i="10"/>
  <c r="BK100" i="10"/>
  <c r="BH100" i="10"/>
  <c r="BG100" i="10"/>
  <c r="BE100" i="10"/>
  <c r="BD100" i="10"/>
  <c r="BC100" i="10"/>
  <c r="BA100" i="10"/>
  <c r="AZ100" i="10"/>
  <c r="AY100" i="10"/>
  <c r="AV100" i="10"/>
  <c r="AU100" i="10"/>
  <c r="AR100" i="10"/>
  <c r="AQ100" i="10"/>
  <c r="AO100" i="10"/>
  <c r="AN100" i="10"/>
  <c r="AM100" i="10"/>
  <c r="AK100" i="10"/>
  <c r="AJ100" i="10"/>
  <c r="AI100" i="10"/>
  <c r="CA99" i="10"/>
  <c r="CA110" i="10" s="1"/>
  <c r="BW99" i="10"/>
  <c r="BV99" i="10"/>
  <c r="BV110" i="10" s="1"/>
  <c r="BU99" i="10"/>
  <c r="BU110" i="10" s="1"/>
  <c r="BT99" i="10"/>
  <c r="BT110" i="10" s="1"/>
  <c r="BS99" i="10"/>
  <c r="BS110" i="10" s="1"/>
  <c r="BR99" i="10"/>
  <c r="BR110" i="10" s="1"/>
  <c r="BQ99" i="10"/>
  <c r="BQ110" i="10" s="1"/>
  <c r="BP99" i="10"/>
  <c r="BP110" i="10" s="1"/>
  <c r="BO99" i="10"/>
  <c r="BN99" i="10"/>
  <c r="BN110" i="10" s="1"/>
  <c r="BM99" i="10"/>
  <c r="BM110" i="10" s="1"/>
  <c r="BL99" i="10"/>
  <c r="BL110" i="10" s="1"/>
  <c r="BK99" i="10"/>
  <c r="BK110" i="10" s="1"/>
  <c r="BJ99" i="10"/>
  <c r="BJ110" i="10" s="1"/>
  <c r="BI99" i="10"/>
  <c r="BI110" i="10" s="1"/>
  <c r="BH99" i="10"/>
  <c r="BH110" i="10" s="1"/>
  <c r="BG99" i="10"/>
  <c r="BF99" i="10"/>
  <c r="BF110" i="10" s="1"/>
  <c r="BE99" i="10"/>
  <c r="BE110" i="10" s="1"/>
  <c r="BD99" i="10"/>
  <c r="BD110" i="10" s="1"/>
  <c r="BC99" i="10"/>
  <c r="BC110" i="10" s="1"/>
  <c r="BB99" i="10"/>
  <c r="BB110" i="10" s="1"/>
  <c r="BA99" i="10"/>
  <c r="BA110" i="10" s="1"/>
  <c r="AZ99" i="10"/>
  <c r="AZ110" i="10" s="1"/>
  <c r="AY99" i="10"/>
  <c r="AX99" i="10"/>
  <c r="AX110" i="10" s="1"/>
  <c r="AW99" i="10"/>
  <c r="AW110" i="10" s="1"/>
  <c r="AV99" i="10"/>
  <c r="AV110" i="10" s="1"/>
  <c r="AU99" i="10"/>
  <c r="AU110" i="10" s="1"/>
  <c r="AT99" i="10"/>
  <c r="AT110" i="10" s="1"/>
  <c r="AS99" i="10"/>
  <c r="AS110" i="10" s="1"/>
  <c r="AR99" i="10"/>
  <c r="AR110" i="10" s="1"/>
  <c r="AQ99" i="10"/>
  <c r="AP99" i="10"/>
  <c r="AP110" i="10" s="1"/>
  <c r="AO99" i="10"/>
  <c r="AO110" i="10" s="1"/>
  <c r="AN99" i="10"/>
  <c r="AN110" i="10" s="1"/>
  <c r="AM99" i="10"/>
  <c r="AM110" i="10" s="1"/>
  <c r="AL99" i="10"/>
  <c r="AL110" i="10" s="1"/>
  <c r="AK99" i="10"/>
  <c r="AK110" i="10" s="1"/>
  <c r="AJ99" i="10"/>
  <c r="AJ110" i="10" s="1"/>
  <c r="AI99" i="10"/>
  <c r="AH99" i="10"/>
  <c r="AH110" i="10" s="1"/>
  <c r="CB98" i="10"/>
  <c r="CA98" i="10"/>
  <c r="BZ98" i="10"/>
  <c r="BY98" i="10"/>
  <c r="BX98" i="10"/>
  <c r="BP98" i="10"/>
  <c r="BO98" i="10"/>
  <c r="BN98" i="10"/>
  <c r="BM98" i="10"/>
  <c r="BL98"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CB94" i="10"/>
  <c r="CA94" i="10"/>
  <c r="BZ94" i="10"/>
  <c r="BY94" i="10"/>
  <c r="BX94" i="10"/>
  <c r="BW94" i="10"/>
  <c r="BV94" i="10"/>
  <c r="BU94" i="10"/>
  <c r="BT94" i="10"/>
  <c r="BS94" i="10"/>
  <c r="BR94" i="10"/>
  <c r="BQ94" i="10"/>
  <c r="BP94" i="10"/>
  <c r="BO94" i="10"/>
  <c r="BN94" i="10"/>
  <c r="BM94" i="10"/>
  <c r="BL94" i="10"/>
  <c r="BK94" i="10"/>
  <c r="BJ94" i="10"/>
  <c r="BI94" i="10"/>
  <c r="BH94" i="10"/>
  <c r="BF94" i="10"/>
  <c r="BE94" i="10"/>
  <c r="BD94" i="10"/>
  <c r="BC94" i="10"/>
  <c r="BB94" i="10"/>
  <c r="BA94" i="10"/>
  <c r="AZ94" i="10"/>
  <c r="AX94" i="10"/>
  <c r="AW94" i="10"/>
  <c r="AV94" i="10"/>
  <c r="AU94" i="10"/>
  <c r="AT94" i="10"/>
  <c r="AS94" i="10"/>
  <c r="AR94" i="10"/>
  <c r="AP94" i="10"/>
  <c r="AO94" i="10"/>
  <c r="AN94" i="10"/>
  <c r="AM94" i="10"/>
  <c r="AL94" i="10"/>
  <c r="AK94" i="10"/>
  <c r="AJ94" i="10"/>
  <c r="AH94" i="10"/>
  <c r="CB93" i="10"/>
  <c r="CA93" i="10"/>
  <c r="BZ93" i="10"/>
  <c r="BX93" i="10"/>
  <c r="BW93" i="10"/>
  <c r="BV93" i="10"/>
  <c r="BT93" i="10"/>
  <c r="BS93" i="10"/>
  <c r="BR93" i="10"/>
  <c r="BP93" i="10"/>
  <c r="BO93" i="10"/>
  <c r="BN93" i="10"/>
  <c r="BL93" i="10"/>
  <c r="BK93" i="10"/>
  <c r="BJ93" i="10"/>
  <c r="BH93" i="10"/>
  <c r="BG93" i="10"/>
  <c r="BF93" i="10"/>
  <c r="BE93" i="10"/>
  <c r="BD93" i="10"/>
  <c r="BC93" i="10"/>
  <c r="BB93" i="10"/>
  <c r="BA93" i="10"/>
  <c r="AZ93" i="10"/>
  <c r="AY93" i="10"/>
  <c r="AW93" i="10"/>
  <c r="AV93" i="10"/>
  <c r="AU93" i="10"/>
  <c r="AT93" i="10"/>
  <c r="AS93" i="10"/>
  <c r="AR93" i="10"/>
  <c r="AQ93" i="10"/>
  <c r="AP93" i="10"/>
  <c r="AO93" i="10"/>
  <c r="AN93" i="10"/>
  <c r="AM93" i="10"/>
  <c r="AL93" i="10"/>
  <c r="AK93" i="10"/>
  <c r="AJ93" i="10"/>
  <c r="AI93" i="10"/>
  <c r="AH93"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CB78" i="10"/>
  <c r="CA78" i="10"/>
  <c r="BZ78" i="10"/>
  <c r="BY78" i="10"/>
  <c r="BX78" i="10"/>
  <c r="BW78" i="10"/>
  <c r="BV78" i="10"/>
  <c r="BU78" i="10"/>
  <c r="BT78" i="10"/>
  <c r="BS78" i="10"/>
  <c r="BR78" i="10"/>
  <c r="BQ78" i="10"/>
  <c r="BP78" i="10"/>
  <c r="BO78" i="10"/>
  <c r="BN78" i="10"/>
  <c r="BM78" i="10"/>
  <c r="BL78" i="10"/>
  <c r="BK78" i="10"/>
  <c r="BJ78" i="10"/>
  <c r="BI78" i="10"/>
  <c r="BH78"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AH78" i="10"/>
  <c r="CB74" i="10"/>
  <c r="CA74" i="10"/>
  <c r="BZ74" i="10"/>
  <c r="BY74" i="10"/>
  <c r="BX74" i="10"/>
  <c r="BW74" i="10"/>
  <c r="BV74" i="10"/>
  <c r="BU74" i="10"/>
  <c r="BT74" i="10"/>
  <c r="BS74" i="10"/>
  <c r="BR74" i="10"/>
  <c r="BQ74" i="10"/>
  <c r="BP74" i="10"/>
  <c r="BO74" i="10"/>
  <c r="BN74" i="10"/>
  <c r="BM74" i="10"/>
  <c r="BL74" i="10"/>
  <c r="BK74" i="10"/>
  <c r="BJ74" i="10"/>
  <c r="BI74" i="10"/>
  <c r="BH74" i="10"/>
  <c r="BG74" i="10"/>
  <c r="BF74" i="10"/>
  <c r="BE74" i="10"/>
  <c r="BD74" i="10"/>
  <c r="BC74" i="10"/>
  <c r="BB74" i="10"/>
  <c r="BA74" i="10"/>
  <c r="AZ74" i="10"/>
  <c r="AY74" i="10"/>
  <c r="AX74" i="10"/>
  <c r="AW74" i="10"/>
  <c r="AV74" i="10"/>
  <c r="AU74" i="10"/>
  <c r="AT74" i="10"/>
  <c r="AS74" i="10"/>
  <c r="AR74" i="10"/>
  <c r="AQ74" i="10"/>
  <c r="AP74" i="10"/>
  <c r="AO74" i="10"/>
  <c r="AN74" i="10"/>
  <c r="AM74" i="10"/>
  <c r="AL74" i="10"/>
  <c r="AK74" i="10"/>
  <c r="AJ74" i="10"/>
  <c r="AI74" i="10"/>
  <c r="AH74" i="10"/>
  <c r="CB72" i="10"/>
  <c r="CA72" i="10"/>
  <c r="BZ72" i="10"/>
  <c r="BY72" i="10"/>
  <c r="BX72" i="10"/>
  <c r="BW72" i="10"/>
  <c r="BV72" i="10"/>
  <c r="BU72" i="10"/>
  <c r="BT72" i="10"/>
  <c r="BS72" i="10"/>
  <c r="BR72" i="10"/>
  <c r="BQ72" i="10"/>
  <c r="BP72" i="10"/>
  <c r="BO72" i="10"/>
  <c r="BM72" i="10"/>
  <c r="BK72" i="10"/>
  <c r="BI72" i="10"/>
  <c r="BG72" i="10"/>
  <c r="BE72" i="10"/>
  <c r="BD72" i="10"/>
  <c r="BC72" i="10"/>
  <c r="BA72" i="10"/>
  <c r="AZ72" i="10"/>
  <c r="AY72" i="10"/>
  <c r="AW72" i="10"/>
  <c r="AU72" i="10"/>
  <c r="AS72" i="10"/>
  <c r="AQ72" i="10"/>
  <c r="AO72" i="10"/>
  <c r="AN72" i="10"/>
  <c r="AM72" i="10"/>
  <c r="AK72" i="10"/>
  <c r="AJ72" i="10"/>
  <c r="AI72" i="10"/>
  <c r="BW63" i="10"/>
  <c r="BV63" i="10"/>
  <c r="BK63" i="10"/>
  <c r="BJ63" i="10"/>
  <c r="BH63" i="10"/>
  <c r="BG63" i="10"/>
  <c r="BF63" i="10"/>
  <c r="BD63" i="10"/>
  <c r="BC63" i="10"/>
  <c r="BB63" i="10"/>
  <c r="AZ63" i="10"/>
  <c r="AY63" i="10"/>
  <c r="AX63" i="10"/>
  <c r="AV63" i="10"/>
  <c r="AU63" i="10"/>
  <c r="AT63" i="10"/>
  <c r="AR63" i="10"/>
  <c r="AQ63" i="10"/>
  <c r="AP63" i="10"/>
  <c r="AN63" i="10"/>
  <c r="AM63" i="10"/>
  <c r="AL63" i="10"/>
  <c r="AJ63" i="10"/>
  <c r="AI63" i="10"/>
  <c r="AH63" i="10"/>
  <c r="BY42" i="10"/>
  <c r="BY112" i="10" s="1"/>
  <c r="BQ42" i="10"/>
  <c r="BI42" i="10"/>
  <c r="BA42" i="10"/>
  <c r="BA43" i="10" s="1"/>
  <c r="AS42" i="10"/>
  <c r="AS43" i="10" s="1"/>
  <c r="AP42" i="10"/>
  <c r="AP112" i="10" s="1"/>
  <c r="AH42" i="10"/>
  <c r="AH112" i="10" s="1"/>
  <c r="CB41" i="10"/>
  <c r="CB108" i="10" s="1"/>
  <c r="CA41" i="10"/>
  <c r="BZ41" i="10"/>
  <c r="BZ108" i="10" s="1"/>
  <c r="BY41" i="10"/>
  <c r="BY108" i="10" s="1"/>
  <c r="BX41" i="10"/>
  <c r="BX108" i="10" s="1"/>
  <c r="BW41" i="10"/>
  <c r="BW108" i="10" s="1"/>
  <c r="BV41" i="10"/>
  <c r="BV108" i="10" s="1"/>
  <c r="BU41" i="10"/>
  <c r="BU108" i="10" s="1"/>
  <c r="BT41" i="10"/>
  <c r="BS41" i="10"/>
  <c r="BR41" i="10"/>
  <c r="BR108" i="10" s="1"/>
  <c r="BQ41" i="10"/>
  <c r="BQ108" i="10" s="1"/>
  <c r="BP41" i="10"/>
  <c r="BP108" i="10" s="1"/>
  <c r="BO41" i="10"/>
  <c r="BO108" i="10" s="1"/>
  <c r="BN41" i="10"/>
  <c r="BN108" i="10" s="1"/>
  <c r="BM41" i="10"/>
  <c r="BM108" i="10" s="1"/>
  <c r="BL41" i="10"/>
  <c r="BL108" i="10" s="1"/>
  <c r="BK41" i="10"/>
  <c r="BJ41" i="10"/>
  <c r="BJ108" i="10" s="1"/>
  <c r="BI41" i="10"/>
  <c r="BI108" i="10" s="1"/>
  <c r="BH41" i="10"/>
  <c r="BH108" i="10" s="1"/>
  <c r="BG41" i="10"/>
  <c r="BG108" i="10" s="1"/>
  <c r="BF41" i="10"/>
  <c r="BF108" i="10" s="1"/>
  <c r="BE41" i="10"/>
  <c r="BE108" i="10" s="1"/>
  <c r="BD41" i="10"/>
  <c r="BC41" i="10"/>
  <c r="BB41" i="10"/>
  <c r="BB108" i="10" s="1"/>
  <c r="BA41" i="10"/>
  <c r="BA108" i="10" s="1"/>
  <c r="AZ41" i="10"/>
  <c r="AZ108" i="10" s="1"/>
  <c r="AY41" i="10"/>
  <c r="AY108" i="10" s="1"/>
  <c r="AX41" i="10"/>
  <c r="AX108" i="10" s="1"/>
  <c r="AW41" i="10"/>
  <c r="AW108" i="10" s="1"/>
  <c r="AV41" i="10"/>
  <c r="AV108" i="10" s="1"/>
  <c r="AU41" i="10"/>
  <c r="AT41" i="10"/>
  <c r="AT108" i="10" s="1"/>
  <c r="AS41" i="10"/>
  <c r="AS108" i="10" s="1"/>
  <c r="AR41" i="10"/>
  <c r="AR108" i="10" s="1"/>
  <c r="AQ41" i="10"/>
  <c r="AQ108" i="10" s="1"/>
  <c r="AP41" i="10"/>
  <c r="AP108" i="10" s="1"/>
  <c r="AO41" i="10"/>
  <c r="AO108" i="10" s="1"/>
  <c r="AN41" i="10"/>
  <c r="AM41" i="10"/>
  <c r="AL41" i="10"/>
  <c r="AL108" i="10" s="1"/>
  <c r="AK41" i="10"/>
  <c r="AK108" i="10" s="1"/>
  <c r="AJ41" i="10"/>
  <c r="AJ108" i="10" s="1"/>
  <c r="AI41" i="10"/>
  <c r="AI108" i="10" s="1"/>
  <c r="AH41" i="10"/>
  <c r="AH108" i="10" s="1"/>
  <c r="CB40" i="10"/>
  <c r="CB107" i="10" s="1"/>
  <c r="CA40" i="10"/>
  <c r="CA107" i="10" s="1"/>
  <c r="BZ40" i="10"/>
  <c r="BY40" i="10"/>
  <c r="BY107" i="10" s="1"/>
  <c r="BX40" i="10"/>
  <c r="BX107" i="10" s="1"/>
  <c r="BW40" i="10"/>
  <c r="BW107" i="10" s="1"/>
  <c r="BV40" i="10"/>
  <c r="BV107" i="10" s="1"/>
  <c r="BU40" i="10"/>
  <c r="BU107" i="10" s="1"/>
  <c r="BT40" i="10"/>
  <c r="BT107" i="10" s="1"/>
  <c r="BS40" i="10"/>
  <c r="BR40" i="10"/>
  <c r="BQ40" i="10"/>
  <c r="BQ107" i="10" s="1"/>
  <c r="BP40" i="10"/>
  <c r="BP107" i="10" s="1"/>
  <c r="BO40" i="10"/>
  <c r="BO107" i="10" s="1"/>
  <c r="BN40" i="10"/>
  <c r="BN107" i="10" s="1"/>
  <c r="BM40" i="10"/>
  <c r="BM107" i="10" s="1"/>
  <c r="BL40" i="10"/>
  <c r="BL107" i="10" s="1"/>
  <c r="BK40" i="10"/>
  <c r="BK107" i="10" s="1"/>
  <c r="BJ40" i="10"/>
  <c r="BI40" i="10"/>
  <c r="BI107" i="10" s="1"/>
  <c r="BH40" i="10"/>
  <c r="BH107" i="10" s="1"/>
  <c r="BG40" i="10"/>
  <c r="BG107" i="10" s="1"/>
  <c r="BF40" i="10"/>
  <c r="BF107" i="10" s="1"/>
  <c r="BE40" i="10"/>
  <c r="BE107" i="10" s="1"/>
  <c r="BD40" i="10"/>
  <c r="BD107" i="10" s="1"/>
  <c r="BC40" i="10"/>
  <c r="BB40" i="10"/>
  <c r="BA40" i="10"/>
  <c r="BA107" i="10" s="1"/>
  <c r="AZ40" i="10"/>
  <c r="AZ107" i="10" s="1"/>
  <c r="AY40" i="10"/>
  <c r="AY107" i="10" s="1"/>
  <c r="AX40" i="10"/>
  <c r="AX107" i="10" s="1"/>
  <c r="AW40" i="10"/>
  <c r="AW107" i="10" s="1"/>
  <c r="AV40" i="10"/>
  <c r="AV107" i="10" s="1"/>
  <c r="AU40" i="10"/>
  <c r="AU107" i="10" s="1"/>
  <c r="AT40" i="10"/>
  <c r="AS40" i="10"/>
  <c r="AS107" i="10" s="1"/>
  <c r="AR40" i="10"/>
  <c r="AR107" i="10" s="1"/>
  <c r="AQ40" i="10"/>
  <c r="AQ107" i="10" s="1"/>
  <c r="AP40" i="10"/>
  <c r="AP107" i="10" s="1"/>
  <c r="AO40" i="10"/>
  <c r="AO107" i="10" s="1"/>
  <c r="AN40" i="10"/>
  <c r="AN107" i="10" s="1"/>
  <c r="AM40" i="10"/>
  <c r="AL40" i="10"/>
  <c r="AK40" i="10"/>
  <c r="AK107" i="10" s="1"/>
  <c r="AJ40" i="10"/>
  <c r="AJ107" i="10" s="1"/>
  <c r="AI40" i="10"/>
  <c r="AI107" i="10" s="1"/>
  <c r="AH40" i="10"/>
  <c r="AH107" i="10" s="1"/>
  <c r="CB39" i="10"/>
  <c r="CB106" i="10" s="1"/>
  <c r="CA39" i="10"/>
  <c r="CA106" i="10" s="1"/>
  <c r="BZ39" i="10"/>
  <c r="BZ106" i="10" s="1"/>
  <c r="BY39" i="10"/>
  <c r="BX39" i="10"/>
  <c r="BX106" i="10" s="1"/>
  <c r="BW39" i="10"/>
  <c r="BW106" i="10" s="1"/>
  <c r="BV39" i="10"/>
  <c r="BV106" i="10" s="1"/>
  <c r="BU39" i="10"/>
  <c r="BU106" i="10" s="1"/>
  <c r="BT39" i="10"/>
  <c r="BT106" i="10" s="1"/>
  <c r="BS39" i="10"/>
  <c r="BS106" i="10" s="1"/>
  <c r="BR39" i="10"/>
  <c r="BQ39" i="10"/>
  <c r="BP39" i="10"/>
  <c r="BP106" i="10" s="1"/>
  <c r="BO39" i="10"/>
  <c r="BO106" i="10" s="1"/>
  <c r="BN39" i="10"/>
  <c r="BN106" i="10" s="1"/>
  <c r="BM39" i="10"/>
  <c r="BM106" i="10" s="1"/>
  <c r="BL39" i="10"/>
  <c r="BL106" i="10" s="1"/>
  <c r="BK39" i="10"/>
  <c r="BK106" i="10" s="1"/>
  <c r="BJ39" i="10"/>
  <c r="BJ106" i="10" s="1"/>
  <c r="BI39" i="10"/>
  <c r="BH39" i="10"/>
  <c r="BH106" i="10" s="1"/>
  <c r="BG39" i="10"/>
  <c r="BG106" i="10" s="1"/>
  <c r="BF39" i="10"/>
  <c r="BF106" i="10" s="1"/>
  <c r="BE39" i="10"/>
  <c r="BE106" i="10" s="1"/>
  <c r="BD39" i="10"/>
  <c r="BD106" i="10" s="1"/>
  <c r="BC39" i="10"/>
  <c r="BC106" i="10" s="1"/>
  <c r="BB39" i="10"/>
  <c r="BA39" i="10"/>
  <c r="AZ39" i="10"/>
  <c r="AZ106" i="10" s="1"/>
  <c r="AY39" i="10"/>
  <c r="AY106" i="10" s="1"/>
  <c r="AX39" i="10"/>
  <c r="AX106" i="10" s="1"/>
  <c r="AW39" i="10"/>
  <c r="AW106" i="10" s="1"/>
  <c r="AV39" i="10"/>
  <c r="AV106" i="10" s="1"/>
  <c r="AU39" i="10"/>
  <c r="AU106" i="10" s="1"/>
  <c r="AT39" i="10"/>
  <c r="AT106" i="10" s="1"/>
  <c r="AS39" i="10"/>
  <c r="AR39" i="10"/>
  <c r="AR106" i="10" s="1"/>
  <c r="AQ39" i="10"/>
  <c r="AQ106" i="10" s="1"/>
  <c r="AP39" i="10"/>
  <c r="AP106" i="10" s="1"/>
  <c r="AO39" i="10"/>
  <c r="AO106" i="10" s="1"/>
  <c r="AN39" i="10"/>
  <c r="AN106" i="10" s="1"/>
  <c r="AM39" i="10"/>
  <c r="AM106" i="10" s="1"/>
  <c r="AL39" i="10"/>
  <c r="AK39" i="10"/>
  <c r="AJ39" i="10"/>
  <c r="AJ106" i="10" s="1"/>
  <c r="AI39" i="10"/>
  <c r="AI106" i="10" s="1"/>
  <c r="AH39" i="10"/>
  <c r="AH106" i="10" s="1"/>
  <c r="CB38" i="10"/>
  <c r="CA38" i="10"/>
  <c r="CA105" i="10" s="1"/>
  <c r="BZ38" i="10"/>
  <c r="BZ105" i="10" s="1"/>
  <c r="BY38" i="10"/>
  <c r="BY105" i="10" s="1"/>
  <c r="BX38" i="10"/>
  <c r="BW38" i="10"/>
  <c r="BW105" i="10" s="1"/>
  <c r="BV38" i="10"/>
  <c r="BV105" i="10" s="1"/>
  <c r="BU38" i="10"/>
  <c r="BU105" i="10" s="1"/>
  <c r="BT38" i="10"/>
  <c r="BS38" i="10"/>
  <c r="BS105" i="10" s="1"/>
  <c r="BR38" i="10"/>
  <c r="BR105" i="10" s="1"/>
  <c r="BQ38" i="10"/>
  <c r="BP38" i="10"/>
  <c r="BO38" i="10"/>
  <c r="BO105" i="10" s="1"/>
  <c r="BN38" i="10"/>
  <c r="BN105" i="10" s="1"/>
  <c r="BM38" i="10"/>
  <c r="BM105" i="10" s="1"/>
  <c r="BL38" i="10"/>
  <c r="BK38" i="10"/>
  <c r="BK105" i="10" s="1"/>
  <c r="BJ38" i="10"/>
  <c r="BJ105" i="10" s="1"/>
  <c r="BI38" i="10"/>
  <c r="BI105" i="10" s="1"/>
  <c r="BH38" i="10"/>
  <c r="BF38" i="10"/>
  <c r="BF105" i="10" s="1"/>
  <c r="BE38" i="10"/>
  <c r="BE105" i="10" s="1"/>
  <c r="BD38" i="10"/>
  <c r="BC38" i="10"/>
  <c r="BC105" i="10" s="1"/>
  <c r="BB38" i="10"/>
  <c r="BB105" i="10" s="1"/>
  <c r="BA38" i="10"/>
  <c r="BA105" i="10" s="1"/>
  <c r="AZ38" i="10"/>
  <c r="AY38" i="10"/>
  <c r="AY105" i="10" s="1"/>
  <c r="AX38" i="10"/>
  <c r="AX105" i="10" s="1"/>
  <c r="AW38" i="10"/>
  <c r="AW105" i="10" s="1"/>
  <c r="AV38" i="10"/>
  <c r="AU38" i="10"/>
  <c r="AU105" i="10" s="1"/>
  <c r="AT38" i="10"/>
  <c r="AT105" i="10" s="1"/>
  <c r="AS38" i="10"/>
  <c r="AS105" i="10" s="1"/>
  <c r="AR38" i="10"/>
  <c r="AP38" i="10"/>
  <c r="AP105" i="10" s="1"/>
  <c r="AO38" i="10"/>
  <c r="AO105" i="10" s="1"/>
  <c r="AN38" i="10"/>
  <c r="AN42" i="10" s="1"/>
  <c r="AM38" i="10"/>
  <c r="AM105" i="10" s="1"/>
  <c r="AL38" i="10"/>
  <c r="AL105" i="10" s="1"/>
  <c r="AK38" i="10"/>
  <c r="AK105" i="10" s="1"/>
  <c r="AJ38" i="10"/>
  <c r="AJ42" i="10" s="1"/>
  <c r="AH38" i="10"/>
  <c r="AH105" i="10" s="1"/>
  <c r="CB37" i="10"/>
  <c r="CA37" i="10"/>
  <c r="CA111" i="10" s="1"/>
  <c r="BZ37" i="10"/>
  <c r="BX37" i="10"/>
  <c r="BX104" i="10" s="1"/>
  <c r="BW37" i="10"/>
  <c r="BW111" i="10" s="1"/>
  <c r="BV37" i="10"/>
  <c r="BT37" i="10"/>
  <c r="BS37" i="10"/>
  <c r="BS111" i="10" s="1"/>
  <c r="BR37" i="10"/>
  <c r="BP37" i="10"/>
  <c r="BP111" i="10" s="1"/>
  <c r="BO37" i="10"/>
  <c r="BO111" i="10" s="1"/>
  <c r="BN37" i="10"/>
  <c r="BL37" i="10"/>
  <c r="BK37" i="10"/>
  <c r="BK111" i="10" s="1"/>
  <c r="BJ37" i="10"/>
  <c r="BH37" i="10"/>
  <c r="BH104" i="10" s="1"/>
  <c r="BG37" i="10"/>
  <c r="BG111" i="10" s="1"/>
  <c r="BF37" i="10"/>
  <c r="BE37" i="10"/>
  <c r="BD37" i="10"/>
  <c r="BC37" i="10"/>
  <c r="BC111" i="10" s="1"/>
  <c r="BB37" i="10"/>
  <c r="BA37" i="10"/>
  <c r="BA104" i="10" s="1"/>
  <c r="AZ37" i="10"/>
  <c r="AZ111" i="10" s="1"/>
  <c r="AY37" i="10"/>
  <c r="AY111" i="10" s="1"/>
  <c r="AW37" i="10"/>
  <c r="AV37" i="10"/>
  <c r="AU37" i="10"/>
  <c r="AU111" i="10" s="1"/>
  <c r="AT37" i="10"/>
  <c r="AS37" i="10"/>
  <c r="AS104" i="10" s="1"/>
  <c r="AR37" i="10"/>
  <c r="AR104" i="10" s="1"/>
  <c r="AQ37" i="10"/>
  <c r="AQ111" i="10" s="1"/>
  <c r="AP37" i="10"/>
  <c r="AO37" i="10"/>
  <c r="AN37" i="10"/>
  <c r="AM37" i="10"/>
  <c r="AM111" i="10" s="1"/>
  <c r="AL37" i="10"/>
  <c r="AK37" i="10"/>
  <c r="AK104" i="10" s="1"/>
  <c r="AJ37" i="10"/>
  <c r="AJ111" i="10" s="1"/>
  <c r="AI37" i="10"/>
  <c r="AI111" i="10" s="1"/>
  <c r="AH37" i="10"/>
  <c r="CB32" i="10"/>
  <c r="BY32" i="10"/>
  <c r="BX32" i="10"/>
  <c r="BU32" i="10"/>
  <c r="BT32" i="10"/>
  <c r="BS32" i="10"/>
  <c r="BQ32" i="10"/>
  <c r="BP32" i="10"/>
  <c r="BM32" i="10"/>
  <c r="BL32" i="10"/>
  <c r="BI32" i="10"/>
  <c r="BH32" i="10"/>
  <c r="BE32" i="10"/>
  <c r="BD32" i="10"/>
  <c r="BC32" i="10"/>
  <c r="BA32" i="10"/>
  <c r="AZ32" i="10"/>
  <c r="AW32" i="10"/>
  <c r="AV32" i="10"/>
  <c r="AS32" i="10"/>
  <c r="AR32" i="10"/>
  <c r="AO32" i="10"/>
  <c r="AN32" i="10"/>
  <c r="AM32" i="10"/>
  <c r="AK32" i="10"/>
  <c r="AJ32" i="10"/>
  <c r="CB31" i="10"/>
  <c r="CA31" i="10"/>
  <c r="CA32" i="10" s="1"/>
  <c r="BZ31" i="10"/>
  <c r="BZ32" i="10" s="1"/>
  <c r="BY31" i="10"/>
  <c r="BX31" i="10"/>
  <c r="BW31" i="10"/>
  <c r="BW32" i="10" s="1"/>
  <c r="BV31" i="10"/>
  <c r="BV32" i="10" s="1"/>
  <c r="BU31" i="10"/>
  <c r="BT31" i="10"/>
  <c r="BS31" i="10"/>
  <c r="BR31" i="10"/>
  <c r="BR32" i="10" s="1"/>
  <c r="BQ31" i="10"/>
  <c r="BP31" i="10"/>
  <c r="BO31" i="10"/>
  <c r="BO32" i="10" s="1"/>
  <c r="BN31" i="10"/>
  <c r="BN32" i="10" s="1"/>
  <c r="BM31" i="10"/>
  <c r="BL31" i="10"/>
  <c r="BK31" i="10"/>
  <c r="BK32" i="10" s="1"/>
  <c r="BJ31" i="10"/>
  <c r="BJ32" i="10" s="1"/>
  <c r="BI31" i="10"/>
  <c r="BH31" i="10"/>
  <c r="BG31" i="10"/>
  <c r="BG32" i="10" s="1"/>
  <c r="BF31" i="10"/>
  <c r="BF32" i="10" s="1"/>
  <c r="BE31" i="10"/>
  <c r="BD31" i="10"/>
  <c r="BC31" i="10"/>
  <c r="BB31" i="10"/>
  <c r="BB32" i="10" s="1"/>
  <c r="BA31" i="10"/>
  <c r="AZ31" i="10"/>
  <c r="AY31" i="10"/>
  <c r="AY32" i="10" s="1"/>
  <c r="AX31" i="10"/>
  <c r="AX32" i="10" s="1"/>
  <c r="AW31" i="10"/>
  <c r="AV31" i="10"/>
  <c r="AU31" i="10"/>
  <c r="AU32" i="10" s="1"/>
  <c r="AT31" i="10"/>
  <c r="AT32" i="10" s="1"/>
  <c r="AS31" i="10"/>
  <c r="AR31" i="10"/>
  <c r="AQ31" i="10"/>
  <c r="AQ32" i="10" s="1"/>
  <c r="AP31" i="10"/>
  <c r="AP32" i="10" s="1"/>
  <c r="AO31" i="10"/>
  <c r="AN31" i="10"/>
  <c r="AM31" i="10"/>
  <c r="AL31" i="10"/>
  <c r="AL32" i="10" s="1"/>
  <c r="AK31" i="10"/>
  <c r="AJ31" i="10"/>
  <c r="AI31" i="10"/>
  <c r="AI32" i="10" s="1"/>
  <c r="AH31" i="10"/>
  <c r="AH32" i="10" s="1"/>
  <c r="BR24" i="10"/>
  <c r="BO24" i="10"/>
  <c r="BN24" i="10"/>
  <c r="BJ24" i="10"/>
  <c r="BG24" i="10"/>
  <c r="BF24" i="10"/>
  <c r="BB24" i="10"/>
  <c r="BU23" i="10"/>
  <c r="BU24" i="10" s="1"/>
  <c r="BT23" i="10"/>
  <c r="BT24" i="10" s="1"/>
  <c r="BS23" i="10"/>
  <c r="BS24" i="10" s="1"/>
  <c r="BR23" i="10"/>
  <c r="BQ23" i="10"/>
  <c r="BQ24" i="10" s="1"/>
  <c r="BP23" i="10"/>
  <c r="BP24" i="10" s="1"/>
  <c r="BO23" i="10"/>
  <c r="BN23" i="10"/>
  <c r="BM23" i="10"/>
  <c r="BM24" i="10" s="1"/>
  <c r="BL23" i="10"/>
  <c r="BL24" i="10" s="1"/>
  <c r="BK23" i="10"/>
  <c r="BK24" i="10" s="1"/>
  <c r="BJ23" i="10"/>
  <c r="BI23" i="10"/>
  <c r="BI24" i="10" s="1"/>
  <c r="BH23" i="10"/>
  <c r="BH24" i="10" s="1"/>
  <c r="BG23" i="10"/>
  <c r="BF23" i="10"/>
  <c r="BE23" i="10"/>
  <c r="BE24" i="10" s="1"/>
  <c r="BD23" i="10"/>
  <c r="BD24" i="10" s="1"/>
  <c r="BC23" i="10"/>
  <c r="BC24" i="10" s="1"/>
  <c r="BB23" i="10"/>
  <c r="BA23" i="10"/>
  <c r="BA24" i="10" s="1"/>
  <c r="BU15" i="10"/>
  <c r="BT15" i="10"/>
  <c r="BS15" i="10"/>
  <c r="BR15" i="10"/>
  <c r="BQ15" i="10"/>
  <c r="BP15" i="10"/>
  <c r="BO15" i="10"/>
  <c r="BN15" i="10"/>
  <c r="BM15" i="10"/>
  <c r="BL15" i="10"/>
  <c r="CA12" i="10"/>
  <c r="BZ12" i="10"/>
  <c r="BW12" i="10"/>
  <c r="BV12" i="10"/>
  <c r="BS12" i="10"/>
  <c r="BR12" i="10"/>
  <c r="BN12" i="10"/>
  <c r="BJ12" i="10"/>
  <c r="BF12" i="10"/>
  <c r="BB12" i="10"/>
  <c r="AT12" i="10"/>
  <c r="AP12" i="10"/>
  <c r="AL12" i="10"/>
  <c r="AK12" i="10"/>
  <c r="AH12" i="10"/>
  <c r="CB11" i="10"/>
  <c r="CA11" i="10"/>
  <c r="BZ11" i="10"/>
  <c r="BZ101" i="10" s="1"/>
  <c r="BZ102" i="10" s="1"/>
  <c r="BY11" i="10"/>
  <c r="BX11" i="10"/>
  <c r="BW11" i="10"/>
  <c r="BV11" i="10"/>
  <c r="BU11" i="10"/>
  <c r="BT11" i="10"/>
  <c r="BS11" i="10"/>
  <c r="BR11" i="10"/>
  <c r="BR101" i="10" s="1"/>
  <c r="BR102" i="10" s="1"/>
  <c r="BQ11" i="10"/>
  <c r="BP11" i="10"/>
  <c r="BO11" i="10"/>
  <c r="BO12" i="10" s="1"/>
  <c r="BN11" i="10"/>
  <c r="BM11" i="10"/>
  <c r="BM101" i="10" s="1"/>
  <c r="BL11" i="10"/>
  <c r="BK11" i="10"/>
  <c r="BK101" i="10" s="1"/>
  <c r="BK102" i="10" s="1"/>
  <c r="BJ11" i="10"/>
  <c r="BJ101" i="10" s="1"/>
  <c r="BJ102" i="10" s="1"/>
  <c r="BI11" i="10"/>
  <c r="BI101" i="10" s="1"/>
  <c r="BH11" i="10"/>
  <c r="BF11" i="10"/>
  <c r="BE11" i="10"/>
  <c r="BE12" i="10" s="1"/>
  <c r="BD11" i="10"/>
  <c r="BC11" i="10"/>
  <c r="BC101" i="10" s="1"/>
  <c r="BC102" i="10" s="1"/>
  <c r="BB11" i="10"/>
  <c r="BB101" i="10" s="1"/>
  <c r="BB102" i="10" s="1"/>
  <c r="BA11" i="10"/>
  <c r="BA101" i="10" s="1"/>
  <c r="BA102" i="10" s="1"/>
  <c r="AZ11" i="10"/>
  <c r="AY11" i="10"/>
  <c r="AY101" i="10" s="1"/>
  <c r="AX11" i="10"/>
  <c r="AW11" i="10"/>
  <c r="AW101" i="10" s="1"/>
  <c r="AW102" i="10" s="1"/>
  <c r="AV11" i="10"/>
  <c r="AU11" i="10"/>
  <c r="AU101" i="10" s="1"/>
  <c r="AU102" i="10" s="1"/>
  <c r="AT11" i="10"/>
  <c r="AT101" i="10" s="1"/>
  <c r="AT102" i="10" s="1"/>
  <c r="AS11" i="10"/>
  <c r="AS101" i="10" s="1"/>
  <c r="AS102" i="10" s="1"/>
  <c r="AR11" i="10"/>
  <c r="AP11" i="10"/>
  <c r="AO11" i="10"/>
  <c r="AO12" i="10" s="1"/>
  <c r="AN11" i="10"/>
  <c r="AM11" i="10"/>
  <c r="AM101" i="10" s="1"/>
  <c r="AM102" i="10" s="1"/>
  <c r="AL11" i="10"/>
  <c r="AL101" i="10" s="1"/>
  <c r="AL102" i="10" s="1"/>
  <c r="AK11" i="10"/>
  <c r="AK101" i="10" s="1"/>
  <c r="AK102" i="10" s="1"/>
  <c r="AJ11" i="10"/>
  <c r="AH11" i="10"/>
  <c r="CB146" i="8"/>
  <c r="CA146" i="8"/>
  <c r="BZ146" i="8"/>
  <c r="BY146" i="8"/>
  <c r="BX146" i="8"/>
  <c r="BW146" i="8"/>
  <c r="BV146" i="8"/>
  <c r="BU146" i="8"/>
  <c r="BT146" i="8"/>
  <c r="BS146" i="8"/>
  <c r="BR146" i="8"/>
  <c r="BQ146" i="8"/>
  <c r="BP146" i="8"/>
  <c r="BO146" i="8"/>
  <c r="BN146" i="8"/>
  <c r="BM146" i="8"/>
  <c r="BL146" i="8"/>
  <c r="BK146" i="8"/>
  <c r="BJ146" i="8"/>
  <c r="BI146" i="8"/>
  <c r="BH146" i="8"/>
  <c r="BG146" i="8"/>
  <c r="BF146" i="8"/>
  <c r="BE146" i="8"/>
  <c r="BD146" i="8"/>
  <c r="BC146" i="8"/>
  <c r="BB146" i="8"/>
  <c r="BA146" i="8"/>
  <c r="AZ146" i="8"/>
  <c r="AZ143" i="8" s="1"/>
  <c r="AY146" i="8"/>
  <c r="AX146" i="8"/>
  <c r="AW146" i="8"/>
  <c r="AV146" i="8"/>
  <c r="AU146" i="8"/>
  <c r="AT146" i="8"/>
  <c r="AS146" i="8"/>
  <c r="AR146" i="8"/>
  <c r="AR143" i="8" s="1"/>
  <c r="AQ146" i="8"/>
  <c r="AP146" i="8"/>
  <c r="AO146" i="8"/>
  <c r="AN146" i="8"/>
  <c r="AM146" i="8"/>
  <c r="AL146" i="8"/>
  <c r="AK146" i="8"/>
  <c r="AJ146" i="8"/>
  <c r="AJ143" i="8" s="1"/>
  <c r="AI146" i="8"/>
  <c r="AH146" i="8"/>
  <c r="CB145" i="8"/>
  <c r="CA145" i="8"/>
  <c r="CA143" i="8" s="1"/>
  <c r="BZ145" i="8"/>
  <c r="BY145" i="8"/>
  <c r="BX145" i="8"/>
  <c r="BW145" i="8"/>
  <c r="BW143" i="8" s="1"/>
  <c r="BV145" i="8"/>
  <c r="BU145" i="8"/>
  <c r="BT145" i="8"/>
  <c r="BS145" i="8"/>
  <c r="BS143" i="8" s="1"/>
  <c r="BR145" i="8"/>
  <c r="BQ145" i="8"/>
  <c r="BP145" i="8"/>
  <c r="BO145" i="8"/>
  <c r="BO143" i="8" s="1"/>
  <c r="BN145" i="8"/>
  <c r="BM145" i="8"/>
  <c r="BL145" i="8"/>
  <c r="BK145" i="8"/>
  <c r="BK143" i="8" s="1"/>
  <c r="BJ145" i="8"/>
  <c r="BI145" i="8"/>
  <c r="BH145" i="8"/>
  <c r="BG145" i="8"/>
  <c r="BG143" i="8" s="1"/>
  <c r="BF145" i="8"/>
  <c r="BE145" i="8"/>
  <c r="BD145" i="8"/>
  <c r="BC145" i="8"/>
  <c r="BC143" i="8" s="1"/>
  <c r="BB145" i="8"/>
  <c r="BA145" i="8"/>
  <c r="AZ145" i="8"/>
  <c r="AY145" i="8"/>
  <c r="AY143" i="8" s="1"/>
  <c r="AX145" i="8"/>
  <c r="AW145" i="8"/>
  <c r="AV145" i="8"/>
  <c r="AU145" i="8"/>
  <c r="AU143" i="8" s="1"/>
  <c r="AT145" i="8"/>
  <c r="AS145" i="8"/>
  <c r="AR145" i="8"/>
  <c r="AQ145" i="8"/>
  <c r="AQ143" i="8" s="1"/>
  <c r="AP145" i="8"/>
  <c r="AO145" i="8"/>
  <c r="AN145" i="8"/>
  <c r="AM145" i="8"/>
  <c r="AM143" i="8" s="1"/>
  <c r="AL145" i="8"/>
  <c r="AK145" i="8"/>
  <c r="AJ145" i="8"/>
  <c r="AI145" i="8"/>
  <c r="AI143" i="8" s="1"/>
  <c r="AH145" i="8"/>
  <c r="CB144" i="8"/>
  <c r="CA144" i="8"/>
  <c r="BZ144" i="8"/>
  <c r="BZ143" i="8" s="1"/>
  <c r="BY144" i="8"/>
  <c r="BX144" i="8"/>
  <c r="BW144" i="8"/>
  <c r="BV144" i="8"/>
  <c r="BV143" i="8" s="1"/>
  <c r="BU144" i="8"/>
  <c r="BU143" i="8" s="1"/>
  <c r="BT144" i="8"/>
  <c r="BS144" i="8"/>
  <c r="BR144" i="8"/>
  <c r="BR143" i="8" s="1"/>
  <c r="BQ144" i="8"/>
  <c r="BP144" i="8"/>
  <c r="BO144" i="8"/>
  <c r="BN144" i="8"/>
  <c r="BN143" i="8" s="1"/>
  <c r="BM144" i="8"/>
  <c r="BM143" i="8" s="1"/>
  <c r="BL144" i="8"/>
  <c r="BK144" i="8"/>
  <c r="BJ144" i="8"/>
  <c r="BJ143" i="8" s="1"/>
  <c r="BI144" i="8"/>
  <c r="BH144" i="8"/>
  <c r="BG144" i="8"/>
  <c r="BF144" i="8"/>
  <c r="BF143" i="8" s="1"/>
  <c r="BE144" i="8"/>
  <c r="BE143" i="8" s="1"/>
  <c r="BD144" i="8"/>
  <c r="BC144" i="8"/>
  <c r="BB144" i="8"/>
  <c r="BB143" i="8" s="1"/>
  <c r="BA144" i="8"/>
  <c r="AZ144" i="8"/>
  <c r="AY144" i="8"/>
  <c r="AX144" i="8"/>
  <c r="AX143" i="8" s="1"/>
  <c r="AW144" i="8"/>
  <c r="AW143" i="8" s="1"/>
  <c r="AV144" i="8"/>
  <c r="AU144" i="8"/>
  <c r="AT144" i="8"/>
  <c r="AT143" i="8" s="1"/>
  <c r="AS144" i="8"/>
  <c r="AR144" i="8"/>
  <c r="AQ144" i="8"/>
  <c r="AP144" i="8"/>
  <c r="AP143" i="8" s="1"/>
  <c r="AO144" i="8"/>
  <c r="AO143" i="8" s="1"/>
  <c r="AN144" i="8"/>
  <c r="AM144" i="8"/>
  <c r="AL144" i="8"/>
  <c r="AL143" i="8" s="1"/>
  <c r="AK144" i="8"/>
  <c r="AJ144" i="8"/>
  <c r="AI144" i="8"/>
  <c r="AH144" i="8"/>
  <c r="AH143" i="8" s="1"/>
  <c r="CB143" i="8"/>
  <c r="BY143" i="8"/>
  <c r="BX143" i="8"/>
  <c r="BT143" i="8"/>
  <c r="BQ143" i="8"/>
  <c r="BP143" i="8"/>
  <c r="BL143" i="8"/>
  <c r="BI143" i="8"/>
  <c r="BH143" i="8"/>
  <c r="BD143" i="8"/>
  <c r="BA143" i="8"/>
  <c r="AV143" i="8"/>
  <c r="AS143" i="8"/>
  <c r="AN143" i="8"/>
  <c r="AK143" i="8"/>
  <c r="CB142" i="8"/>
  <c r="CA142" i="8"/>
  <c r="BZ142" i="8"/>
  <c r="BY142" i="8"/>
  <c r="BX142" i="8"/>
  <c r="BX139" i="8" s="1"/>
  <c r="BW142" i="8"/>
  <c r="BV142" i="8"/>
  <c r="BU142" i="8"/>
  <c r="BT142" i="8"/>
  <c r="BS142" i="8"/>
  <c r="BR142" i="8"/>
  <c r="BQ142" i="8"/>
  <c r="BP142" i="8"/>
  <c r="BP139" i="8" s="1"/>
  <c r="BO142" i="8"/>
  <c r="BN142" i="8"/>
  <c r="BM142" i="8"/>
  <c r="BL142" i="8"/>
  <c r="BK142" i="8"/>
  <c r="BJ142" i="8"/>
  <c r="BI142" i="8"/>
  <c r="BH142" i="8"/>
  <c r="BH139" i="8" s="1"/>
  <c r="BG142" i="8"/>
  <c r="BF142" i="8"/>
  <c r="BE142" i="8"/>
  <c r="BD142" i="8"/>
  <c r="BC142" i="8"/>
  <c r="BB142" i="8"/>
  <c r="BA142" i="8"/>
  <c r="AZ142" i="8"/>
  <c r="AZ139" i="8" s="1"/>
  <c r="AY142" i="8"/>
  <c r="AX142" i="8"/>
  <c r="AW142" i="8"/>
  <c r="AV142" i="8"/>
  <c r="AU142" i="8"/>
  <c r="AT142" i="8"/>
  <c r="AS142" i="8"/>
  <c r="AR142" i="8"/>
  <c r="AR139" i="8" s="1"/>
  <c r="AQ142" i="8"/>
  <c r="AP142" i="8"/>
  <c r="AO142" i="8"/>
  <c r="AN142" i="8"/>
  <c r="AM142" i="8"/>
  <c r="AL142" i="8"/>
  <c r="AK142" i="8"/>
  <c r="AJ142" i="8"/>
  <c r="AJ139" i="8" s="1"/>
  <c r="AI142" i="8"/>
  <c r="AH142" i="8"/>
  <c r="CB141" i="8"/>
  <c r="CA141" i="8"/>
  <c r="BZ141" i="8"/>
  <c r="BY141" i="8"/>
  <c r="BX141" i="8"/>
  <c r="BW141" i="8"/>
  <c r="BV141" i="8"/>
  <c r="BU141" i="8"/>
  <c r="BT141" i="8"/>
  <c r="BS141" i="8"/>
  <c r="BR141" i="8"/>
  <c r="BQ141" i="8"/>
  <c r="BP141" i="8"/>
  <c r="BO141" i="8"/>
  <c r="BO139" i="8" s="1"/>
  <c r="BN141" i="8"/>
  <c r="BM141" i="8"/>
  <c r="BL141" i="8"/>
  <c r="BK141" i="8"/>
  <c r="BK139" i="8" s="1"/>
  <c r="BJ141" i="8"/>
  <c r="BI141" i="8"/>
  <c r="BH141" i="8"/>
  <c r="BG141" i="8"/>
  <c r="BG139" i="8" s="1"/>
  <c r="BF141" i="8"/>
  <c r="BE141" i="8"/>
  <c r="BD141" i="8"/>
  <c r="BC141" i="8"/>
  <c r="BC139" i="8" s="1"/>
  <c r="BB141" i="8"/>
  <c r="BA141" i="8"/>
  <c r="AZ141" i="8"/>
  <c r="AY141" i="8"/>
  <c r="AY139" i="8" s="1"/>
  <c r="AX141" i="8"/>
  <c r="AW141" i="8"/>
  <c r="AV141" i="8"/>
  <c r="AU141" i="8"/>
  <c r="AU139" i="8" s="1"/>
  <c r="AT141" i="8"/>
  <c r="AS141" i="8"/>
  <c r="AR141" i="8"/>
  <c r="AQ141" i="8"/>
  <c r="AQ139" i="8" s="1"/>
  <c r="AP141" i="8"/>
  <c r="AO141" i="8"/>
  <c r="AN141" i="8"/>
  <c r="AM141" i="8"/>
  <c r="AM139" i="8" s="1"/>
  <c r="AL141" i="8"/>
  <c r="AK141" i="8"/>
  <c r="AJ141" i="8"/>
  <c r="AI141" i="8"/>
  <c r="AI139" i="8" s="1"/>
  <c r="AH141" i="8"/>
  <c r="CB140" i="8"/>
  <c r="CA140" i="8"/>
  <c r="BZ140" i="8"/>
  <c r="BZ139" i="8" s="1"/>
  <c r="BY140" i="8"/>
  <c r="BX140" i="8"/>
  <c r="BW140" i="8"/>
  <c r="BV140" i="8"/>
  <c r="BU140" i="8"/>
  <c r="BU139" i="8" s="1"/>
  <c r="BT140" i="8"/>
  <c r="BS140" i="8"/>
  <c r="BR140" i="8"/>
  <c r="BQ140" i="8"/>
  <c r="BP140" i="8"/>
  <c r="BO140" i="8"/>
  <c r="BN140" i="8"/>
  <c r="BM140" i="8"/>
  <c r="BM139" i="8" s="1"/>
  <c r="BL140" i="8"/>
  <c r="BK140" i="8"/>
  <c r="BJ140" i="8"/>
  <c r="BI140" i="8"/>
  <c r="BH140" i="8"/>
  <c r="BG140" i="8"/>
  <c r="BF140" i="8"/>
  <c r="BE140" i="8"/>
  <c r="BE139" i="8" s="1"/>
  <c r="BD140" i="8"/>
  <c r="BC140" i="8"/>
  <c r="BB140" i="8"/>
  <c r="BA140" i="8"/>
  <c r="AZ140" i="8"/>
  <c r="AY140" i="8"/>
  <c r="AX140" i="8"/>
  <c r="AW140" i="8"/>
  <c r="AW139" i="8" s="1"/>
  <c r="AV140" i="8"/>
  <c r="AU140" i="8"/>
  <c r="AT140" i="8"/>
  <c r="AS140" i="8"/>
  <c r="AR140" i="8"/>
  <c r="AQ140" i="8"/>
  <c r="AP140" i="8"/>
  <c r="AO140" i="8"/>
  <c r="AO139" i="8" s="1"/>
  <c r="AN140" i="8"/>
  <c r="AM140" i="8"/>
  <c r="AL140" i="8"/>
  <c r="AK140" i="8"/>
  <c r="AJ140" i="8"/>
  <c r="AI140" i="8"/>
  <c r="AH140" i="8"/>
  <c r="CB139" i="8"/>
  <c r="BY139" i="8"/>
  <c r="BT139" i="8"/>
  <c r="BQ139" i="8"/>
  <c r="BL139" i="8"/>
  <c r="BI139" i="8"/>
  <c r="BD139" i="8"/>
  <c r="BA139" i="8"/>
  <c r="AV139" i="8"/>
  <c r="AS139" i="8"/>
  <c r="AN139" i="8"/>
  <c r="AK139" i="8"/>
  <c r="CB138" i="8"/>
  <c r="CA138" i="8"/>
  <c r="BZ138" i="8"/>
  <c r="BY138" i="8"/>
  <c r="BX138" i="8"/>
  <c r="BX135" i="8" s="1"/>
  <c r="BW138" i="8"/>
  <c r="BV138" i="8"/>
  <c r="BU138" i="8"/>
  <c r="BT138" i="8"/>
  <c r="BS138" i="8"/>
  <c r="BR138" i="8"/>
  <c r="BQ138" i="8"/>
  <c r="BP138" i="8"/>
  <c r="BP135" i="8" s="1"/>
  <c r="BO138" i="8"/>
  <c r="BN138" i="8"/>
  <c r="BM138" i="8"/>
  <c r="BL138" i="8"/>
  <c r="BK138" i="8"/>
  <c r="BJ138" i="8"/>
  <c r="BI138" i="8"/>
  <c r="BH138" i="8"/>
  <c r="BH135" i="8" s="1"/>
  <c r="BG138" i="8"/>
  <c r="BF138" i="8"/>
  <c r="BE138" i="8"/>
  <c r="BD138" i="8"/>
  <c r="BC138" i="8"/>
  <c r="BB138" i="8"/>
  <c r="BA138" i="8"/>
  <c r="AZ138" i="8"/>
  <c r="AZ135" i="8" s="1"/>
  <c r="AY138" i="8"/>
  <c r="AX138" i="8"/>
  <c r="AW138" i="8"/>
  <c r="AV138" i="8"/>
  <c r="AU138" i="8"/>
  <c r="AT138" i="8"/>
  <c r="AS138" i="8"/>
  <c r="AR138" i="8"/>
  <c r="AR135" i="8" s="1"/>
  <c r="AQ138" i="8"/>
  <c r="AP138" i="8"/>
  <c r="AO138" i="8"/>
  <c r="AN138" i="8"/>
  <c r="AM138" i="8"/>
  <c r="AL138" i="8"/>
  <c r="AK138" i="8"/>
  <c r="AJ138" i="8"/>
  <c r="AJ135" i="8" s="1"/>
  <c r="AI138" i="8"/>
  <c r="AH138" i="8"/>
  <c r="CB137" i="8"/>
  <c r="CA137" i="8"/>
  <c r="BZ137" i="8"/>
  <c r="BY137" i="8"/>
  <c r="BX137" i="8"/>
  <c r="BW137" i="8"/>
  <c r="BV137"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Q137" i="8"/>
  <c r="AP137" i="8"/>
  <c r="AO137" i="8"/>
  <c r="AN137" i="8"/>
  <c r="AM137" i="8"/>
  <c r="AL137" i="8"/>
  <c r="AK137" i="8"/>
  <c r="AJ137" i="8"/>
  <c r="AI137" i="8"/>
  <c r="AH137" i="8"/>
  <c r="CB136" i="8"/>
  <c r="CA136" i="8"/>
  <c r="BZ136" i="8"/>
  <c r="BY136" i="8"/>
  <c r="BX136" i="8"/>
  <c r="BW136" i="8"/>
  <c r="BV136" i="8"/>
  <c r="BU136" i="8"/>
  <c r="BU135" i="8" s="1"/>
  <c r="BT136" i="8"/>
  <c r="BS136" i="8"/>
  <c r="BR136" i="8"/>
  <c r="BQ136" i="8"/>
  <c r="BP136" i="8"/>
  <c r="BO136" i="8"/>
  <c r="BN136" i="8"/>
  <c r="BM136" i="8"/>
  <c r="BM135" i="8" s="1"/>
  <c r="BL136" i="8"/>
  <c r="BK136" i="8"/>
  <c r="BJ136" i="8"/>
  <c r="BI136" i="8"/>
  <c r="BH136" i="8"/>
  <c r="BG136" i="8"/>
  <c r="BF136" i="8"/>
  <c r="BE136" i="8"/>
  <c r="BE135" i="8" s="1"/>
  <c r="BD136" i="8"/>
  <c r="BC136" i="8"/>
  <c r="BB136" i="8"/>
  <c r="BA136" i="8"/>
  <c r="AZ136" i="8"/>
  <c r="AY136" i="8"/>
  <c r="AX136" i="8"/>
  <c r="AW136" i="8"/>
  <c r="AW135" i="8" s="1"/>
  <c r="AV136" i="8"/>
  <c r="AU136" i="8"/>
  <c r="AT136" i="8"/>
  <c r="AS136" i="8"/>
  <c r="AR136" i="8"/>
  <c r="AQ136" i="8"/>
  <c r="AP136" i="8"/>
  <c r="AO136" i="8"/>
  <c r="AO135" i="8" s="1"/>
  <c r="AN136" i="8"/>
  <c r="AM136" i="8"/>
  <c r="AL136" i="8"/>
  <c r="AK136" i="8"/>
  <c r="AJ136" i="8"/>
  <c r="AI136" i="8"/>
  <c r="AH136" i="8"/>
  <c r="CB135" i="8"/>
  <c r="BY135" i="8"/>
  <c r="BT135" i="8"/>
  <c r="BQ135" i="8"/>
  <c r="BL135" i="8"/>
  <c r="BI135" i="8"/>
  <c r="BD135" i="8"/>
  <c r="BA135" i="8"/>
  <c r="AV135" i="8"/>
  <c r="AS135" i="8"/>
  <c r="AN135" i="8"/>
  <c r="AK135" i="8"/>
  <c r="BW131" i="8"/>
  <c r="BO131" i="8"/>
  <c r="BG131" i="8"/>
  <c r="AY131" i="8"/>
  <c r="AQ131" i="8"/>
  <c r="AI131" i="8"/>
  <c r="BZ129" i="8"/>
  <c r="BV129" i="8"/>
  <c r="BR129" i="8"/>
  <c r="BN129" i="8"/>
  <c r="BJ129" i="8"/>
  <c r="BF129" i="8"/>
  <c r="BB129" i="8"/>
  <c r="AX129" i="8"/>
  <c r="AT129" i="8"/>
  <c r="AP129" i="8"/>
  <c r="AL129" i="8"/>
  <c r="AH129" i="8"/>
  <c r="CB128" i="8"/>
  <c r="CB129" i="8" s="1"/>
  <c r="CA128" i="8"/>
  <c r="CA129" i="8" s="1"/>
  <c r="BZ128" i="8"/>
  <c r="BY128" i="8"/>
  <c r="BY129" i="8" s="1"/>
  <c r="BX128" i="8"/>
  <c r="BX129" i="8" s="1"/>
  <c r="BW128" i="8"/>
  <c r="BW129" i="8" s="1"/>
  <c r="BV128" i="8"/>
  <c r="BU128" i="8"/>
  <c r="BU129" i="8" s="1"/>
  <c r="BT128" i="8"/>
  <c r="BT129" i="8" s="1"/>
  <c r="BS128" i="8"/>
  <c r="BS129" i="8" s="1"/>
  <c r="BR128" i="8"/>
  <c r="BQ128" i="8"/>
  <c r="BQ129" i="8" s="1"/>
  <c r="BP128" i="8"/>
  <c r="BP129" i="8" s="1"/>
  <c r="BO128" i="8"/>
  <c r="BO129" i="8" s="1"/>
  <c r="BN128" i="8"/>
  <c r="BM128" i="8"/>
  <c r="BM129" i="8" s="1"/>
  <c r="BL128" i="8"/>
  <c r="BL129" i="8" s="1"/>
  <c r="BK128" i="8"/>
  <c r="BK129" i="8" s="1"/>
  <c r="BJ128" i="8"/>
  <c r="BI128" i="8"/>
  <c r="BI129" i="8" s="1"/>
  <c r="BH128" i="8"/>
  <c r="BH129" i="8" s="1"/>
  <c r="BG128" i="8"/>
  <c r="BG129" i="8" s="1"/>
  <c r="BF128" i="8"/>
  <c r="BE128" i="8"/>
  <c r="BE129" i="8" s="1"/>
  <c r="BD128" i="8"/>
  <c r="BD129" i="8" s="1"/>
  <c r="BC128" i="8"/>
  <c r="BC129" i="8" s="1"/>
  <c r="BB128" i="8"/>
  <c r="BA128" i="8"/>
  <c r="BA129" i="8" s="1"/>
  <c r="AZ128" i="8"/>
  <c r="AZ129" i="8" s="1"/>
  <c r="AY128" i="8"/>
  <c r="AY129" i="8" s="1"/>
  <c r="AX128" i="8"/>
  <c r="AW128" i="8"/>
  <c r="AW129" i="8" s="1"/>
  <c r="AV128" i="8"/>
  <c r="AV129" i="8" s="1"/>
  <c r="AU128" i="8"/>
  <c r="AU129" i="8" s="1"/>
  <c r="AT128" i="8"/>
  <c r="AS128" i="8"/>
  <c r="AS129" i="8" s="1"/>
  <c r="AR128" i="8"/>
  <c r="AR129" i="8" s="1"/>
  <c r="AQ128" i="8"/>
  <c r="AQ129" i="8" s="1"/>
  <c r="AP128" i="8"/>
  <c r="AO128" i="8"/>
  <c r="AO129" i="8" s="1"/>
  <c r="AN128" i="8"/>
  <c r="AN129" i="8" s="1"/>
  <c r="AM128" i="8"/>
  <c r="AM129" i="8" s="1"/>
  <c r="AL128" i="8"/>
  <c r="AK128" i="8"/>
  <c r="AK129" i="8" s="1"/>
  <c r="AJ128" i="8"/>
  <c r="AJ129" i="8" s="1"/>
  <c r="AI128" i="8"/>
  <c r="AI129" i="8" s="1"/>
  <c r="AH128" i="8"/>
  <c r="BW79" i="8"/>
  <c r="BO79" i="8"/>
  <c r="BG79" i="8"/>
  <c r="AY79" i="8"/>
  <c r="AQ79" i="8"/>
  <c r="AI79" i="8"/>
  <c r="CA78" i="8"/>
  <c r="CA79" i="8" s="1"/>
  <c r="BW78" i="8"/>
  <c r="BV78" i="8"/>
  <c r="BV79" i="8" s="1"/>
  <c r="BS78" i="8"/>
  <c r="BS79" i="8" s="1"/>
  <c r="BO78" i="8"/>
  <c r="BN78" i="8"/>
  <c r="BN79" i="8" s="1"/>
  <c r="BK78" i="8"/>
  <c r="BK79" i="8" s="1"/>
  <c r="BG78" i="8"/>
  <c r="BF78" i="8"/>
  <c r="BF79" i="8" s="1"/>
  <c r="BC78" i="8"/>
  <c r="BC79" i="8" s="1"/>
  <c r="AY78" i="8"/>
  <c r="AX78" i="8"/>
  <c r="AX79" i="8" s="1"/>
  <c r="AU78" i="8"/>
  <c r="AU79" i="8" s="1"/>
  <c r="AQ78" i="8"/>
  <c r="AP78" i="8"/>
  <c r="AP79" i="8" s="1"/>
  <c r="AM78" i="8"/>
  <c r="AM79" i="8" s="1"/>
  <c r="AI78" i="8"/>
  <c r="AH78" i="8"/>
  <c r="AH79" i="8" s="1"/>
  <c r="CB22" i="8"/>
  <c r="CB78" i="8" s="1"/>
  <c r="CB79" i="8" s="1"/>
  <c r="CA22" i="8"/>
  <c r="BZ22" i="8"/>
  <c r="BZ78" i="8" s="1"/>
  <c r="BY22" i="8"/>
  <c r="BY78" i="8" s="1"/>
  <c r="BY79" i="8" s="1"/>
  <c r="BX22" i="8"/>
  <c r="BX78" i="8" s="1"/>
  <c r="BX79" i="8" s="1"/>
  <c r="BW22" i="8"/>
  <c r="BV22" i="8"/>
  <c r="BU22" i="8"/>
  <c r="BU78" i="8" s="1"/>
  <c r="BU79" i="8" s="1"/>
  <c r="BT22" i="8"/>
  <c r="BT78" i="8" s="1"/>
  <c r="BT79" i="8" s="1"/>
  <c r="BS22" i="8"/>
  <c r="BR22" i="8"/>
  <c r="BR78" i="8" s="1"/>
  <c r="BQ22" i="8"/>
  <c r="BQ78" i="8" s="1"/>
  <c r="BQ79" i="8" s="1"/>
  <c r="BP22" i="8"/>
  <c r="BP78" i="8" s="1"/>
  <c r="BP79" i="8" s="1"/>
  <c r="BO22" i="8"/>
  <c r="BN22" i="8"/>
  <c r="BM22" i="8"/>
  <c r="BM78" i="8" s="1"/>
  <c r="BM79" i="8" s="1"/>
  <c r="BL22" i="8"/>
  <c r="BL78" i="8" s="1"/>
  <c r="BL79" i="8" s="1"/>
  <c r="BK22" i="8"/>
  <c r="BJ22" i="8"/>
  <c r="BJ78" i="8" s="1"/>
  <c r="BI22" i="8"/>
  <c r="BI78" i="8" s="1"/>
  <c r="BI79" i="8" s="1"/>
  <c r="BH22" i="8"/>
  <c r="BH78" i="8" s="1"/>
  <c r="BH79" i="8" s="1"/>
  <c r="BG22" i="8"/>
  <c r="BF22" i="8"/>
  <c r="BE22" i="8"/>
  <c r="BE78" i="8" s="1"/>
  <c r="BE79" i="8" s="1"/>
  <c r="BD22" i="8"/>
  <c r="BD78" i="8" s="1"/>
  <c r="BD79" i="8" s="1"/>
  <c r="BC22" i="8"/>
  <c r="BB22" i="8"/>
  <c r="BB78" i="8" s="1"/>
  <c r="BA22" i="8"/>
  <c r="BA78" i="8" s="1"/>
  <c r="BA79" i="8" s="1"/>
  <c r="AZ22" i="8"/>
  <c r="AZ78" i="8" s="1"/>
  <c r="AZ79" i="8" s="1"/>
  <c r="AY22" i="8"/>
  <c r="AX22" i="8"/>
  <c r="AW22" i="8"/>
  <c r="AW78" i="8" s="1"/>
  <c r="AW79" i="8" s="1"/>
  <c r="AV22" i="8"/>
  <c r="AV78" i="8" s="1"/>
  <c r="AV79" i="8" s="1"/>
  <c r="AU22" i="8"/>
  <c r="AT22" i="8"/>
  <c r="AT78" i="8" s="1"/>
  <c r="AS22" i="8"/>
  <c r="AS78" i="8" s="1"/>
  <c r="AS79" i="8" s="1"/>
  <c r="AR22" i="8"/>
  <c r="AR78" i="8" s="1"/>
  <c r="AR79" i="8" s="1"/>
  <c r="AQ22" i="8"/>
  <c r="AP22" i="8"/>
  <c r="AO22" i="8"/>
  <c r="AO78" i="8" s="1"/>
  <c r="AO79" i="8" s="1"/>
  <c r="AN22" i="8"/>
  <c r="AN78" i="8" s="1"/>
  <c r="AN79" i="8" s="1"/>
  <c r="AM22" i="8"/>
  <c r="AL22" i="8"/>
  <c r="AL78" i="8" s="1"/>
  <c r="AK22" i="8"/>
  <c r="AK78" i="8" s="1"/>
  <c r="AK79" i="8" s="1"/>
  <c r="AJ22" i="8"/>
  <c r="AJ78" i="8" s="1"/>
  <c r="AJ79" i="8" s="1"/>
  <c r="AI22" i="8"/>
  <c r="AH22" i="8"/>
  <c r="CB17" i="8"/>
  <c r="CB132" i="8" s="1"/>
  <c r="BY17" i="8"/>
  <c r="BU17" i="8"/>
  <c r="BT17" i="8"/>
  <c r="BT132" i="8" s="1"/>
  <c r="BQ17" i="8"/>
  <c r="BM17" i="8"/>
  <c r="BL17" i="8"/>
  <c r="BI17" i="8"/>
  <c r="BE17" i="8"/>
  <c r="BD17" i="8"/>
  <c r="BD132" i="8" s="1"/>
  <c r="BA17" i="8"/>
  <c r="AW17" i="8"/>
  <c r="AV17" i="8"/>
  <c r="AV132" i="8" s="1"/>
  <c r="AS17" i="8"/>
  <c r="AO17" i="8"/>
  <c r="AN17" i="8"/>
  <c r="AN132" i="8" s="1"/>
  <c r="AK17" i="8"/>
  <c r="CB16" i="8"/>
  <c r="CA16" i="8"/>
  <c r="CA17" i="8" s="1"/>
  <c r="CA132" i="8" s="1"/>
  <c r="BZ16" i="8"/>
  <c r="BZ17" i="8" s="1"/>
  <c r="BY16" i="8"/>
  <c r="BX16" i="8"/>
  <c r="BW16" i="8"/>
  <c r="BW17" i="8" s="1"/>
  <c r="BW132" i="8" s="1"/>
  <c r="BV16" i="8"/>
  <c r="BV17" i="8" s="1"/>
  <c r="BV132" i="8" s="1"/>
  <c r="BU16" i="8"/>
  <c r="BT16" i="8"/>
  <c r="BS16" i="8"/>
  <c r="BS17" i="8" s="1"/>
  <c r="BS132" i="8" s="1"/>
  <c r="BR16" i="8"/>
  <c r="BR17" i="8" s="1"/>
  <c r="BQ16" i="8"/>
  <c r="BP16" i="8"/>
  <c r="BO16" i="8"/>
  <c r="BO17" i="8" s="1"/>
  <c r="BO132" i="8" s="1"/>
  <c r="BN16" i="8"/>
  <c r="BN17" i="8" s="1"/>
  <c r="BN132" i="8" s="1"/>
  <c r="BM16" i="8"/>
  <c r="BL16" i="8"/>
  <c r="BK16" i="8"/>
  <c r="BK17" i="8" s="1"/>
  <c r="BJ16" i="8"/>
  <c r="BJ17" i="8" s="1"/>
  <c r="BI16" i="8"/>
  <c r="BH16" i="8"/>
  <c r="BG16" i="8"/>
  <c r="BG17" i="8" s="1"/>
  <c r="BG132" i="8" s="1"/>
  <c r="BF16" i="8"/>
  <c r="BF17" i="8" s="1"/>
  <c r="BF132" i="8" s="1"/>
  <c r="BE16" i="8"/>
  <c r="BD16" i="8"/>
  <c r="BC16" i="8"/>
  <c r="BC17" i="8" s="1"/>
  <c r="BB16" i="8"/>
  <c r="BB17" i="8" s="1"/>
  <c r="BA16" i="8"/>
  <c r="AZ16" i="8"/>
  <c r="AY16" i="8"/>
  <c r="AY17" i="8" s="1"/>
  <c r="AY132" i="8" s="1"/>
  <c r="AX16" i="8"/>
  <c r="AX17" i="8" s="1"/>
  <c r="AX132" i="8" s="1"/>
  <c r="AW16" i="8"/>
  <c r="AV16" i="8"/>
  <c r="AU16" i="8"/>
  <c r="AU17" i="8" s="1"/>
  <c r="AU132" i="8" s="1"/>
  <c r="AT16" i="8"/>
  <c r="AT17" i="8" s="1"/>
  <c r="AS16" i="8"/>
  <c r="AR16" i="8"/>
  <c r="AQ16" i="8"/>
  <c r="AQ17" i="8" s="1"/>
  <c r="AQ132" i="8" s="1"/>
  <c r="AP16" i="8"/>
  <c r="AP17" i="8" s="1"/>
  <c r="AP132" i="8" s="1"/>
  <c r="AO16" i="8"/>
  <c r="AN16" i="8"/>
  <c r="AM16" i="8"/>
  <c r="AM17" i="8" s="1"/>
  <c r="AM132" i="8" s="1"/>
  <c r="AL16" i="8"/>
  <c r="AL17" i="8" s="1"/>
  <c r="AK16" i="8"/>
  <c r="AJ16" i="8"/>
  <c r="AI16" i="8"/>
  <c r="AI17" i="8" s="1"/>
  <c r="AI132" i="8" s="1"/>
  <c r="AH16" i="8"/>
  <c r="AH17" i="8" s="1"/>
  <c r="AH132" i="8" s="1"/>
  <c r="BV146" i="7"/>
  <c r="BU146" i="7"/>
  <c r="BT146" i="7"/>
  <c r="BS146" i="7"/>
  <c r="BR146" i="7"/>
  <c r="BQ146" i="7"/>
  <c r="BP146" i="7"/>
  <c r="BO146" i="7"/>
  <c r="BO143" i="7" s="1"/>
  <c r="BN146" i="7"/>
  <c r="BM146" i="7"/>
  <c r="BL146" i="7"/>
  <c r="BK146" i="7"/>
  <c r="BJ146" i="7"/>
  <c r="BI146" i="7"/>
  <c r="BH146" i="7"/>
  <c r="BG146" i="7"/>
  <c r="BG143" i="7" s="1"/>
  <c r="BF146" i="7"/>
  <c r="BE146" i="7"/>
  <c r="BD146" i="7"/>
  <c r="BC146" i="7"/>
  <c r="BB146" i="7"/>
  <c r="BA146" i="7"/>
  <c r="AZ146" i="7"/>
  <c r="AY146" i="7"/>
  <c r="AY143" i="7" s="1"/>
  <c r="AX146" i="7"/>
  <c r="AW146" i="7"/>
  <c r="AV146" i="7"/>
  <c r="AU146" i="7"/>
  <c r="AT146" i="7"/>
  <c r="AS146" i="7"/>
  <c r="AR146" i="7"/>
  <c r="AQ146" i="7"/>
  <c r="AQ143" i="7" s="1"/>
  <c r="AP146" i="7"/>
  <c r="AO146" i="7"/>
  <c r="AN146" i="7"/>
  <c r="AM146" i="7"/>
  <c r="AL146" i="7"/>
  <c r="AK146" i="7"/>
  <c r="AJ146" i="7"/>
  <c r="AI146" i="7"/>
  <c r="AI143" i="7" s="1"/>
  <c r="AH146" i="7"/>
  <c r="CB145" i="7"/>
  <c r="CA145" i="7"/>
  <c r="BZ145" i="7"/>
  <c r="BY145" i="7"/>
  <c r="BX145" i="7"/>
  <c r="BW145" i="7"/>
  <c r="BV145" i="7"/>
  <c r="BU145" i="7"/>
  <c r="BT145" i="7"/>
  <c r="BS145" i="7"/>
  <c r="BR145" i="7"/>
  <c r="BQ145" i="7"/>
  <c r="BP145" i="7"/>
  <c r="BO145" i="7"/>
  <c r="BN145" i="7"/>
  <c r="BM145" i="7"/>
  <c r="BL145" i="7"/>
  <c r="BK145" i="7"/>
  <c r="BJ145" i="7"/>
  <c r="BI145" i="7"/>
  <c r="BH145" i="7"/>
  <c r="BG145" i="7"/>
  <c r="BF145" i="7"/>
  <c r="BE145" i="7"/>
  <c r="BD145" i="7"/>
  <c r="BC145" i="7"/>
  <c r="BB145" i="7"/>
  <c r="BA145" i="7"/>
  <c r="AZ145" i="7"/>
  <c r="AY145" i="7"/>
  <c r="AX145" i="7"/>
  <c r="AW145" i="7"/>
  <c r="AV145" i="7"/>
  <c r="AU145" i="7"/>
  <c r="AT145" i="7"/>
  <c r="AS145" i="7"/>
  <c r="AR145" i="7"/>
  <c r="AQ145" i="7"/>
  <c r="AP145" i="7"/>
  <c r="AO145" i="7"/>
  <c r="AN145" i="7"/>
  <c r="AM145" i="7"/>
  <c r="AL145" i="7"/>
  <c r="AK145" i="7"/>
  <c r="AJ145" i="7"/>
  <c r="AI145" i="7"/>
  <c r="AH145" i="7"/>
  <c r="CB144" i="7"/>
  <c r="CA144" i="7"/>
  <c r="BZ144" i="7"/>
  <c r="BY144" i="7"/>
  <c r="BX144" i="7"/>
  <c r="BW144" i="7"/>
  <c r="BV144" i="7"/>
  <c r="BU144" i="7"/>
  <c r="BT144" i="7"/>
  <c r="BT143" i="7" s="1"/>
  <c r="BS144" i="7"/>
  <c r="BR144" i="7"/>
  <c r="BQ144" i="7"/>
  <c r="BP144" i="7"/>
  <c r="BP143" i="7" s="1"/>
  <c r="BO144" i="7"/>
  <c r="BN144" i="7"/>
  <c r="BM144" i="7"/>
  <c r="BL144" i="7"/>
  <c r="BL143" i="7" s="1"/>
  <c r="BK144" i="7"/>
  <c r="BJ144" i="7"/>
  <c r="BI144" i="7"/>
  <c r="BH144" i="7"/>
  <c r="BH143" i="7" s="1"/>
  <c r="BG144" i="7"/>
  <c r="BF144" i="7"/>
  <c r="BE144" i="7"/>
  <c r="BD144" i="7"/>
  <c r="BD143" i="7" s="1"/>
  <c r="BC144" i="7"/>
  <c r="BB144" i="7"/>
  <c r="BA144" i="7"/>
  <c r="AZ144" i="7"/>
  <c r="AZ143" i="7" s="1"/>
  <c r="AY144" i="7"/>
  <c r="AX144" i="7"/>
  <c r="AW144" i="7"/>
  <c r="AV144" i="7"/>
  <c r="AV143" i="7" s="1"/>
  <c r="AU144" i="7"/>
  <c r="AT144" i="7"/>
  <c r="AS144" i="7"/>
  <c r="AR144" i="7"/>
  <c r="AR143" i="7" s="1"/>
  <c r="AQ144" i="7"/>
  <c r="AP144" i="7"/>
  <c r="AO144" i="7"/>
  <c r="AN144" i="7"/>
  <c r="AN143" i="7" s="1"/>
  <c r="AM144" i="7"/>
  <c r="AL144" i="7"/>
  <c r="AK144" i="7"/>
  <c r="AJ144" i="7"/>
  <c r="AJ143" i="7" s="1"/>
  <c r="AI144" i="7"/>
  <c r="AH144" i="7"/>
  <c r="BS143" i="7"/>
  <c r="BK143" i="7"/>
  <c r="BC143" i="7"/>
  <c r="AU143" i="7"/>
  <c r="AM143" i="7"/>
  <c r="CA142" i="7"/>
  <c r="BZ142" i="7"/>
  <c r="BS142" i="7"/>
  <c r="BR142" i="7"/>
  <c r="BK142" i="7"/>
  <c r="BJ142" i="7"/>
  <c r="BC142" i="7"/>
  <c r="BB142" i="7"/>
  <c r="AU142" i="7"/>
  <c r="AT142" i="7"/>
  <c r="AM142" i="7"/>
  <c r="AL142" i="7"/>
  <c r="BZ141" i="7"/>
  <c r="BY141" i="7"/>
  <c r="BR141" i="7"/>
  <c r="BQ141" i="7"/>
  <c r="BJ141" i="7"/>
  <c r="BI141" i="7"/>
  <c r="BB141" i="7"/>
  <c r="BA141" i="7"/>
  <c r="AT141" i="7"/>
  <c r="AS141" i="7"/>
  <c r="AL141" i="7"/>
  <c r="AK141" i="7"/>
  <c r="CB140" i="7"/>
  <c r="CB139" i="7" s="1"/>
  <c r="CA140" i="7"/>
  <c r="BZ140" i="7"/>
  <c r="BY140" i="7"/>
  <c r="BX140" i="7"/>
  <c r="BW140" i="7"/>
  <c r="BV140" i="7"/>
  <c r="BU140" i="7"/>
  <c r="BT140" i="7"/>
  <c r="BT139" i="7" s="1"/>
  <c r="BS140" i="7"/>
  <c r="BR140" i="7"/>
  <c r="BQ140" i="7"/>
  <c r="BP140" i="7"/>
  <c r="BO140" i="7"/>
  <c r="BN140" i="7"/>
  <c r="BM140" i="7"/>
  <c r="BL140" i="7"/>
  <c r="BL139" i="7" s="1"/>
  <c r="BK140" i="7"/>
  <c r="BJ140" i="7"/>
  <c r="BI140" i="7"/>
  <c r="BH140" i="7"/>
  <c r="BG140" i="7"/>
  <c r="BF140" i="7"/>
  <c r="BE140" i="7"/>
  <c r="BD140" i="7"/>
  <c r="BD139" i="7" s="1"/>
  <c r="BC140" i="7"/>
  <c r="BB140" i="7"/>
  <c r="BA140" i="7"/>
  <c r="AZ140" i="7"/>
  <c r="AY140" i="7"/>
  <c r="AX140" i="7"/>
  <c r="AW140" i="7"/>
  <c r="AV140" i="7"/>
  <c r="AV139" i="7" s="1"/>
  <c r="AU140" i="7"/>
  <c r="AT140" i="7"/>
  <c r="AS140" i="7"/>
  <c r="AR140" i="7"/>
  <c r="AQ140" i="7"/>
  <c r="AP140" i="7"/>
  <c r="AO140" i="7"/>
  <c r="AN140" i="7"/>
  <c r="AN139" i="7" s="1"/>
  <c r="AM140" i="7"/>
  <c r="AL140" i="7"/>
  <c r="AK140" i="7"/>
  <c r="AJ140" i="7"/>
  <c r="AI140" i="7"/>
  <c r="AH140" i="7"/>
  <c r="BZ138" i="7"/>
  <c r="BV138" i="7"/>
  <c r="BR138" i="7"/>
  <c r="BN138" i="7"/>
  <c r="BJ138" i="7"/>
  <c r="BF138" i="7"/>
  <c r="BB138" i="7"/>
  <c r="AX138" i="7"/>
  <c r="AT138" i="7"/>
  <c r="AP138" i="7"/>
  <c r="AL138" i="7"/>
  <c r="AH138" i="7"/>
  <c r="CB137" i="7"/>
  <c r="CA137" i="7"/>
  <c r="BZ137" i="7"/>
  <c r="BZ135" i="7" s="1"/>
  <c r="BY137" i="7"/>
  <c r="BX137" i="7"/>
  <c r="BW137" i="7"/>
  <c r="BV137" i="7"/>
  <c r="BU137" i="7"/>
  <c r="BT137" i="7"/>
  <c r="BS137" i="7"/>
  <c r="BR137" i="7"/>
  <c r="BR135" i="7" s="1"/>
  <c r="BQ137" i="7"/>
  <c r="BP137" i="7"/>
  <c r="BO137" i="7"/>
  <c r="BN137" i="7"/>
  <c r="BM137" i="7"/>
  <c r="BL137" i="7"/>
  <c r="BK137" i="7"/>
  <c r="BJ137" i="7"/>
  <c r="BJ135" i="7" s="1"/>
  <c r="BI137" i="7"/>
  <c r="BH137" i="7"/>
  <c r="BG137" i="7"/>
  <c r="BF137" i="7"/>
  <c r="BE137" i="7"/>
  <c r="BD137" i="7"/>
  <c r="BC137" i="7"/>
  <c r="BB137" i="7"/>
  <c r="BB135" i="7" s="1"/>
  <c r="BA137" i="7"/>
  <c r="AZ137" i="7"/>
  <c r="AY137" i="7"/>
  <c r="AX137" i="7"/>
  <c r="AW137" i="7"/>
  <c r="AV137" i="7"/>
  <c r="AU137" i="7"/>
  <c r="AT137" i="7"/>
  <c r="AT135" i="7" s="1"/>
  <c r="AS137" i="7"/>
  <c r="AR137" i="7"/>
  <c r="AQ137" i="7"/>
  <c r="AP137" i="7"/>
  <c r="AO137" i="7"/>
  <c r="AN137" i="7"/>
  <c r="AM137" i="7"/>
  <c r="AL137" i="7"/>
  <c r="AL135" i="7" s="1"/>
  <c r="AK137" i="7"/>
  <c r="AJ137" i="7"/>
  <c r="AI137" i="7"/>
  <c r="AH137" i="7"/>
  <c r="CB136" i="7"/>
  <c r="CB135" i="7" s="1"/>
  <c r="CA136" i="7"/>
  <c r="BZ136" i="7"/>
  <c r="BY136" i="7"/>
  <c r="BX136" i="7"/>
  <c r="BX135" i="7" s="1"/>
  <c r="BW136" i="7"/>
  <c r="BV136" i="7"/>
  <c r="BU136" i="7"/>
  <c r="BT136" i="7"/>
  <c r="BT135" i="7" s="1"/>
  <c r="BS136" i="7"/>
  <c r="BR136" i="7"/>
  <c r="BQ136" i="7"/>
  <c r="BP136" i="7"/>
  <c r="BP135" i="7" s="1"/>
  <c r="BO136" i="7"/>
  <c r="BN136" i="7"/>
  <c r="BM136" i="7"/>
  <c r="BL136" i="7"/>
  <c r="BL135" i="7" s="1"/>
  <c r="BK136" i="7"/>
  <c r="BJ136" i="7"/>
  <c r="BI136" i="7"/>
  <c r="BH136" i="7"/>
  <c r="BH135" i="7" s="1"/>
  <c r="BG136" i="7"/>
  <c r="BF136" i="7"/>
  <c r="BE136" i="7"/>
  <c r="BD136" i="7"/>
  <c r="BD135" i="7" s="1"/>
  <c r="BC136" i="7"/>
  <c r="BB136" i="7"/>
  <c r="BA136" i="7"/>
  <c r="AZ136" i="7"/>
  <c r="AZ135" i="7" s="1"/>
  <c r="AY136" i="7"/>
  <c r="AX136" i="7"/>
  <c r="AW136" i="7"/>
  <c r="AV136" i="7"/>
  <c r="AV135" i="7" s="1"/>
  <c r="AU136" i="7"/>
  <c r="AT136" i="7"/>
  <c r="AS136" i="7"/>
  <c r="AR136" i="7"/>
  <c r="AR135" i="7" s="1"/>
  <c r="AQ136" i="7"/>
  <c r="AP136" i="7"/>
  <c r="AO136" i="7"/>
  <c r="AN136" i="7"/>
  <c r="AN135" i="7" s="1"/>
  <c r="AM136" i="7"/>
  <c r="AL136" i="7"/>
  <c r="AK136" i="7"/>
  <c r="AJ136" i="7"/>
  <c r="AJ135" i="7" s="1"/>
  <c r="AI136" i="7"/>
  <c r="AH136" i="7"/>
  <c r="CB115" i="7"/>
  <c r="CB138" i="7" s="1"/>
  <c r="CA115" i="7"/>
  <c r="CA138" i="7" s="1"/>
  <c r="CA135" i="7" s="1"/>
  <c r="BZ115" i="7"/>
  <c r="BY115" i="7"/>
  <c r="BY138" i="7" s="1"/>
  <c r="BX115" i="7"/>
  <c r="BX138" i="7" s="1"/>
  <c r="BW115" i="7"/>
  <c r="BV115" i="7"/>
  <c r="BU115" i="7"/>
  <c r="BU138" i="7" s="1"/>
  <c r="BT115" i="7"/>
  <c r="BT138" i="7" s="1"/>
  <c r="BS115" i="7"/>
  <c r="BS138" i="7" s="1"/>
  <c r="BS135" i="7" s="1"/>
  <c r="BR115" i="7"/>
  <c r="BQ115" i="7"/>
  <c r="BQ138" i="7" s="1"/>
  <c r="BP115" i="7"/>
  <c r="BP138" i="7" s="1"/>
  <c r="BO115" i="7"/>
  <c r="BN115" i="7"/>
  <c r="BM115" i="7"/>
  <c r="BM138" i="7" s="1"/>
  <c r="BL115" i="7"/>
  <c r="BL138" i="7" s="1"/>
  <c r="BK115" i="7"/>
  <c r="BK138" i="7" s="1"/>
  <c r="BK135" i="7" s="1"/>
  <c r="BJ115" i="7"/>
  <c r="BI115" i="7"/>
  <c r="BI138" i="7" s="1"/>
  <c r="BH115" i="7"/>
  <c r="BH138" i="7" s="1"/>
  <c r="BG115" i="7"/>
  <c r="BF115" i="7"/>
  <c r="BE115" i="7"/>
  <c r="BE138" i="7" s="1"/>
  <c r="BD115" i="7"/>
  <c r="BD138" i="7" s="1"/>
  <c r="BC115" i="7"/>
  <c r="BC138" i="7" s="1"/>
  <c r="BC135" i="7" s="1"/>
  <c r="BB115" i="7"/>
  <c r="BA115" i="7"/>
  <c r="BA138" i="7" s="1"/>
  <c r="AZ115" i="7"/>
  <c r="AZ138" i="7" s="1"/>
  <c r="AY115" i="7"/>
  <c r="AX115" i="7"/>
  <c r="AW115" i="7"/>
  <c r="AW138" i="7" s="1"/>
  <c r="AV115" i="7"/>
  <c r="AV138" i="7" s="1"/>
  <c r="AU115" i="7"/>
  <c r="AU138" i="7" s="1"/>
  <c r="AU135" i="7" s="1"/>
  <c r="AT115" i="7"/>
  <c r="AS115" i="7"/>
  <c r="AS138" i="7" s="1"/>
  <c r="AR115" i="7"/>
  <c r="AR138" i="7" s="1"/>
  <c r="AQ115" i="7"/>
  <c r="AP115" i="7"/>
  <c r="AO115" i="7"/>
  <c r="AO138" i="7" s="1"/>
  <c r="AN115" i="7"/>
  <c r="AN138" i="7" s="1"/>
  <c r="AM115" i="7"/>
  <c r="AM138" i="7" s="1"/>
  <c r="AM135" i="7" s="1"/>
  <c r="AL115" i="7"/>
  <c r="AK115" i="7"/>
  <c r="AK138" i="7" s="1"/>
  <c r="AJ115" i="7"/>
  <c r="AJ138" i="7" s="1"/>
  <c r="AI115" i="7"/>
  <c r="AH115" i="7"/>
  <c r="BZ114" i="7"/>
  <c r="BV114" i="7"/>
  <c r="BV128" i="7" s="1"/>
  <c r="BR114" i="7"/>
  <c r="BR128" i="7" s="1"/>
  <c r="BN114" i="7"/>
  <c r="BN128" i="7" s="1"/>
  <c r="BJ114" i="7"/>
  <c r="BJ128" i="7" s="1"/>
  <c r="BF114" i="7"/>
  <c r="BF128" i="7" s="1"/>
  <c r="BB114" i="7"/>
  <c r="BB128" i="7" s="1"/>
  <c r="AX114" i="7"/>
  <c r="AX128" i="7" s="1"/>
  <c r="AT114" i="7"/>
  <c r="AT128" i="7" s="1"/>
  <c r="AP114" i="7"/>
  <c r="AP128" i="7" s="1"/>
  <c r="AL114" i="7"/>
  <c r="AL128" i="7" s="1"/>
  <c r="AH114" i="7"/>
  <c r="AH128" i="7" s="1"/>
  <c r="CB100" i="7"/>
  <c r="CB142" i="7" s="1"/>
  <c r="CA100" i="7"/>
  <c r="BZ100" i="7"/>
  <c r="BY100" i="7"/>
  <c r="BY142" i="7" s="1"/>
  <c r="BX100" i="7"/>
  <c r="BX142" i="7" s="1"/>
  <c r="BW100" i="7"/>
  <c r="BW142" i="7" s="1"/>
  <c r="BV100" i="7"/>
  <c r="BV142" i="7" s="1"/>
  <c r="BU100" i="7"/>
  <c r="BU142" i="7" s="1"/>
  <c r="BT100" i="7"/>
  <c r="BT142" i="7" s="1"/>
  <c r="BS100" i="7"/>
  <c r="BR100" i="7"/>
  <c r="BQ100" i="7"/>
  <c r="BQ142" i="7" s="1"/>
  <c r="BP100" i="7"/>
  <c r="BP142" i="7" s="1"/>
  <c r="BO100" i="7"/>
  <c r="BO142" i="7" s="1"/>
  <c r="BN100" i="7"/>
  <c r="BN142" i="7" s="1"/>
  <c r="BM100" i="7"/>
  <c r="BM142" i="7" s="1"/>
  <c r="BL100" i="7"/>
  <c r="BL142" i="7" s="1"/>
  <c r="BK100" i="7"/>
  <c r="BJ100" i="7"/>
  <c r="BI100" i="7"/>
  <c r="BI142" i="7" s="1"/>
  <c r="BH100" i="7"/>
  <c r="BH142" i="7" s="1"/>
  <c r="BG100" i="7"/>
  <c r="BG142" i="7" s="1"/>
  <c r="BF100" i="7"/>
  <c r="BF142" i="7" s="1"/>
  <c r="BE100" i="7"/>
  <c r="BE142" i="7" s="1"/>
  <c r="BD100" i="7"/>
  <c r="BD142" i="7" s="1"/>
  <c r="BC100" i="7"/>
  <c r="BB100" i="7"/>
  <c r="BA100" i="7"/>
  <c r="BA142" i="7" s="1"/>
  <c r="AZ100" i="7"/>
  <c r="AZ142" i="7" s="1"/>
  <c r="AY100" i="7"/>
  <c r="AY142" i="7" s="1"/>
  <c r="AX100" i="7"/>
  <c r="AX142" i="7" s="1"/>
  <c r="AW100" i="7"/>
  <c r="AW142" i="7" s="1"/>
  <c r="AV100" i="7"/>
  <c r="AV142" i="7" s="1"/>
  <c r="AU100" i="7"/>
  <c r="AT100" i="7"/>
  <c r="AS100" i="7"/>
  <c r="AS142" i="7" s="1"/>
  <c r="AR100" i="7"/>
  <c r="AR142" i="7" s="1"/>
  <c r="AQ100" i="7"/>
  <c r="AQ142" i="7" s="1"/>
  <c r="AP100" i="7"/>
  <c r="AP142" i="7" s="1"/>
  <c r="AO100" i="7"/>
  <c r="AO142" i="7" s="1"/>
  <c r="AN100" i="7"/>
  <c r="AN142" i="7" s="1"/>
  <c r="AM100" i="7"/>
  <c r="AL100" i="7"/>
  <c r="AK100" i="7"/>
  <c r="AK142" i="7" s="1"/>
  <c r="AJ100" i="7"/>
  <c r="AJ142" i="7" s="1"/>
  <c r="AI100" i="7"/>
  <c r="AI142" i="7" s="1"/>
  <c r="AH100" i="7"/>
  <c r="AH142" i="7" s="1"/>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BI78" i="7"/>
  <c r="BI7" i="3" s="1"/>
  <c r="BE78" i="7"/>
  <c r="BE7" i="3" s="1"/>
  <c r="BA78" i="7"/>
  <c r="BA7" i="3" s="1"/>
  <c r="AW78" i="7"/>
  <c r="AW7" i="3" s="1"/>
  <c r="AS78" i="7"/>
  <c r="AS7" i="3" s="1"/>
  <c r="AO78" i="7"/>
  <c r="AO7" i="3" s="1"/>
  <c r="AK78" i="7"/>
  <c r="AK7" i="3" s="1"/>
  <c r="CB72" i="7"/>
  <c r="CB90" i="10" s="1"/>
  <c r="CB99" i="10" s="1"/>
  <c r="CB110" i="10" s="1"/>
  <c r="CA72" i="7"/>
  <c r="CA90" i="10" s="1"/>
  <c r="BZ72" i="7"/>
  <c r="BZ90" i="10" s="1"/>
  <c r="BZ99" i="10" s="1"/>
  <c r="BZ110" i="10" s="1"/>
  <c r="BY72" i="7"/>
  <c r="BY90" i="10" s="1"/>
  <c r="BY99" i="10" s="1"/>
  <c r="BY110" i="10" s="1"/>
  <c r="BX72" i="7"/>
  <c r="BX90" i="10" s="1"/>
  <c r="BX99" i="10" s="1"/>
  <c r="BX110" i="10" s="1"/>
  <c r="BW69" i="7"/>
  <c r="BW89" i="10" s="1"/>
  <c r="BW109" i="10" s="1"/>
  <c r="BV69" i="7"/>
  <c r="BV89" i="10" s="1"/>
  <c r="BV98" i="10" s="1"/>
  <c r="BU69" i="7"/>
  <c r="BU89" i="10" s="1"/>
  <c r="BT69" i="7"/>
  <c r="BT89" i="10" s="1"/>
  <c r="BS69" i="7"/>
  <c r="BS89" i="10" s="1"/>
  <c r="BS98" i="10" s="1"/>
  <c r="BR69" i="7"/>
  <c r="BR89" i="10" s="1"/>
  <c r="BR109" i="10" s="1"/>
  <c r="BQ69" i="7"/>
  <c r="BQ89" i="10" s="1"/>
  <c r="CB50" i="7"/>
  <c r="CA50" i="7"/>
  <c r="BZ50" i="7"/>
  <c r="BY50" i="7"/>
  <c r="BX50" i="7"/>
  <c r="BW50" i="7"/>
  <c r="BV50" i="7"/>
  <c r="BU50" i="7"/>
  <c r="BT50" i="7"/>
  <c r="BS50" i="7"/>
  <c r="BR50" i="7"/>
  <c r="BQ50" i="7"/>
  <c r="BP50" i="7"/>
  <c r="BO50" i="7"/>
  <c r="BN50" i="7"/>
  <c r="BM50" i="7"/>
  <c r="BL50" i="7"/>
  <c r="BK50" i="7"/>
  <c r="BJ50" i="7"/>
  <c r="BI50" i="7"/>
  <c r="BH50" i="7"/>
  <c r="BG50" i="7"/>
  <c r="BF50" i="7"/>
  <c r="BE50" i="7"/>
  <c r="BD50" i="7"/>
  <c r="BC50" i="7"/>
  <c r="BB50" i="7"/>
  <c r="BA50" i="7"/>
  <c r="AZ50" i="7"/>
  <c r="AY50" i="7"/>
  <c r="AX50" i="7"/>
  <c r="AW50" i="7"/>
  <c r="AV50" i="7"/>
  <c r="AU50" i="7"/>
  <c r="AT50" i="7"/>
  <c r="AS50" i="7"/>
  <c r="AR50" i="7"/>
  <c r="AQ50" i="7"/>
  <c r="AP50" i="7"/>
  <c r="AO50" i="7"/>
  <c r="AN50" i="7"/>
  <c r="AM50" i="7"/>
  <c r="AL50" i="7"/>
  <c r="AK50" i="7"/>
  <c r="AJ50" i="7"/>
  <c r="AI50" i="7"/>
  <c r="AH50" i="7"/>
  <c r="CB45" i="7"/>
  <c r="CB141" i="7" s="1"/>
  <c r="CA45" i="7"/>
  <c r="CA141" i="7" s="1"/>
  <c r="CA139" i="7" s="1"/>
  <c r="BZ45" i="7"/>
  <c r="BY45" i="7"/>
  <c r="BX45" i="7"/>
  <c r="BX141" i="7" s="1"/>
  <c r="BX139" i="7" s="1"/>
  <c r="BW45" i="7"/>
  <c r="BW141" i="7" s="1"/>
  <c r="BW139" i="7" s="1"/>
  <c r="BV45" i="7"/>
  <c r="BV141" i="7" s="1"/>
  <c r="BV139" i="7" s="1"/>
  <c r="BU45" i="7"/>
  <c r="BU141" i="7" s="1"/>
  <c r="BT45" i="7"/>
  <c r="BT141" i="7" s="1"/>
  <c r="BS45" i="7"/>
  <c r="BS141" i="7" s="1"/>
  <c r="BS139" i="7" s="1"/>
  <c r="BR45" i="7"/>
  <c r="BQ45" i="7"/>
  <c r="BP45" i="7"/>
  <c r="BP141" i="7" s="1"/>
  <c r="BP139" i="7" s="1"/>
  <c r="BO45" i="7"/>
  <c r="BO141" i="7" s="1"/>
  <c r="BO139" i="7" s="1"/>
  <c r="BN45" i="7"/>
  <c r="BN141" i="7" s="1"/>
  <c r="BN139" i="7" s="1"/>
  <c r="BM45" i="7"/>
  <c r="BM141" i="7" s="1"/>
  <c r="BL45" i="7"/>
  <c r="BL141" i="7" s="1"/>
  <c r="BK45" i="7"/>
  <c r="BK141" i="7" s="1"/>
  <c r="BK139" i="7" s="1"/>
  <c r="BJ45" i="7"/>
  <c r="BI45" i="7"/>
  <c r="BH45" i="7"/>
  <c r="BH141" i="7" s="1"/>
  <c r="BH139" i="7" s="1"/>
  <c r="BG45" i="7"/>
  <c r="BG141" i="7" s="1"/>
  <c r="BG139" i="7" s="1"/>
  <c r="BF45" i="7"/>
  <c r="BF141" i="7" s="1"/>
  <c r="BF139" i="7" s="1"/>
  <c r="BE45" i="7"/>
  <c r="BE141" i="7" s="1"/>
  <c r="BD45" i="7"/>
  <c r="BD141" i="7" s="1"/>
  <c r="BC45" i="7"/>
  <c r="BC141" i="7" s="1"/>
  <c r="BC139" i="7" s="1"/>
  <c r="BB45" i="7"/>
  <c r="BA45" i="7"/>
  <c r="AZ45" i="7"/>
  <c r="AZ141" i="7" s="1"/>
  <c r="AZ139" i="7" s="1"/>
  <c r="AY45" i="7"/>
  <c r="AY141" i="7" s="1"/>
  <c r="AY139" i="7" s="1"/>
  <c r="AX45" i="7"/>
  <c r="AX141" i="7" s="1"/>
  <c r="AX139" i="7" s="1"/>
  <c r="AW45" i="7"/>
  <c r="AW141" i="7" s="1"/>
  <c r="AV45" i="7"/>
  <c r="AV141" i="7" s="1"/>
  <c r="AU45" i="7"/>
  <c r="AU141" i="7" s="1"/>
  <c r="AU139" i="7" s="1"/>
  <c r="AT45" i="7"/>
  <c r="AS45" i="7"/>
  <c r="AR45" i="7"/>
  <c r="AR141" i="7" s="1"/>
  <c r="AR139" i="7" s="1"/>
  <c r="AQ45" i="7"/>
  <c r="AQ141" i="7" s="1"/>
  <c r="AQ139" i="7" s="1"/>
  <c r="AP45" i="7"/>
  <c r="AP141" i="7" s="1"/>
  <c r="AP139" i="7" s="1"/>
  <c r="AO45" i="7"/>
  <c r="AO141" i="7" s="1"/>
  <c r="AN45" i="7"/>
  <c r="AN141" i="7" s="1"/>
  <c r="AM45" i="7"/>
  <c r="AM141" i="7" s="1"/>
  <c r="AM139" i="7" s="1"/>
  <c r="AL45" i="7"/>
  <c r="AK45" i="7"/>
  <c r="AJ45" i="7"/>
  <c r="AJ141" i="7" s="1"/>
  <c r="AJ139" i="7" s="1"/>
  <c r="AI45" i="7"/>
  <c r="AI141" i="7" s="1"/>
  <c r="AI139" i="7" s="1"/>
  <c r="AH45" i="7"/>
  <c r="AH141" i="7" s="1"/>
  <c r="AH139" i="7" s="1"/>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CB34" i="7"/>
  <c r="CA34" i="7"/>
  <c r="BZ34" i="7"/>
  <c r="BY34" i="7"/>
  <c r="BY78" i="7" s="1"/>
  <c r="BX34" i="7"/>
  <c r="BW34" i="7"/>
  <c r="BV34" i="7"/>
  <c r="BU34" i="7"/>
  <c r="BU78" i="7" s="1"/>
  <c r="BT34" i="7"/>
  <c r="BS34" i="7"/>
  <c r="BR34" i="7"/>
  <c r="BQ34" i="7"/>
  <c r="BQ78" i="7" s="1"/>
  <c r="BP34" i="7"/>
  <c r="BO34" i="7"/>
  <c r="BN34" i="7"/>
  <c r="BM34" i="7"/>
  <c r="BM78" i="7" s="1"/>
  <c r="BL34" i="7"/>
  <c r="CB22" i="7"/>
  <c r="CB78" i="7" s="1"/>
  <c r="CA22" i="7"/>
  <c r="CA78" i="7" s="1"/>
  <c r="BZ22" i="7"/>
  <c r="BZ78" i="7" s="1"/>
  <c r="BY22" i="7"/>
  <c r="BX22" i="7"/>
  <c r="BX78" i="7" s="1"/>
  <c r="BW22" i="7"/>
  <c r="BW78" i="7" s="1"/>
  <c r="BV22" i="7"/>
  <c r="BV78" i="7" s="1"/>
  <c r="BU22" i="7"/>
  <c r="BT22" i="7"/>
  <c r="BT78" i="7" s="1"/>
  <c r="BS22" i="7"/>
  <c r="BS78" i="7" s="1"/>
  <c r="BR22" i="7"/>
  <c r="BR78" i="7" s="1"/>
  <c r="BQ22" i="7"/>
  <c r="BP22" i="7"/>
  <c r="BP78" i="7" s="1"/>
  <c r="BO22" i="7"/>
  <c r="BO78" i="7" s="1"/>
  <c r="BN22" i="7"/>
  <c r="BN78" i="7" s="1"/>
  <c r="BM22" i="7"/>
  <c r="BL22" i="7"/>
  <c r="BL78" i="7" s="1"/>
  <c r="BK22" i="7"/>
  <c r="BK78" i="7" s="1"/>
  <c r="BJ22" i="7"/>
  <c r="BJ78" i="7" s="1"/>
  <c r="BI22" i="7"/>
  <c r="BH22" i="7"/>
  <c r="BH78" i="7" s="1"/>
  <c r="BG22" i="7"/>
  <c r="BG78" i="7" s="1"/>
  <c r="BF22" i="7"/>
  <c r="BF78" i="7" s="1"/>
  <c r="BE22" i="7"/>
  <c r="BD22" i="7"/>
  <c r="BD78" i="7" s="1"/>
  <c r="BC22" i="7"/>
  <c r="BC78" i="7" s="1"/>
  <c r="BB22" i="7"/>
  <c r="BB78" i="7" s="1"/>
  <c r="BA22" i="7"/>
  <c r="AZ22" i="7"/>
  <c r="AZ78" i="7" s="1"/>
  <c r="AY22" i="7"/>
  <c r="AY78" i="7" s="1"/>
  <c r="AX22" i="7"/>
  <c r="AX78" i="7" s="1"/>
  <c r="AW22" i="7"/>
  <c r="AV22" i="7"/>
  <c r="AV78" i="7" s="1"/>
  <c r="AU22" i="7"/>
  <c r="AU78" i="7" s="1"/>
  <c r="AT22" i="7"/>
  <c r="AT78" i="7" s="1"/>
  <c r="AS22" i="7"/>
  <c r="AR22" i="7"/>
  <c r="AR78" i="7" s="1"/>
  <c r="AQ22" i="7"/>
  <c r="AQ78" i="7" s="1"/>
  <c r="AP22" i="7"/>
  <c r="AP78" i="7" s="1"/>
  <c r="AO22" i="7"/>
  <c r="AN22" i="7"/>
  <c r="AN78" i="7" s="1"/>
  <c r="AM22" i="7"/>
  <c r="AM78" i="7" s="1"/>
  <c r="AL22" i="7"/>
  <c r="AL78" i="7" s="1"/>
  <c r="AK22" i="7"/>
  <c r="AJ22" i="7"/>
  <c r="AJ78" i="7" s="1"/>
  <c r="AI22" i="7"/>
  <c r="AI78" i="7" s="1"/>
  <c r="AH22" i="7"/>
  <c r="AH78" i="7" s="1"/>
  <c r="CA17" i="7"/>
  <c r="CA14" i="3" s="1"/>
  <c r="BZ17" i="7"/>
  <c r="BZ14" i="3" s="1"/>
  <c r="BY17" i="7"/>
  <c r="BW17" i="7"/>
  <c r="BW14" i="3" s="1"/>
  <c r="BV17" i="7"/>
  <c r="BV14" i="3" s="1"/>
  <c r="BU17" i="7"/>
  <c r="BS17" i="7"/>
  <c r="BS14" i="3" s="1"/>
  <c r="BR17" i="7"/>
  <c r="BR14" i="3" s="1"/>
  <c r="BQ17" i="7"/>
  <c r="BO17" i="7"/>
  <c r="BO14" i="3" s="1"/>
  <c r="BN17" i="7"/>
  <c r="BN14" i="3" s="1"/>
  <c r="BM17" i="7"/>
  <c r="BM14" i="3" s="1"/>
  <c r="BK17" i="7"/>
  <c r="BK14" i="3" s="1"/>
  <c r="BJ17" i="7"/>
  <c r="BJ14" i="3" s="1"/>
  <c r="BI17" i="7"/>
  <c r="BI14" i="3" s="1"/>
  <c r="BG17" i="7"/>
  <c r="BG14" i="3" s="1"/>
  <c r="BF17" i="7"/>
  <c r="BF14" i="3" s="1"/>
  <c r="BE17" i="7"/>
  <c r="BE14" i="3" s="1"/>
  <c r="BC17" i="7"/>
  <c r="BC14" i="3" s="1"/>
  <c r="BB17" i="7"/>
  <c r="BB14" i="3" s="1"/>
  <c r="BA17" i="7"/>
  <c r="BA14" i="3" s="1"/>
  <c r="AY17" i="7"/>
  <c r="AY14" i="3" s="1"/>
  <c r="AX17" i="7"/>
  <c r="AX14" i="3" s="1"/>
  <c r="AW17" i="7"/>
  <c r="AW14" i="3" s="1"/>
  <c r="AU17" i="7"/>
  <c r="AU14" i="3" s="1"/>
  <c r="AT17" i="7"/>
  <c r="AT14" i="3" s="1"/>
  <c r="AS17" i="7"/>
  <c r="AS14" i="3" s="1"/>
  <c r="AQ17" i="7"/>
  <c r="AQ14" i="3" s="1"/>
  <c r="AP17" i="7"/>
  <c r="AP14" i="3" s="1"/>
  <c r="AO17" i="7"/>
  <c r="AO14" i="3" s="1"/>
  <c r="AM17" i="7"/>
  <c r="AM14" i="3" s="1"/>
  <c r="AL17" i="7"/>
  <c r="AL14" i="3" s="1"/>
  <c r="AK17" i="7"/>
  <c r="AK14" i="3" s="1"/>
  <c r="AI17" i="7"/>
  <c r="AI14" i="3" s="1"/>
  <c r="AH17" i="7"/>
  <c r="AH14" i="3" s="1"/>
  <c r="CB16" i="7"/>
  <c r="CB6" i="3" s="1"/>
  <c r="CA16" i="7"/>
  <c r="CA6" i="3" s="1"/>
  <c r="BZ16" i="7"/>
  <c r="BZ6" i="3" s="1"/>
  <c r="BY16" i="7"/>
  <c r="BY6" i="3" s="1"/>
  <c r="BX16" i="7"/>
  <c r="BX6" i="3" s="1"/>
  <c r="BW16" i="7"/>
  <c r="BW6" i="3" s="1"/>
  <c r="BV16" i="7"/>
  <c r="BV6" i="3" s="1"/>
  <c r="BU16" i="7"/>
  <c r="BU6" i="3" s="1"/>
  <c r="BT16" i="7"/>
  <c r="BT6" i="3" s="1"/>
  <c r="BS16" i="7"/>
  <c r="BS6" i="3" s="1"/>
  <c r="BR16" i="7"/>
  <c r="BR6" i="3" s="1"/>
  <c r="BQ16" i="7"/>
  <c r="BQ6" i="3" s="1"/>
  <c r="BP16" i="7"/>
  <c r="BP6" i="3" s="1"/>
  <c r="BO16" i="7"/>
  <c r="BO6" i="3" s="1"/>
  <c r="BN16" i="7"/>
  <c r="BN6" i="3" s="1"/>
  <c r="BM16" i="7"/>
  <c r="BM6" i="3" s="1"/>
  <c r="BL16" i="7"/>
  <c r="BL6" i="3" s="1"/>
  <c r="BK16" i="7"/>
  <c r="BK6" i="3" s="1"/>
  <c r="BJ16" i="7"/>
  <c r="BJ6" i="3" s="1"/>
  <c r="BI16" i="7"/>
  <c r="BI6" i="3" s="1"/>
  <c r="BH16" i="7"/>
  <c r="BH6" i="3" s="1"/>
  <c r="BG16" i="7"/>
  <c r="BG6" i="3" s="1"/>
  <c r="BF16" i="7"/>
  <c r="BF6" i="3" s="1"/>
  <c r="BE16" i="7"/>
  <c r="BE6" i="3" s="1"/>
  <c r="BD16" i="7"/>
  <c r="BD6" i="3" s="1"/>
  <c r="BC16" i="7"/>
  <c r="BC6" i="3" s="1"/>
  <c r="BB16" i="7"/>
  <c r="BB6" i="3" s="1"/>
  <c r="BA16" i="7"/>
  <c r="BA6" i="3" s="1"/>
  <c r="AZ16" i="7"/>
  <c r="AZ6" i="3" s="1"/>
  <c r="AY16" i="7"/>
  <c r="AY6" i="3" s="1"/>
  <c r="AX16" i="7"/>
  <c r="AX6" i="3" s="1"/>
  <c r="AW16" i="7"/>
  <c r="AW6" i="3" s="1"/>
  <c r="AV16" i="7"/>
  <c r="AV6" i="3" s="1"/>
  <c r="AU16" i="7"/>
  <c r="AU6" i="3" s="1"/>
  <c r="AT16" i="7"/>
  <c r="AT6" i="3" s="1"/>
  <c r="AS16" i="7"/>
  <c r="AS6" i="3" s="1"/>
  <c r="AR16" i="7"/>
  <c r="AR6" i="3" s="1"/>
  <c r="AQ16" i="7"/>
  <c r="AQ6" i="3" s="1"/>
  <c r="AP16" i="7"/>
  <c r="AP6" i="3" s="1"/>
  <c r="AO16" i="7"/>
  <c r="AO6" i="3" s="1"/>
  <c r="AN16" i="7"/>
  <c r="AN6" i="3" s="1"/>
  <c r="AM16" i="7"/>
  <c r="AM6" i="3" s="1"/>
  <c r="AL16" i="7"/>
  <c r="AL6" i="3" s="1"/>
  <c r="AK16" i="7"/>
  <c r="AK6" i="3" s="1"/>
  <c r="AJ16" i="7"/>
  <c r="AJ6" i="3" s="1"/>
  <c r="AI16" i="7"/>
  <c r="AI6" i="3" s="1"/>
  <c r="AH16" i="7"/>
  <c r="AH6" i="3" s="1"/>
  <c r="CB87" i="5"/>
  <c r="CA87" i="5"/>
  <c r="BZ87" i="5"/>
  <c r="BY87" i="5"/>
  <c r="BX87" i="5"/>
  <c r="BW87" i="5"/>
  <c r="BV87" i="5"/>
  <c r="BU87" i="5"/>
  <c r="BT87" i="5"/>
  <c r="BS87" i="5"/>
  <c r="BR87" i="5"/>
  <c r="BQ87" i="5"/>
  <c r="BP87" i="5"/>
  <c r="BO87" i="5"/>
  <c r="BN87" i="5"/>
  <c r="BM87" i="5"/>
  <c r="BL87" i="5"/>
  <c r="CB73" i="5"/>
  <c r="CA73" i="5"/>
  <c r="BZ73" i="5"/>
  <c r="BY73" i="5"/>
  <c r="BX73" i="5"/>
  <c r="BW70" i="5"/>
  <c r="BV70" i="5"/>
  <c r="BU70" i="5"/>
  <c r="BT70" i="5"/>
  <c r="BS70" i="5"/>
  <c r="BR70" i="5"/>
  <c r="BQ7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B38" i="5"/>
  <c r="CA38" i="5"/>
  <c r="BZ38" i="5"/>
  <c r="BY38" i="5"/>
  <c r="BX38" i="5"/>
  <c r="BW38" i="5"/>
  <c r="BV38" i="5"/>
  <c r="BU38" i="5"/>
  <c r="BT38" i="5"/>
  <c r="BS38" i="5"/>
  <c r="BR38" i="5"/>
  <c r="BQ38" i="5"/>
  <c r="BP38" i="5"/>
  <c r="BO38" i="5"/>
  <c r="BN38" i="5"/>
  <c r="BM38" i="5"/>
  <c r="BL38" i="5"/>
  <c r="BK38" i="5"/>
  <c r="BJ38" i="5"/>
  <c r="BI38" i="5"/>
  <c r="BH38" i="5"/>
  <c r="BG38" i="5"/>
  <c r="BF38"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B27" i="5"/>
  <c r="CA27" i="5"/>
  <c r="BZ27" i="5"/>
  <c r="BY27" i="5"/>
  <c r="BX27" i="5"/>
  <c r="BW27" i="5"/>
  <c r="BV27" i="5"/>
  <c r="BU27" i="5"/>
  <c r="BT27" i="5"/>
  <c r="BS27" i="5"/>
  <c r="BR27" i="5"/>
  <c r="BQ27" i="5"/>
  <c r="BP27" i="5"/>
  <c r="BO27" i="5"/>
  <c r="BN27" i="5"/>
  <c r="BM27" i="5"/>
  <c r="BL27"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B105" i="4"/>
  <c r="CA105" i="4"/>
  <c r="BZ105" i="4"/>
  <c r="BY105" i="4"/>
  <c r="BX105" i="4"/>
  <c r="BW105" i="4"/>
  <c r="BV105" i="4"/>
  <c r="CB99" i="4"/>
  <c r="CA99" i="4"/>
  <c r="BZ99" i="4"/>
  <c r="BY99" i="4"/>
  <c r="BX99" i="4"/>
  <c r="BW99" i="4"/>
  <c r="BV99" i="4"/>
  <c r="CB93" i="4"/>
  <c r="CA93" i="4"/>
  <c r="BZ93" i="4"/>
  <c r="BY93" i="4"/>
  <c r="BY92" i="4" s="1"/>
  <c r="BX93" i="4"/>
  <c r="BW93" i="4"/>
  <c r="BV93" i="4"/>
  <c r="BU93" i="4"/>
  <c r="BU92" i="4" s="1"/>
  <c r="BT93" i="4"/>
  <c r="BS93" i="4"/>
  <c r="BR93" i="4"/>
  <c r="BQ93" i="4"/>
  <c r="BQ92" i="4" s="1"/>
  <c r="BP93" i="4"/>
  <c r="BO93" i="4"/>
  <c r="BN93" i="4"/>
  <c r="BM93" i="4"/>
  <c r="BM92" i="4" s="1"/>
  <c r="BL93" i="4"/>
  <c r="CB92" i="4"/>
  <c r="CA92" i="4"/>
  <c r="BZ92" i="4"/>
  <c r="BX92" i="4"/>
  <c r="BW92" i="4"/>
  <c r="BV92" i="4"/>
  <c r="BT92" i="4"/>
  <c r="BS92" i="4"/>
  <c r="BR92" i="4"/>
  <c r="BP92" i="4"/>
  <c r="BO92" i="4"/>
  <c r="BN92" i="4"/>
  <c r="BL92" i="4"/>
  <c r="BK92" i="4"/>
  <c r="BJ92" i="4"/>
  <c r="BI92" i="4"/>
  <c r="BH92" i="4"/>
  <c r="BG92" i="4"/>
  <c r="BF92" i="4"/>
  <c r="BE92" i="4"/>
  <c r="BD92" i="4"/>
  <c r="BC92" i="4"/>
  <c r="BB92" i="4"/>
  <c r="BA92" i="4"/>
  <c r="AZ92" i="4"/>
  <c r="AY92" i="4"/>
  <c r="AX92" i="4"/>
  <c r="AW92" i="4"/>
  <c r="AV92" i="4"/>
  <c r="AU92"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CB90" i="4"/>
  <c r="CA90" i="4"/>
  <c r="BZ90" i="4"/>
  <c r="BY90" i="4"/>
  <c r="BX90" i="4"/>
  <c r="BW90" i="4"/>
  <c r="BV90" i="4"/>
  <c r="BU90" i="4"/>
  <c r="BT90" i="4"/>
  <c r="BS90" i="4"/>
  <c r="BR90" i="4"/>
  <c r="BQ90" i="4"/>
  <c r="BP90" i="4"/>
  <c r="BO90" i="4"/>
  <c r="BM90" i="4"/>
  <c r="BL90" i="4"/>
  <c r="CB89" i="4"/>
  <c r="CA89" i="4"/>
  <c r="BX89" i="4"/>
  <c r="BW89" i="4"/>
  <c r="BT89" i="4"/>
  <c r="BS89" i="4"/>
  <c r="BP89" i="4"/>
  <c r="BO89" i="4"/>
  <c r="BL89" i="4"/>
  <c r="BW84" i="4"/>
  <c r="BW11" i="3" s="1"/>
  <c r="BV84" i="4"/>
  <c r="BV11" i="3" s="1"/>
  <c r="BU84" i="4"/>
  <c r="BU11" i="3" s="1"/>
  <c r="BT84" i="4"/>
  <c r="BT11" i="3" s="1"/>
  <c r="BS84" i="4"/>
  <c r="BS11" i="3" s="1"/>
  <c r="BR84" i="4"/>
  <c r="BR11" i="3" s="1"/>
  <c r="BQ84" i="4"/>
  <c r="BQ11" i="3" s="1"/>
  <c r="BP84" i="4"/>
  <c r="BP11" i="3" s="1"/>
  <c r="BO84" i="4"/>
  <c r="BO11" i="3" s="1"/>
  <c r="BN84" i="4"/>
  <c r="BN11" i="3" s="1"/>
  <c r="BM84" i="4"/>
  <c r="BM11" i="3" s="1"/>
  <c r="BL84" i="4"/>
  <c r="BL11" i="3" s="1"/>
  <c r="BK84" i="4"/>
  <c r="BK11" i="3" s="1"/>
  <c r="BJ84" i="4"/>
  <c r="BJ11" i="3" s="1"/>
  <c r="BI84" i="4"/>
  <c r="BI11" i="3" s="1"/>
  <c r="BH84" i="4"/>
  <c r="BH11" i="3" s="1"/>
  <c r="BG84" i="4"/>
  <c r="BG11" i="3" s="1"/>
  <c r="BF84" i="4"/>
  <c r="BF11" i="3" s="1"/>
  <c r="BE84" i="4"/>
  <c r="BE11" i="3" s="1"/>
  <c r="BD84" i="4"/>
  <c r="BD11" i="3" s="1"/>
  <c r="BC84" i="4"/>
  <c r="BC11" i="3" s="1"/>
  <c r="BB84" i="4"/>
  <c r="BB11" i="3" s="1"/>
  <c r="BA84" i="4"/>
  <c r="BA11" i="3" s="1"/>
  <c r="AZ84" i="4"/>
  <c r="AZ11" i="3" s="1"/>
  <c r="AY84" i="4"/>
  <c r="AY11" i="3" s="1"/>
  <c r="AX84" i="4"/>
  <c r="AX11" i="3" s="1"/>
  <c r="AW84" i="4"/>
  <c r="AW11" i="3" s="1"/>
  <c r="AV84" i="4"/>
  <c r="AV11" i="3" s="1"/>
  <c r="AU84" i="4"/>
  <c r="AU11" i="3" s="1"/>
  <c r="AT84" i="4"/>
  <c r="AT11" i="3" s="1"/>
  <c r="AS84" i="4"/>
  <c r="AS11" i="3" s="1"/>
  <c r="AR84" i="4"/>
  <c r="AR11" i="3" s="1"/>
  <c r="AQ84" i="4"/>
  <c r="AQ11" i="3" s="1"/>
  <c r="AP84" i="4"/>
  <c r="AP11" i="3" s="1"/>
  <c r="AO84" i="4"/>
  <c r="AO11" i="3" s="1"/>
  <c r="AN84" i="4"/>
  <c r="AN11" i="3" s="1"/>
  <c r="AM84" i="4"/>
  <c r="AM11" i="3" s="1"/>
  <c r="AL84" i="4"/>
  <c r="AL11" i="3" s="1"/>
  <c r="AK84" i="4"/>
  <c r="AK11" i="3" s="1"/>
  <c r="AJ84" i="4"/>
  <c r="AJ11" i="3" s="1"/>
  <c r="AI84" i="4"/>
  <c r="AI11" i="3" s="1"/>
  <c r="AH84" i="4"/>
  <c r="AH11" i="3" s="1"/>
  <c r="AG84" i="4"/>
  <c r="AG11" i="3" s="1"/>
  <c r="AG12" i="3" s="1"/>
  <c r="AF84" i="4"/>
  <c r="AF11" i="3" s="1"/>
  <c r="AE84" i="4"/>
  <c r="AE11" i="3" s="1"/>
  <c r="AD84" i="4"/>
  <c r="AD11" i="3" s="1"/>
  <c r="AC84" i="4"/>
  <c r="AC11" i="3" s="1"/>
  <c r="AC12" i="3" s="1"/>
  <c r="AB84" i="4"/>
  <c r="AB11" i="3" s="1"/>
  <c r="AA84" i="4"/>
  <c r="AA11" i="3" s="1"/>
  <c r="Z84" i="4"/>
  <c r="Z11" i="3" s="1"/>
  <c r="Y84" i="4"/>
  <c r="Y11" i="3" s="1"/>
  <c r="Y12" i="3" s="1"/>
  <c r="X84" i="4"/>
  <c r="X11" i="3" s="1"/>
  <c r="W84" i="4"/>
  <c r="W11" i="3" s="1"/>
  <c r="V84" i="4"/>
  <c r="V11" i="3" s="1"/>
  <c r="U84" i="4"/>
  <c r="U11" i="3" s="1"/>
  <c r="U12" i="3" s="1"/>
  <c r="T84" i="4"/>
  <c r="T11" i="3" s="1"/>
  <c r="S84" i="4"/>
  <c r="S11" i="3" s="1"/>
  <c r="R84" i="4"/>
  <c r="R11" i="3" s="1"/>
  <c r="Q84" i="4"/>
  <c r="Q11" i="3" s="1"/>
  <c r="Q12" i="3" s="1"/>
  <c r="P84" i="4"/>
  <c r="P11" i="3" s="1"/>
  <c r="O84" i="4"/>
  <c r="O11" i="3" s="1"/>
  <c r="N84" i="4"/>
  <c r="N11" i="3" s="1"/>
  <c r="M84" i="4"/>
  <c r="M11" i="3" s="1"/>
  <c r="M12" i="3" s="1"/>
  <c r="L84" i="4"/>
  <c r="L11" i="3" s="1"/>
  <c r="K84" i="4"/>
  <c r="K11" i="3" s="1"/>
  <c r="J84" i="4"/>
  <c r="J11" i="3" s="1"/>
  <c r="I84" i="4"/>
  <c r="I11" i="3" s="1"/>
  <c r="I12" i="3" s="1"/>
  <c r="H84" i="4"/>
  <c r="H11" i="3" s="1"/>
  <c r="G84" i="4"/>
  <c r="G11" i="3" s="1"/>
  <c r="F84" i="4"/>
  <c r="F11" i="3" s="1"/>
  <c r="E84" i="4"/>
  <c r="E11" i="3" s="1"/>
  <c r="E12" i="3" s="1"/>
  <c r="D84" i="4"/>
  <c r="D11" i="3" s="1"/>
  <c r="BZ83" i="4"/>
  <c r="BZ10" i="3" s="1"/>
  <c r="BV83" i="4"/>
  <c r="BV10" i="3" s="1"/>
  <c r="BV12" i="3" s="1"/>
  <c r="BR83" i="4"/>
  <c r="BR10" i="3" s="1"/>
  <c r="BR12" i="3" s="1"/>
  <c r="BK83" i="4"/>
  <c r="BK10" i="3" s="1"/>
  <c r="BJ83" i="4"/>
  <c r="BJ10" i="3" s="1"/>
  <c r="BJ12" i="3" s="1"/>
  <c r="BI83" i="4"/>
  <c r="BI10" i="3" s="1"/>
  <c r="BH83" i="4"/>
  <c r="BH10" i="3" s="1"/>
  <c r="BG83" i="4"/>
  <c r="BG10" i="3" s="1"/>
  <c r="BF83" i="4"/>
  <c r="BF10" i="3" s="1"/>
  <c r="BF12" i="3" s="1"/>
  <c r="BE83" i="4"/>
  <c r="BE10" i="3" s="1"/>
  <c r="BD83" i="4"/>
  <c r="BD10" i="3" s="1"/>
  <c r="BC83" i="4"/>
  <c r="BC10" i="3" s="1"/>
  <c r="BB83" i="4"/>
  <c r="BB10" i="3" s="1"/>
  <c r="BB12" i="3" s="1"/>
  <c r="BA83" i="4"/>
  <c r="BA10" i="3" s="1"/>
  <c r="AZ83" i="4"/>
  <c r="AZ10" i="3" s="1"/>
  <c r="AY83" i="4"/>
  <c r="AY10" i="3" s="1"/>
  <c r="AX83" i="4"/>
  <c r="AX10" i="3" s="1"/>
  <c r="AW83" i="4"/>
  <c r="AW10" i="3" s="1"/>
  <c r="AV83" i="4"/>
  <c r="AV10" i="3" s="1"/>
  <c r="AU83" i="4"/>
  <c r="AU10" i="3" s="1"/>
  <c r="AT83" i="4"/>
  <c r="AT10" i="3" s="1"/>
  <c r="AT12" i="3" s="1"/>
  <c r="AS83" i="4"/>
  <c r="AS10" i="3" s="1"/>
  <c r="AR83" i="4"/>
  <c r="AR10" i="3" s="1"/>
  <c r="AQ83" i="4"/>
  <c r="AQ10" i="3" s="1"/>
  <c r="AP83" i="4"/>
  <c r="AP10" i="3" s="1"/>
  <c r="AP12" i="3" s="1"/>
  <c r="AO83" i="4"/>
  <c r="AO10" i="3" s="1"/>
  <c r="AN83" i="4"/>
  <c r="AN10" i="3" s="1"/>
  <c r="AM83" i="4"/>
  <c r="AM10" i="3" s="1"/>
  <c r="AL83" i="4"/>
  <c r="AL10" i="3" s="1"/>
  <c r="AL12" i="3" s="1"/>
  <c r="AK83" i="4"/>
  <c r="AK10" i="3" s="1"/>
  <c r="AJ83" i="4"/>
  <c r="AJ10" i="3" s="1"/>
  <c r="AI83" i="4"/>
  <c r="AI10" i="3" s="1"/>
  <c r="AH83" i="4"/>
  <c r="AH10" i="3" s="1"/>
  <c r="AH12" i="3" s="1"/>
  <c r="AG83" i="4"/>
  <c r="AG10" i="3" s="1"/>
  <c r="AF83" i="4"/>
  <c r="AF10" i="3" s="1"/>
  <c r="AE83" i="4"/>
  <c r="AE10" i="3" s="1"/>
  <c r="AD83" i="4"/>
  <c r="AD10" i="3" s="1"/>
  <c r="AD12" i="3" s="1"/>
  <c r="AC83" i="4"/>
  <c r="AC10" i="3" s="1"/>
  <c r="AB83" i="4"/>
  <c r="AB10" i="3" s="1"/>
  <c r="AA83" i="4"/>
  <c r="AA10" i="3" s="1"/>
  <c r="Z83" i="4"/>
  <c r="Z10" i="3" s="1"/>
  <c r="Z12" i="3" s="1"/>
  <c r="Y83" i="4"/>
  <c r="Y10" i="3" s="1"/>
  <c r="X83" i="4"/>
  <c r="X10" i="3" s="1"/>
  <c r="W83" i="4"/>
  <c r="W10" i="3" s="1"/>
  <c r="V83" i="4"/>
  <c r="V10" i="3" s="1"/>
  <c r="V12" i="3" s="1"/>
  <c r="U83" i="4"/>
  <c r="U10" i="3" s="1"/>
  <c r="T83" i="4"/>
  <c r="T10" i="3" s="1"/>
  <c r="S83" i="4"/>
  <c r="S10" i="3" s="1"/>
  <c r="R83" i="4"/>
  <c r="R10" i="3" s="1"/>
  <c r="R12" i="3" s="1"/>
  <c r="Q83" i="4"/>
  <c r="Q10" i="3" s="1"/>
  <c r="P83" i="4"/>
  <c r="P10" i="3" s="1"/>
  <c r="O83" i="4"/>
  <c r="O10" i="3" s="1"/>
  <c r="N83" i="4"/>
  <c r="N10" i="3" s="1"/>
  <c r="N12" i="3" s="1"/>
  <c r="M83" i="4"/>
  <c r="M10" i="3" s="1"/>
  <c r="L83" i="4"/>
  <c r="L10" i="3" s="1"/>
  <c r="K83" i="4"/>
  <c r="K10" i="3" s="1"/>
  <c r="J83" i="4"/>
  <c r="J10" i="3" s="1"/>
  <c r="J12" i="3" s="1"/>
  <c r="I83" i="4"/>
  <c r="I10" i="3" s="1"/>
  <c r="H83" i="4"/>
  <c r="H10" i="3" s="1"/>
  <c r="G83" i="4"/>
  <c r="G10" i="3" s="1"/>
  <c r="F83" i="4"/>
  <c r="F10" i="3" s="1"/>
  <c r="F12" i="3" s="1"/>
  <c r="E83" i="4"/>
  <c r="E10" i="3" s="1"/>
  <c r="D83" i="4"/>
  <c r="D10" i="3" s="1"/>
  <c r="CA82" i="4"/>
  <c r="CA9" i="3" s="1"/>
  <c r="BZ82" i="4"/>
  <c r="BZ9" i="3" s="1"/>
  <c r="BW82" i="4"/>
  <c r="BW9" i="3" s="1"/>
  <c r="BV82" i="4"/>
  <c r="BV9" i="3" s="1"/>
  <c r="BS82" i="4"/>
  <c r="BS9" i="3" s="1"/>
  <c r="BR82" i="4"/>
  <c r="BR9" i="3" s="1"/>
  <c r="BO82" i="4"/>
  <c r="BO9" i="3" s="1"/>
  <c r="BN82" i="4"/>
  <c r="BN9" i="3" s="1"/>
  <c r="BK82" i="4"/>
  <c r="BK9" i="3" s="1"/>
  <c r="BJ82" i="4"/>
  <c r="BJ9" i="3" s="1"/>
  <c r="BG82" i="4"/>
  <c r="BG9" i="3" s="1"/>
  <c r="BF82" i="4"/>
  <c r="BF9" i="3" s="1"/>
  <c r="BC82" i="4"/>
  <c r="BC9" i="3" s="1"/>
  <c r="BB82" i="4"/>
  <c r="BB9" i="3" s="1"/>
  <c r="AY82" i="4"/>
  <c r="AY9" i="3" s="1"/>
  <c r="AU82" i="4"/>
  <c r="AU9" i="3" s="1"/>
  <c r="AT82" i="4"/>
  <c r="AT9" i="3" s="1"/>
  <c r="AQ82" i="4"/>
  <c r="AQ9" i="3" s="1"/>
  <c r="AP82" i="4"/>
  <c r="AP9" i="3" s="1"/>
  <c r="AM82" i="4"/>
  <c r="AM9" i="3" s="1"/>
  <c r="AL82" i="4"/>
  <c r="AL9" i="3" s="1"/>
  <c r="AI82" i="4"/>
  <c r="AI9" i="3" s="1"/>
  <c r="AH82" i="4"/>
  <c r="AH9" i="3" s="1"/>
  <c r="AG82" i="4"/>
  <c r="AG9" i="3" s="1"/>
  <c r="AF82" i="4"/>
  <c r="AF9" i="3" s="1"/>
  <c r="AE82" i="4"/>
  <c r="AE9" i="3" s="1"/>
  <c r="AD82" i="4"/>
  <c r="AD9" i="3" s="1"/>
  <c r="AC82" i="4"/>
  <c r="AC9" i="3" s="1"/>
  <c r="AB82" i="4"/>
  <c r="AB9" i="3" s="1"/>
  <c r="AA82" i="4"/>
  <c r="AA9" i="3" s="1"/>
  <c r="Z82" i="4"/>
  <c r="Z9" i="3" s="1"/>
  <c r="Y82" i="4"/>
  <c r="Y9" i="3" s="1"/>
  <c r="X82" i="4"/>
  <c r="X9" i="3" s="1"/>
  <c r="W82" i="4"/>
  <c r="W9" i="3" s="1"/>
  <c r="V82" i="4"/>
  <c r="V9" i="3" s="1"/>
  <c r="U82" i="4"/>
  <c r="U9" i="3" s="1"/>
  <c r="T82" i="4"/>
  <c r="T9" i="3" s="1"/>
  <c r="S82" i="4"/>
  <c r="S9" i="3" s="1"/>
  <c r="R82" i="4"/>
  <c r="R9" i="3" s="1"/>
  <c r="Q82" i="4"/>
  <c r="Q9" i="3" s="1"/>
  <c r="P82" i="4"/>
  <c r="P9" i="3" s="1"/>
  <c r="O82" i="4"/>
  <c r="O9" i="3" s="1"/>
  <c r="N82" i="4"/>
  <c r="N9" i="3" s="1"/>
  <c r="M82" i="4"/>
  <c r="M9" i="3" s="1"/>
  <c r="L82" i="4"/>
  <c r="L9" i="3" s="1"/>
  <c r="K82" i="4"/>
  <c r="K9" i="3" s="1"/>
  <c r="J82" i="4"/>
  <c r="J9" i="3" s="1"/>
  <c r="I82" i="4"/>
  <c r="I9" i="3" s="1"/>
  <c r="H82" i="4"/>
  <c r="H9" i="3" s="1"/>
  <c r="G82" i="4"/>
  <c r="G9" i="3" s="1"/>
  <c r="F82" i="4"/>
  <c r="F9" i="3" s="1"/>
  <c r="E82" i="4"/>
  <c r="E9" i="3" s="1"/>
  <c r="D82" i="4"/>
  <c r="D9" i="3" s="1"/>
  <c r="CB73" i="4"/>
  <c r="CA73" i="4"/>
  <c r="BZ73" i="4"/>
  <c r="BY73" i="4"/>
  <c r="BX73" i="4"/>
  <c r="BW70" i="4"/>
  <c r="BV70" i="4"/>
  <c r="BU70" i="4"/>
  <c r="BT70" i="4"/>
  <c r="BS70" i="4"/>
  <c r="BR70" i="4"/>
  <c r="BQ70" i="4"/>
  <c r="CB60" i="4"/>
  <c r="CA60" i="4"/>
  <c r="BZ60" i="4"/>
  <c r="BY60" i="4"/>
  <c r="BX60" i="4"/>
  <c r="BW60" i="4"/>
  <c r="BV60" i="4"/>
  <c r="BU60" i="4"/>
  <c r="BT60" i="4"/>
  <c r="BS60" i="4"/>
  <c r="BR60" i="4"/>
  <c r="BQ60" i="4"/>
  <c r="BP60" i="4"/>
  <c r="BO60" i="4"/>
  <c r="BN60" i="4"/>
  <c r="BM60" i="4"/>
  <c r="BL60" i="4"/>
  <c r="BK60" i="4"/>
  <c r="BJ60" i="4"/>
  <c r="BI60" i="4"/>
  <c r="BH60" i="4"/>
  <c r="BG60" i="4"/>
  <c r="BF60" i="4"/>
  <c r="BE60" i="4"/>
  <c r="BD60" i="4"/>
  <c r="BC60" i="4"/>
  <c r="BB60" i="4"/>
  <c r="BA60" i="4"/>
  <c r="AZ60" i="4"/>
  <c r="AY60" i="4"/>
  <c r="AX60" i="4"/>
  <c r="AW60" i="4"/>
  <c r="AV60" i="4"/>
  <c r="AU60" i="4"/>
  <c r="AT60" i="4"/>
  <c r="AS60" i="4"/>
  <c r="AR60"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CB38" i="4"/>
  <c r="CA38" i="4"/>
  <c r="BZ38" i="4"/>
  <c r="BZ89" i="4" s="1"/>
  <c r="BY38" i="4"/>
  <c r="BY89" i="4" s="1"/>
  <c r="BX38" i="4"/>
  <c r="BW38" i="4"/>
  <c r="BV38" i="4"/>
  <c r="BV89" i="4" s="1"/>
  <c r="BU38" i="4"/>
  <c r="BU89" i="4" s="1"/>
  <c r="BT38" i="4"/>
  <c r="BS38" i="4"/>
  <c r="BR38" i="4"/>
  <c r="BR89" i="4" s="1"/>
  <c r="BQ38" i="4"/>
  <c r="BQ89" i="4" s="1"/>
  <c r="BP38" i="4"/>
  <c r="BO38" i="4"/>
  <c r="BN38" i="4"/>
  <c r="BN89" i="4" s="1"/>
  <c r="BM38" i="4"/>
  <c r="BM89" i="4" s="1"/>
  <c r="BL38" i="4"/>
  <c r="BK38" i="4"/>
  <c r="BJ38" i="4"/>
  <c r="BI38" i="4"/>
  <c r="BH38" i="4"/>
  <c r="BG38" i="4"/>
  <c r="BF38" i="4"/>
  <c r="BE38" i="4"/>
  <c r="BD38" i="4"/>
  <c r="BC38" i="4"/>
  <c r="BB38" i="4"/>
  <c r="BA38" i="4"/>
  <c r="AZ38" i="4"/>
  <c r="AY38" i="4"/>
  <c r="AX38" i="4"/>
  <c r="AW38" i="4"/>
  <c r="AV38" i="4"/>
  <c r="AU38" i="4"/>
  <c r="AT38" i="4"/>
  <c r="AS38" i="4"/>
  <c r="AR38" i="4"/>
  <c r="AQ38" i="4"/>
  <c r="AP38" i="4"/>
  <c r="AO38" i="4"/>
  <c r="AN38"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CB27" i="4"/>
  <c r="CB83" i="4" s="1"/>
  <c r="CB10" i="3" s="1"/>
  <c r="CA27" i="4"/>
  <c r="CA83" i="4" s="1"/>
  <c r="CA10" i="3" s="1"/>
  <c r="BZ27" i="4"/>
  <c r="BY27" i="4"/>
  <c r="BY83" i="4" s="1"/>
  <c r="BY10" i="3" s="1"/>
  <c r="BX27" i="4"/>
  <c r="BX83" i="4" s="1"/>
  <c r="BX10" i="3" s="1"/>
  <c r="BW27" i="4"/>
  <c r="BW83" i="4" s="1"/>
  <c r="BW10" i="3" s="1"/>
  <c r="BW12" i="3" s="1"/>
  <c r="BV27" i="4"/>
  <c r="BU27" i="4"/>
  <c r="BU83" i="4" s="1"/>
  <c r="BU10" i="3" s="1"/>
  <c r="BT27" i="4"/>
  <c r="BT83" i="4" s="1"/>
  <c r="BT10" i="3" s="1"/>
  <c r="BS27" i="4"/>
  <c r="BS83" i="4" s="1"/>
  <c r="BS10" i="3" s="1"/>
  <c r="BS12" i="3" s="1"/>
  <c r="BR27" i="4"/>
  <c r="BQ27" i="4"/>
  <c r="BQ83" i="4" s="1"/>
  <c r="BQ10" i="3" s="1"/>
  <c r="BP27" i="4"/>
  <c r="BP83" i="4" s="1"/>
  <c r="BP10" i="3" s="1"/>
  <c r="BO27" i="4"/>
  <c r="BO83" i="4" s="1"/>
  <c r="BO10" i="3" s="1"/>
  <c r="BO12" i="3" s="1"/>
  <c r="BN27" i="4"/>
  <c r="BM27" i="4"/>
  <c r="BM83" i="4" s="1"/>
  <c r="BM10" i="3" s="1"/>
  <c r="BL27" i="4"/>
  <c r="BL83" i="4" s="1"/>
  <c r="BL10" i="3" s="1"/>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F81" i="4" s="1"/>
  <c r="AE20" i="4"/>
  <c r="AD20" i="4"/>
  <c r="AC20" i="4"/>
  <c r="AB20" i="4"/>
  <c r="AB81" i="4" s="1"/>
  <c r="AA20" i="4"/>
  <c r="Z20" i="4"/>
  <c r="Y20" i="4"/>
  <c r="X20" i="4"/>
  <c r="X81" i="4" s="1"/>
  <c r="W20" i="4"/>
  <c r="V20" i="4"/>
  <c r="U20" i="4"/>
  <c r="T20" i="4"/>
  <c r="T81" i="4" s="1"/>
  <c r="S20" i="4"/>
  <c r="R20" i="4"/>
  <c r="Q20" i="4"/>
  <c r="P20" i="4"/>
  <c r="P81" i="4" s="1"/>
  <c r="O20" i="4"/>
  <c r="N20" i="4"/>
  <c r="M20" i="4"/>
  <c r="L20" i="4"/>
  <c r="L81" i="4" s="1"/>
  <c r="K20" i="4"/>
  <c r="J20" i="4"/>
  <c r="I20" i="4"/>
  <c r="H20" i="4"/>
  <c r="H81" i="4" s="1"/>
  <c r="G20" i="4"/>
  <c r="F20" i="4"/>
  <c r="E20" i="4"/>
  <c r="D20" i="4"/>
  <c r="D81" i="4" s="1"/>
  <c r="CB10" i="4"/>
  <c r="CA10" i="4"/>
  <c r="BZ10" i="4"/>
  <c r="BY10" i="4"/>
  <c r="BX10" i="4"/>
  <c r="BW10" i="4"/>
  <c r="BW81" i="4" s="1"/>
  <c r="BW86" i="4" s="1"/>
  <c r="BV10" i="4"/>
  <c r="BV81" i="4" s="1"/>
  <c r="BV86" i="4" s="1"/>
  <c r="BU10" i="4"/>
  <c r="BT10" i="4"/>
  <c r="BS10" i="4"/>
  <c r="BS81" i="4" s="1"/>
  <c r="BS86" i="4" s="1"/>
  <c r="BS88" i="4" s="1"/>
  <c r="BS87" i="4" s="1"/>
  <c r="BR10" i="4"/>
  <c r="BR81" i="4" s="1"/>
  <c r="BR86" i="4" s="1"/>
  <c r="BR88" i="4" s="1"/>
  <c r="BR87" i="4" s="1"/>
  <c r="BQ10" i="4"/>
  <c r="BP10" i="4"/>
  <c r="BO10" i="4"/>
  <c r="BO81" i="4" s="1"/>
  <c r="BO86" i="4" s="1"/>
  <c r="BO88" i="4" s="1"/>
  <c r="BO87" i="4" s="1"/>
  <c r="BN10" i="4"/>
  <c r="BM10" i="4"/>
  <c r="BL10" i="4"/>
  <c r="BK10" i="4"/>
  <c r="BK81" i="4" s="1"/>
  <c r="BK86" i="4" s="1"/>
  <c r="BJ10" i="4"/>
  <c r="BJ81" i="4" s="1"/>
  <c r="BJ86" i="4" s="1"/>
  <c r="BI10" i="4"/>
  <c r="BH10" i="4"/>
  <c r="BG10" i="4"/>
  <c r="BG81" i="4" s="1"/>
  <c r="BG86" i="4" s="1"/>
  <c r="BF10" i="4"/>
  <c r="BF81" i="4" s="1"/>
  <c r="BF86" i="4" s="1"/>
  <c r="BE10" i="4"/>
  <c r="BD10" i="4"/>
  <c r="BC10" i="4"/>
  <c r="BC81" i="4" s="1"/>
  <c r="BC86" i="4" s="1"/>
  <c r="BB10" i="4"/>
  <c r="BB81" i="4" s="1"/>
  <c r="BB86" i="4" s="1"/>
  <c r="BA10" i="4"/>
  <c r="AZ10" i="4"/>
  <c r="AY10" i="4"/>
  <c r="AY81" i="4" s="1"/>
  <c r="AY86" i="4" s="1"/>
  <c r="AX10" i="4"/>
  <c r="AW10" i="4"/>
  <c r="AV10" i="4"/>
  <c r="AU10" i="4"/>
  <c r="AU81" i="4" s="1"/>
  <c r="AU86" i="4" s="1"/>
  <c r="AT10" i="4"/>
  <c r="AT81" i="4" s="1"/>
  <c r="AT86" i="4" s="1"/>
  <c r="AS10" i="4"/>
  <c r="AR10" i="4"/>
  <c r="AQ10" i="4"/>
  <c r="AQ81" i="4" s="1"/>
  <c r="AQ86" i="4" s="1"/>
  <c r="AP10" i="4"/>
  <c r="AP81" i="4" s="1"/>
  <c r="AP86" i="4" s="1"/>
  <c r="AO10" i="4"/>
  <c r="AN10" i="4"/>
  <c r="AM10" i="4"/>
  <c r="AM81" i="4" s="1"/>
  <c r="AM86" i="4" s="1"/>
  <c r="AL10" i="4"/>
  <c r="AL81" i="4" s="1"/>
  <c r="AL86" i="4" s="1"/>
  <c r="AK10" i="4"/>
  <c r="AJ10" i="4"/>
  <c r="AI10" i="4"/>
  <c r="AI81" i="4" s="1"/>
  <c r="AI86" i="4" s="1"/>
  <c r="AH10" i="4"/>
  <c r="AH81" i="4" s="1"/>
  <c r="AH86" i="4" s="1"/>
  <c r="AG10" i="4"/>
  <c r="AG81" i="4" s="1"/>
  <c r="AF10" i="4"/>
  <c r="AE10" i="4"/>
  <c r="AE81" i="4" s="1"/>
  <c r="AD10" i="4"/>
  <c r="AD81" i="4" s="1"/>
  <c r="AC10" i="4"/>
  <c r="AC81" i="4" s="1"/>
  <c r="AB10" i="4"/>
  <c r="AA10" i="4"/>
  <c r="AA81" i="4" s="1"/>
  <c r="Z10" i="4"/>
  <c r="Z81" i="4" s="1"/>
  <c r="Y10" i="4"/>
  <c r="Y81" i="4" s="1"/>
  <c r="X10" i="4"/>
  <c r="W10" i="4"/>
  <c r="W81" i="4" s="1"/>
  <c r="V10" i="4"/>
  <c r="V81" i="4" s="1"/>
  <c r="U10" i="4"/>
  <c r="U81" i="4" s="1"/>
  <c r="T10" i="4"/>
  <c r="S10" i="4"/>
  <c r="S81" i="4" s="1"/>
  <c r="R10" i="4"/>
  <c r="R81" i="4" s="1"/>
  <c r="Q10" i="4"/>
  <c r="Q81" i="4" s="1"/>
  <c r="P10" i="4"/>
  <c r="O10" i="4"/>
  <c r="O81" i="4" s="1"/>
  <c r="N10" i="4"/>
  <c r="N81" i="4" s="1"/>
  <c r="M10" i="4"/>
  <c r="M81" i="4" s="1"/>
  <c r="L10" i="4"/>
  <c r="K10" i="4"/>
  <c r="K81" i="4" s="1"/>
  <c r="J10" i="4"/>
  <c r="J81" i="4" s="1"/>
  <c r="I10" i="4"/>
  <c r="I81" i="4" s="1"/>
  <c r="H10" i="4"/>
  <c r="G10" i="4"/>
  <c r="G81" i="4" s="1"/>
  <c r="F10" i="4"/>
  <c r="F81" i="4" s="1"/>
  <c r="E10" i="4"/>
  <c r="E81" i="4" s="1"/>
  <c r="D10" i="4"/>
  <c r="CB62" i="3"/>
  <c r="CA62" i="3"/>
  <c r="BZ62" i="3"/>
  <c r="BY62" i="3"/>
  <c r="BX62" i="3"/>
  <c r="BW62" i="3"/>
  <c r="BV62" i="3"/>
  <c r="BU62"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U62" i="3"/>
  <c r="AT62" i="3"/>
  <c r="AS62" i="3"/>
  <c r="AR62" i="3"/>
  <c r="AQ62" i="3"/>
  <c r="AP62" i="3"/>
  <c r="AO62" i="3"/>
  <c r="AN62" i="3"/>
  <c r="AM62" i="3"/>
  <c r="AL62" i="3"/>
  <c r="AK62" i="3"/>
  <c r="AJ62" i="3"/>
  <c r="AI62" i="3"/>
  <c r="AH62"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CB42" i="3"/>
  <c r="CA42" i="3"/>
  <c r="BZ42" i="3"/>
  <c r="BY42" i="3"/>
  <c r="BX42" i="3"/>
  <c r="BW42" i="3"/>
  <c r="BV42" i="3"/>
  <c r="BU42"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CB32" i="3"/>
  <c r="CA32" i="3"/>
  <c r="BZ32" i="3"/>
  <c r="BY32" i="3"/>
  <c r="BX32" i="3"/>
  <c r="BW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CB27" i="3"/>
  <c r="CA27" i="3"/>
  <c r="BZ27" i="3"/>
  <c r="BY27" i="3"/>
  <c r="BX27" i="3"/>
  <c r="BW27" i="3"/>
  <c r="BV27" i="3"/>
  <c r="BU27"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BK12" i="3"/>
  <c r="BG12" i="3"/>
  <c r="BC12" i="3"/>
  <c r="AY12" i="3"/>
  <c r="AU12" i="3"/>
  <c r="AQ12" i="3"/>
  <c r="AM12" i="3"/>
  <c r="AI12" i="3"/>
  <c r="AF12" i="3"/>
  <c r="AE12" i="3"/>
  <c r="AB12" i="3"/>
  <c r="AA12" i="3"/>
  <c r="X12" i="3"/>
  <c r="W12" i="3"/>
  <c r="T12" i="3"/>
  <c r="S12" i="3"/>
  <c r="P12" i="3"/>
  <c r="O12" i="3"/>
  <c r="L12" i="3"/>
  <c r="K12" i="3"/>
  <c r="H12" i="3"/>
  <c r="G12" i="3"/>
  <c r="D12" i="3"/>
  <c r="AH7" i="3" l="1"/>
  <c r="AH79" i="7"/>
  <c r="AH15" i="3" s="1"/>
  <c r="AH131" i="7"/>
  <c r="AL7" i="3"/>
  <c r="AL131" i="7"/>
  <c r="AL79" i="7"/>
  <c r="AL15" i="3" s="1"/>
  <c r="AL17" i="3" s="1"/>
  <c r="AP7" i="3"/>
  <c r="AP131" i="7"/>
  <c r="AP79" i="7"/>
  <c r="AP15" i="3" s="1"/>
  <c r="AT7" i="3"/>
  <c r="AT131" i="7"/>
  <c r="AT79" i="7"/>
  <c r="AT15" i="3" s="1"/>
  <c r="AX7" i="3"/>
  <c r="AX79" i="7"/>
  <c r="AX15" i="3" s="1"/>
  <c r="AX131" i="7"/>
  <c r="BB7" i="3"/>
  <c r="BB131" i="7"/>
  <c r="BB79" i="7"/>
  <c r="BB15" i="3" s="1"/>
  <c r="BB17" i="3" s="1"/>
  <c r="BF7" i="3"/>
  <c r="BF131" i="7"/>
  <c r="BF79" i="7"/>
  <c r="BF15" i="3" s="1"/>
  <c r="BJ7" i="3"/>
  <c r="BJ131" i="7"/>
  <c r="BJ79" i="7"/>
  <c r="BJ15" i="3" s="1"/>
  <c r="BN7" i="3"/>
  <c r="BN79" i="7"/>
  <c r="BN15" i="3" s="1"/>
  <c r="BN131" i="7"/>
  <c r="BR7" i="3"/>
  <c r="BR79" i="7"/>
  <c r="BR131" i="7"/>
  <c r="BV7" i="3"/>
  <c r="BV131" i="7"/>
  <c r="BV79" i="7"/>
  <c r="BV15" i="3" s="1"/>
  <c r="BZ7" i="3"/>
  <c r="BZ79" i="7"/>
  <c r="BM7" i="3"/>
  <c r="BM79" i="7"/>
  <c r="BM15" i="3" s="1"/>
  <c r="BQ7" i="3"/>
  <c r="BQ79" i="7"/>
  <c r="BQ15" i="3" s="1"/>
  <c r="BU7" i="3"/>
  <c r="BU79" i="7"/>
  <c r="BU15" i="3" s="1"/>
  <c r="BY7" i="3"/>
  <c r="BY79" i="7"/>
  <c r="BY15" i="3" s="1"/>
  <c r="AT8" i="3"/>
  <c r="AT129" i="7"/>
  <c r="AT16" i="3" s="1"/>
  <c r="BJ8" i="3"/>
  <c r="BJ129" i="7"/>
  <c r="BJ16" i="3" s="1"/>
  <c r="BU12" i="3"/>
  <c r="AW81" i="4"/>
  <c r="AW86" i="4" s="1"/>
  <c r="AW82" i="4"/>
  <c r="AW9" i="3" s="1"/>
  <c r="AW12" i="3" s="1"/>
  <c r="BE82" i="4"/>
  <c r="BE9" i="3" s="1"/>
  <c r="BE12" i="3" s="1"/>
  <c r="BE81" i="4"/>
  <c r="BE86" i="4" s="1"/>
  <c r="BM82" i="4"/>
  <c r="BM9" i="3" s="1"/>
  <c r="BM12" i="3" s="1"/>
  <c r="BM81" i="4"/>
  <c r="BM86" i="4" s="1"/>
  <c r="BM88" i="4" s="1"/>
  <c r="BM87" i="4" s="1"/>
  <c r="BQ12" i="3"/>
  <c r="AX17" i="3"/>
  <c r="AI7" i="3"/>
  <c r="AI79" i="7"/>
  <c r="AM7" i="3"/>
  <c r="AM79" i="7"/>
  <c r="AQ7" i="3"/>
  <c r="AQ79" i="7"/>
  <c r="AU7" i="3"/>
  <c r="AU79" i="7"/>
  <c r="AY7" i="3"/>
  <c r="AY79" i="7"/>
  <c r="BC7" i="3"/>
  <c r="BC79" i="7"/>
  <c r="BG7" i="3"/>
  <c r="BG79" i="7"/>
  <c r="BK7" i="3"/>
  <c r="BK79" i="7"/>
  <c r="BO7" i="3"/>
  <c r="BO79" i="7"/>
  <c r="BO15" i="3" s="1"/>
  <c r="BS7" i="3"/>
  <c r="BS79" i="7"/>
  <c r="BW7" i="3"/>
  <c r="BW79" i="7"/>
  <c r="BW15" i="3" s="1"/>
  <c r="CA7" i="3"/>
  <c r="CA79" i="7"/>
  <c r="AH8" i="3"/>
  <c r="AH129" i="7"/>
  <c r="AH16" i="3" s="1"/>
  <c r="AH17" i="3" s="1"/>
  <c r="AX8" i="3"/>
  <c r="AX129" i="7"/>
  <c r="AX16" i="3" s="1"/>
  <c r="BN8" i="3"/>
  <c r="BN129" i="7"/>
  <c r="BN16" i="3" s="1"/>
  <c r="BN17" i="3" s="1"/>
  <c r="AL79" i="8"/>
  <c r="AL131" i="8"/>
  <c r="AT79" i="8"/>
  <c r="AT131" i="8"/>
  <c r="BB79" i="8"/>
  <c r="BB131" i="8"/>
  <c r="BJ79" i="8"/>
  <c r="BJ131" i="8"/>
  <c r="BR79" i="8"/>
  <c r="BR131" i="8"/>
  <c r="BZ79" i="8"/>
  <c r="BZ131" i="8"/>
  <c r="BV88" i="4"/>
  <c r="BV87" i="4" s="1"/>
  <c r="BV98" i="4"/>
  <c r="BV104" i="4" s="1"/>
  <c r="AT17" i="3"/>
  <c r="BJ17" i="3"/>
  <c r="AJ7" i="3"/>
  <c r="AJ79" i="7"/>
  <c r="AJ15" i="3" s="1"/>
  <c r="AN7" i="3"/>
  <c r="AN79" i="7"/>
  <c r="AN15" i="3" s="1"/>
  <c r="AR7" i="3"/>
  <c r="AR79" i="7"/>
  <c r="AR15" i="3" s="1"/>
  <c r="AV7" i="3"/>
  <c r="AV79" i="7"/>
  <c r="AV15" i="3" s="1"/>
  <c r="AZ7" i="3"/>
  <c r="AZ79" i="7"/>
  <c r="AZ15" i="3" s="1"/>
  <c r="BD7" i="3"/>
  <c r="BD79" i="7"/>
  <c r="BD15" i="3" s="1"/>
  <c r="BH7" i="3"/>
  <c r="BH79" i="7"/>
  <c r="BH15" i="3" s="1"/>
  <c r="BL7" i="3"/>
  <c r="BL79" i="7"/>
  <c r="BL15" i="3" s="1"/>
  <c r="BP7" i="3"/>
  <c r="BP79" i="7"/>
  <c r="BP15" i="3" s="1"/>
  <c r="BT7" i="3"/>
  <c r="BT79" i="7"/>
  <c r="BT15" i="3" s="1"/>
  <c r="BX7" i="3"/>
  <c r="BX79" i="7"/>
  <c r="BX15" i="3" s="1"/>
  <c r="CB7" i="3"/>
  <c r="CB79" i="7"/>
  <c r="CB15" i="3" s="1"/>
  <c r="AL8" i="3"/>
  <c r="AL129" i="7"/>
  <c r="AL16" i="3" s="1"/>
  <c r="BB8" i="3"/>
  <c r="BB129" i="7"/>
  <c r="BB16" i="3" s="1"/>
  <c r="BR8" i="3"/>
  <c r="BR129" i="7"/>
  <c r="BR16" i="3" s="1"/>
  <c r="AQ128" i="7"/>
  <c r="AQ131" i="7" s="1"/>
  <c r="BC132" i="8"/>
  <c r="BK132" i="8"/>
  <c r="BL132" i="8"/>
  <c r="AX102" i="10"/>
  <c r="BW88" i="4"/>
  <c r="BW87" i="4" s="1"/>
  <c r="BW98" i="4"/>
  <c r="BW104" i="4" s="1"/>
  <c r="AP17" i="3"/>
  <c r="BF17" i="3"/>
  <c r="AP8" i="3"/>
  <c r="AP129" i="7"/>
  <c r="AP16" i="3" s="1"/>
  <c r="BF8" i="3"/>
  <c r="BF129" i="7"/>
  <c r="BF16" i="3" s="1"/>
  <c r="BV8" i="3"/>
  <c r="BV129" i="7"/>
  <c r="BV16" i="3" s="1"/>
  <c r="BV17" i="3" s="1"/>
  <c r="BU14" i="3"/>
  <c r="AL132" i="8"/>
  <c r="BZ132" i="8"/>
  <c r="BI132" i="8"/>
  <c r="AJ101" i="10"/>
  <c r="AJ102" i="10" s="1"/>
  <c r="AJ12" i="10"/>
  <c r="BA12" i="10"/>
  <c r="AI94" i="10"/>
  <c r="AI11" i="10"/>
  <c r="AI38" i="10"/>
  <c r="AX93" i="10"/>
  <c r="AX100" i="10"/>
  <c r="AX37" i="10"/>
  <c r="BY14" i="3"/>
  <c r="BB132" i="8"/>
  <c r="BR132" i="8"/>
  <c r="AK132" i="8"/>
  <c r="BQ132" i="8"/>
  <c r="BE101" i="10"/>
  <c r="BE102" i="10" s="1"/>
  <c r="AK81" i="4"/>
  <c r="AK86" i="4" s="1"/>
  <c r="AO81" i="4"/>
  <c r="AO86" i="4" s="1"/>
  <c r="BA81" i="4"/>
  <c r="BA86" i="4" s="1"/>
  <c r="BI81" i="4"/>
  <c r="BI86" i="4" s="1"/>
  <c r="BQ81" i="4"/>
  <c r="BQ86" i="4" s="1"/>
  <c r="BQ88" i="4" s="1"/>
  <c r="BQ87" i="4" s="1"/>
  <c r="BU81" i="4"/>
  <c r="BU86" i="4" s="1"/>
  <c r="BU88" i="4" s="1"/>
  <c r="BU87" i="4" s="1"/>
  <c r="BQ109" i="10"/>
  <c r="BQ98" i="10"/>
  <c r="BU109" i="10"/>
  <c r="BU98" i="10"/>
  <c r="AI114" i="7"/>
  <c r="AI128" i="7" s="1"/>
  <c r="AM114" i="7"/>
  <c r="AQ114" i="7"/>
  <c r="AU114" i="7"/>
  <c r="AY114" i="7"/>
  <c r="AY128" i="7" s="1"/>
  <c r="BC114" i="7"/>
  <c r="BG114" i="7"/>
  <c r="BG128" i="7" s="1"/>
  <c r="BK114" i="7"/>
  <c r="BO114" i="7"/>
  <c r="BO128" i="7" s="1"/>
  <c r="BS114" i="7"/>
  <c r="BW114" i="7"/>
  <c r="CA114" i="7"/>
  <c r="AK135" i="7"/>
  <c r="AO135" i="7"/>
  <c r="AS135" i="7"/>
  <c r="AW135" i="7"/>
  <c r="BA135" i="7"/>
  <c r="BE135" i="7"/>
  <c r="BI135" i="7"/>
  <c r="BM135" i="7"/>
  <c r="BQ135" i="7"/>
  <c r="BU135" i="7"/>
  <c r="BY135" i="7"/>
  <c r="AH135" i="7"/>
  <c r="AP135" i="7"/>
  <c r="AX135" i="7"/>
  <c r="BF135" i="7"/>
  <c r="BN135" i="7"/>
  <c r="BV135" i="7"/>
  <c r="AI138" i="7"/>
  <c r="AI135" i="7" s="1"/>
  <c r="AQ138" i="7"/>
  <c r="AQ135" i="7" s="1"/>
  <c r="AY138" i="7"/>
  <c r="AY135" i="7" s="1"/>
  <c r="BG138" i="7"/>
  <c r="BG135" i="7" s="1"/>
  <c r="BO138" i="7"/>
  <c r="BO135" i="7" s="1"/>
  <c r="BW138" i="7"/>
  <c r="BW135" i="7" s="1"/>
  <c r="AL139" i="7"/>
  <c r="AT139" i="7"/>
  <c r="BB139" i="7"/>
  <c r="BJ139" i="7"/>
  <c r="BR139" i="7"/>
  <c r="BZ139" i="7"/>
  <c r="AK143" i="7"/>
  <c r="AO143" i="7"/>
  <c r="AS143" i="7"/>
  <c r="AW143" i="7"/>
  <c r="BA143" i="7"/>
  <c r="BE143" i="7"/>
  <c r="BI143" i="7"/>
  <c r="BM143" i="7"/>
  <c r="BQ143" i="7"/>
  <c r="BU143" i="7"/>
  <c r="AH143" i="7"/>
  <c r="AL143" i="7"/>
  <c r="AP143" i="7"/>
  <c r="AT143" i="7"/>
  <c r="AX143" i="7"/>
  <c r="BB143" i="7"/>
  <c r="BF143" i="7"/>
  <c r="BJ143" i="7"/>
  <c r="BN143" i="7"/>
  <c r="BR143" i="7"/>
  <c r="BV143" i="7"/>
  <c r="BD104" i="10"/>
  <c r="BD111" i="10"/>
  <c r="BL104" i="10"/>
  <c r="BL111" i="10"/>
  <c r="BT104" i="10"/>
  <c r="BT111" i="10"/>
  <c r="CB104" i="10"/>
  <c r="CB111" i="10"/>
  <c r="BH42" i="10"/>
  <c r="BL42" i="10"/>
  <c r="BP42" i="10"/>
  <c r="BT42" i="10"/>
  <c r="BX42" i="10"/>
  <c r="CB42" i="10"/>
  <c r="AL42" i="10"/>
  <c r="AT42" i="10"/>
  <c r="BB42" i="10"/>
  <c r="BJ42" i="10"/>
  <c r="BR42" i="10"/>
  <c r="BZ42" i="10"/>
  <c r="BV101" i="10"/>
  <c r="BV102" i="10" s="1"/>
  <c r="AS111" i="10"/>
  <c r="BT109" i="10"/>
  <c r="BT98" i="10"/>
  <c r="AT132" i="8"/>
  <c r="AS132" i="8"/>
  <c r="AS112" i="10"/>
  <c r="AS113" i="10" s="1"/>
  <c r="AS81" i="4"/>
  <c r="AS86" i="4" s="1"/>
  <c r="AX81" i="4"/>
  <c r="AX86" i="4" s="1"/>
  <c r="AJ114" i="7"/>
  <c r="AJ128" i="7" s="1"/>
  <c r="AN114" i="7"/>
  <c r="AN128" i="7" s="1"/>
  <c r="AR114" i="7"/>
  <c r="AR128" i="7" s="1"/>
  <c r="AV114" i="7"/>
  <c r="AV128" i="7" s="1"/>
  <c r="AZ114" i="7"/>
  <c r="AZ128" i="7" s="1"/>
  <c r="BD114" i="7"/>
  <c r="BD128" i="7" s="1"/>
  <c r="BH114" i="7"/>
  <c r="BH128" i="7" s="1"/>
  <c r="BL114" i="7"/>
  <c r="BL128" i="7" s="1"/>
  <c r="BP114" i="7"/>
  <c r="BP128" i="7" s="1"/>
  <c r="BT114" i="7"/>
  <c r="BT128" i="7" s="1"/>
  <c r="BX114" i="7"/>
  <c r="CB114" i="7"/>
  <c r="AJ131" i="7"/>
  <c r="AN131" i="7"/>
  <c r="AR131" i="7"/>
  <c r="AV131" i="7"/>
  <c r="AZ131" i="7"/>
  <c r="BD131" i="7"/>
  <c r="BH131" i="7"/>
  <c r="BL131" i="7"/>
  <c r="BP131" i="7"/>
  <c r="BT131" i="7"/>
  <c r="BN132" i="7"/>
  <c r="BV132" i="7"/>
  <c r="AJ131" i="8"/>
  <c r="AN131" i="8"/>
  <c r="AR131" i="8"/>
  <c r="AV131" i="8"/>
  <c r="AZ131" i="8"/>
  <c r="BD131" i="8"/>
  <c r="BH131" i="8"/>
  <c r="BL131" i="8"/>
  <c r="BP131" i="8"/>
  <c r="BT131" i="8"/>
  <c r="BX131" i="8"/>
  <c r="CB131" i="8"/>
  <c r="AO132" i="8"/>
  <c r="AW132" i="8"/>
  <c r="BE132" i="8"/>
  <c r="BM132" i="8"/>
  <c r="BU132" i="8"/>
  <c r="AM131" i="8"/>
  <c r="AU131" i="8"/>
  <c r="BC131" i="8"/>
  <c r="BK131" i="8"/>
  <c r="BS131" i="8"/>
  <c r="CA131" i="8"/>
  <c r="AH135" i="8"/>
  <c r="AL135" i="8"/>
  <c r="AP135" i="8"/>
  <c r="AT135" i="8"/>
  <c r="AX135" i="8"/>
  <c r="BB135" i="8"/>
  <c r="BF135" i="8"/>
  <c r="BJ135" i="8"/>
  <c r="BN135" i="8"/>
  <c r="BR135" i="8"/>
  <c r="BV135" i="8"/>
  <c r="BZ135" i="8"/>
  <c r="AI135" i="8"/>
  <c r="AM135" i="8"/>
  <c r="AQ135" i="8"/>
  <c r="AU135" i="8"/>
  <c r="AY135" i="8"/>
  <c r="BC135" i="8"/>
  <c r="BG135" i="8"/>
  <c r="BK135" i="8"/>
  <c r="BO135" i="8"/>
  <c r="BS135" i="8"/>
  <c r="BW135" i="8"/>
  <c r="CA135" i="8"/>
  <c r="AH139" i="8"/>
  <c r="AL139" i="8"/>
  <c r="AP139" i="8"/>
  <c r="AT139" i="8"/>
  <c r="AX139" i="8"/>
  <c r="BB139" i="8"/>
  <c r="BF139" i="8"/>
  <c r="BJ139" i="8"/>
  <c r="BN139" i="8"/>
  <c r="BR139" i="8"/>
  <c r="BV139" i="8"/>
  <c r="BS139" i="8"/>
  <c r="BW139" i="8"/>
  <c r="CA139" i="8"/>
  <c r="BH101" i="10"/>
  <c r="BH102" i="10" s="1"/>
  <c r="BH12" i="10"/>
  <c r="BL12" i="10"/>
  <c r="BP12" i="10"/>
  <c r="BT101" i="10"/>
  <c r="BT102" i="10" s="1"/>
  <c r="BT12" i="10"/>
  <c r="BX101" i="10"/>
  <c r="BX102" i="10" s="1"/>
  <c r="BX12" i="10"/>
  <c r="CB101" i="10"/>
  <c r="CB102" i="10" s="1"/>
  <c r="CB12" i="10"/>
  <c r="AW12" i="10"/>
  <c r="AN104" i="10"/>
  <c r="AN111" i="10"/>
  <c r="AV104" i="10"/>
  <c r="AV111" i="10"/>
  <c r="BE104" i="10"/>
  <c r="BE111" i="10"/>
  <c r="AR42" i="10"/>
  <c r="AV42" i="10"/>
  <c r="AZ42" i="10"/>
  <c r="BD42" i="10"/>
  <c r="AO42" i="10"/>
  <c r="AW42" i="10"/>
  <c r="BE42" i="10"/>
  <c r="BM42" i="10"/>
  <c r="BU42" i="10"/>
  <c r="AH43" i="10"/>
  <c r="AP43" i="10"/>
  <c r="BR98" i="10"/>
  <c r="BA112" i="10"/>
  <c r="BA113" i="10" s="1"/>
  <c r="BQ112" i="10"/>
  <c r="BQ14" i="3"/>
  <c r="BJ132" i="8"/>
  <c r="BA132" i="8"/>
  <c r="BY132" i="8"/>
  <c r="AN101" i="10"/>
  <c r="AN102" i="10" s="1"/>
  <c r="AN12" i="10"/>
  <c r="AS12" i="10"/>
  <c r="AK42" i="10"/>
  <c r="BI112" i="10"/>
  <c r="AJ17" i="7"/>
  <c r="AN17" i="7"/>
  <c r="AR17" i="7"/>
  <c r="AV17" i="7"/>
  <c r="AZ17" i="7"/>
  <c r="BD17" i="7"/>
  <c r="BH17" i="7"/>
  <c r="BL17" i="7"/>
  <c r="BP17" i="7"/>
  <c r="BT17" i="7"/>
  <c r="BX17" i="7"/>
  <c r="CB17" i="7"/>
  <c r="AK79" i="7"/>
  <c r="AK15" i="3" s="1"/>
  <c r="AO79" i="7"/>
  <c r="AO15" i="3" s="1"/>
  <c r="AS79" i="7"/>
  <c r="AS15" i="3" s="1"/>
  <c r="AW79" i="7"/>
  <c r="AW15" i="3" s="1"/>
  <c r="BA79" i="7"/>
  <c r="BA15" i="3" s="1"/>
  <c r="BE79" i="7"/>
  <c r="BE15" i="3" s="1"/>
  <c r="BI79" i="7"/>
  <c r="BI15" i="3" s="1"/>
  <c r="AK114" i="7"/>
  <c r="AK128" i="7" s="1"/>
  <c r="AO114" i="7"/>
  <c r="AO128" i="7" s="1"/>
  <c r="AO131" i="7" s="1"/>
  <c r="AS114" i="7"/>
  <c r="AS128" i="7" s="1"/>
  <c r="AW114" i="7"/>
  <c r="AW128" i="7" s="1"/>
  <c r="BA114" i="7"/>
  <c r="BA128" i="7" s="1"/>
  <c r="BE114" i="7"/>
  <c r="BE128" i="7" s="1"/>
  <c r="BE131" i="7" s="1"/>
  <c r="BI114" i="7"/>
  <c r="BI128" i="7" s="1"/>
  <c r="BM114" i="7"/>
  <c r="BM128" i="7" s="1"/>
  <c r="BQ114" i="7"/>
  <c r="BQ128" i="7" s="1"/>
  <c r="BU114" i="7"/>
  <c r="BU128" i="7" s="1"/>
  <c r="BU131" i="7" s="1"/>
  <c r="BY114" i="7"/>
  <c r="AM128" i="7"/>
  <c r="AM131" i="7" s="1"/>
  <c r="AU128" i="7"/>
  <c r="BC128" i="7"/>
  <c r="BC131" i="7" s="1"/>
  <c r="BK128" i="7"/>
  <c r="BS128" i="7"/>
  <c r="BS131" i="7" s="1"/>
  <c r="AK131" i="7"/>
  <c r="AS131" i="7"/>
  <c r="AW131" i="7"/>
  <c r="BA131" i="7"/>
  <c r="BI131" i="7"/>
  <c r="BM131" i="7"/>
  <c r="BQ131" i="7"/>
  <c r="AH132" i="7"/>
  <c r="AL132" i="7"/>
  <c r="AP132" i="7"/>
  <c r="AT132" i="7"/>
  <c r="AX132" i="7"/>
  <c r="BB132" i="7"/>
  <c r="BF132" i="7"/>
  <c r="BJ132" i="7"/>
  <c r="AK139" i="7"/>
  <c r="AO139" i="7"/>
  <c r="AS139" i="7"/>
  <c r="AW139" i="7"/>
  <c r="BA139" i="7"/>
  <c r="BE139" i="7"/>
  <c r="BI139" i="7"/>
  <c r="BM139" i="7"/>
  <c r="BQ139" i="7"/>
  <c r="BU139" i="7"/>
  <c r="BY139" i="7"/>
  <c r="AK131" i="8"/>
  <c r="AO131" i="8"/>
  <c r="AS131" i="8"/>
  <c r="AW131" i="8"/>
  <c r="BA131" i="8"/>
  <c r="BE131" i="8"/>
  <c r="BI131" i="8"/>
  <c r="BM131" i="8"/>
  <c r="BQ131" i="8"/>
  <c r="BU131" i="8"/>
  <c r="BY131" i="8"/>
  <c r="AJ17" i="8"/>
  <c r="AJ132" i="8" s="1"/>
  <c r="AR17" i="8"/>
  <c r="AR132" i="8" s="1"/>
  <c r="AZ17" i="8"/>
  <c r="AZ132" i="8" s="1"/>
  <c r="BH17" i="8"/>
  <c r="BH132" i="8" s="1"/>
  <c r="BP17" i="8"/>
  <c r="BP132" i="8" s="1"/>
  <c r="BX17" i="8"/>
  <c r="BX132" i="8" s="1"/>
  <c r="AH131" i="8"/>
  <c r="AP131" i="8"/>
  <c r="AX131" i="8"/>
  <c r="BF131" i="8"/>
  <c r="BN131" i="8"/>
  <c r="BV131" i="8"/>
  <c r="AR101" i="10"/>
  <c r="AR102" i="10" s="1"/>
  <c r="AR12" i="10"/>
  <c r="AV101" i="10"/>
  <c r="AV102" i="10" s="1"/>
  <c r="AV12" i="10"/>
  <c r="AZ101" i="10"/>
  <c r="AZ102" i="10" s="1"/>
  <c r="AZ12" i="10"/>
  <c r="BD101" i="10"/>
  <c r="BD102" i="10" s="1"/>
  <c r="BD12" i="10"/>
  <c r="BQ101" i="10"/>
  <c r="BY101" i="10"/>
  <c r="AX12" i="10"/>
  <c r="AO104" i="10"/>
  <c r="AO111" i="10"/>
  <c r="AW104" i="10"/>
  <c r="AW111" i="10"/>
  <c r="AJ112" i="10"/>
  <c r="AJ113" i="10" s="1"/>
  <c r="AJ43" i="10"/>
  <c r="AN112" i="10"/>
  <c r="AN113" i="10" s="1"/>
  <c r="AN43" i="10"/>
  <c r="AX42" i="10"/>
  <c r="BF42" i="10"/>
  <c r="BN42" i="10"/>
  <c r="BV42" i="10"/>
  <c r="BW98" i="10"/>
  <c r="BS109" i="10"/>
  <c r="AK111" i="10"/>
  <c r="AJ4" i="14"/>
  <c r="AJ7" i="4" s="1"/>
  <c r="AN4" i="14"/>
  <c r="AN7" i="4" s="1"/>
  <c r="AR4" i="14"/>
  <c r="AR7" i="4" s="1"/>
  <c r="AV4" i="14"/>
  <c r="AV7" i="4" s="1"/>
  <c r="AZ4" i="14"/>
  <c r="AZ7" i="4" s="1"/>
  <c r="BD4" i="14"/>
  <c r="BD7" i="4" s="1"/>
  <c r="BH4" i="14"/>
  <c r="BH7" i="4" s="1"/>
  <c r="BL4" i="14"/>
  <c r="BL7" i="4" s="1"/>
  <c r="BP4" i="14"/>
  <c r="BP7" i="4" s="1"/>
  <c r="BT4" i="14"/>
  <c r="BT7" i="4" s="1"/>
  <c r="BX4" i="14"/>
  <c r="BX7" i="4" s="1"/>
  <c r="CB4" i="14"/>
  <c r="CB7" i="4" s="1"/>
  <c r="BN14" i="4"/>
  <c r="BN17" i="16"/>
  <c r="BN62" i="10" s="1"/>
  <c r="AJ8" i="13"/>
  <c r="AJ4" i="17"/>
  <c r="AN8" i="13"/>
  <c r="AN4" i="17"/>
  <c r="AR8" i="13"/>
  <c r="AR4" i="17"/>
  <c r="AV8" i="13"/>
  <c r="AV4" i="17"/>
  <c r="AZ8" i="13"/>
  <c r="AZ4" i="17"/>
  <c r="BD8" i="13"/>
  <c r="BD4" i="17"/>
  <c r="BH8" i="13"/>
  <c r="BH4" i="17"/>
  <c r="BL8" i="13"/>
  <c r="BL4" i="17"/>
  <c r="BP8" i="13"/>
  <c r="BP4" i="17"/>
  <c r="BT8" i="13"/>
  <c r="BT4" i="17"/>
  <c r="BX8" i="13"/>
  <c r="BX4" i="17"/>
  <c r="CB8" i="13"/>
  <c r="CB4" i="17"/>
  <c r="AI10" i="13"/>
  <c r="AI4" i="17"/>
  <c r="AM10" i="13"/>
  <c r="AM4" i="17"/>
  <c r="AQ10" i="13"/>
  <c r="AQ4" i="17"/>
  <c r="AU10" i="13"/>
  <c r="AU4" i="17"/>
  <c r="AY10" i="13"/>
  <c r="AY4" i="17"/>
  <c r="BC10" i="13"/>
  <c r="BC4" i="17"/>
  <c r="BG10" i="13"/>
  <c r="BG4" i="17"/>
  <c r="BK10" i="13"/>
  <c r="BK4" i="17"/>
  <c r="BO10" i="13"/>
  <c r="BO4" i="17"/>
  <c r="BS10" i="13"/>
  <c r="BS4" i="17"/>
  <c r="BW10" i="13"/>
  <c r="BW4" i="17"/>
  <c r="CA10" i="13"/>
  <c r="CA4" i="17"/>
  <c r="AI5" i="13"/>
  <c r="AM5" i="13"/>
  <c r="AQ5" i="13"/>
  <c r="AU5" i="13"/>
  <c r="AY5" i="13"/>
  <c r="BC5" i="13"/>
  <c r="BG5" i="13"/>
  <c r="BK5" i="13"/>
  <c r="BO5" i="13"/>
  <c r="BS5" i="13"/>
  <c r="BW5" i="13"/>
  <c r="CA5" i="13"/>
  <c r="AH9" i="13"/>
  <c r="AH5" i="13" s="1"/>
  <c r="AH4" i="13" s="1"/>
  <c r="AH4" i="17"/>
  <c r="AL9" i="13"/>
  <c r="AL5" i="13" s="1"/>
  <c r="AL4" i="13" s="1"/>
  <c r="AL4" i="17"/>
  <c r="AP9" i="13"/>
  <c r="AP5" i="13" s="1"/>
  <c r="AP4" i="13" s="1"/>
  <c r="AP4" i="17"/>
  <c r="AT9" i="13"/>
  <c r="AT5" i="13" s="1"/>
  <c r="AT4" i="13" s="1"/>
  <c r="AT4" i="17"/>
  <c r="AX9" i="13"/>
  <c r="AX5" i="13" s="1"/>
  <c r="AX4" i="17"/>
  <c r="BB9" i="13"/>
  <c r="BB5" i="13" s="1"/>
  <c r="BB4" i="17"/>
  <c r="BF9" i="13"/>
  <c r="BF5" i="13" s="1"/>
  <c r="BF4" i="17"/>
  <c r="BJ9" i="13"/>
  <c r="BJ5" i="13" s="1"/>
  <c r="BJ4" i="17"/>
  <c r="BN9" i="13"/>
  <c r="BN5" i="13" s="1"/>
  <c r="BN4" i="17"/>
  <c r="BR9" i="13"/>
  <c r="BR5" i="13" s="1"/>
  <c r="BR4" i="17"/>
  <c r="BV9" i="13"/>
  <c r="BV5" i="13" s="1"/>
  <c r="BV4" i="17"/>
  <c r="BZ9" i="13"/>
  <c r="BZ5" i="13" s="1"/>
  <c r="BZ4" i="17"/>
  <c r="AJ5" i="13"/>
  <c r="AJ4" i="13" s="1"/>
  <c r="AN5" i="13"/>
  <c r="AR5" i="13"/>
  <c r="AV5" i="13"/>
  <c r="AV4" i="13" s="1"/>
  <c r="AZ5" i="13"/>
  <c r="AZ4" i="13" s="1"/>
  <c r="BD5" i="13"/>
  <c r="BH5" i="13"/>
  <c r="BH4" i="13" s="1"/>
  <c r="BL5" i="13"/>
  <c r="BL4" i="13" s="1"/>
  <c r="BP5" i="13"/>
  <c r="BP4" i="13" s="1"/>
  <c r="BT5" i="13"/>
  <c r="BT4" i="13" s="1"/>
  <c r="BX5" i="13"/>
  <c r="CB5" i="13"/>
  <c r="CB4" i="13" s="1"/>
  <c r="BN72" i="10"/>
  <c r="BN100" i="10"/>
  <c r="AM12" i="10"/>
  <c r="AU12" i="10"/>
  <c r="AY12" i="10"/>
  <c r="BC12" i="10"/>
  <c r="BK12" i="10"/>
  <c r="AH104" i="10"/>
  <c r="AH111" i="10"/>
  <c r="AH113" i="10" s="1"/>
  <c r="AL104" i="10"/>
  <c r="AL111" i="10"/>
  <c r="AP104" i="10"/>
  <c r="AP111" i="10"/>
  <c r="AP113" i="10" s="1"/>
  <c r="AT104" i="10"/>
  <c r="AT111" i="10"/>
  <c r="BB104" i="10"/>
  <c r="BB111" i="10"/>
  <c r="BF104" i="10"/>
  <c r="BF111" i="10"/>
  <c r="BJ104" i="10"/>
  <c r="BJ111" i="10"/>
  <c r="BN104" i="10"/>
  <c r="BN111" i="10"/>
  <c r="BR104" i="10"/>
  <c r="BR111" i="10"/>
  <c r="BV104" i="10"/>
  <c r="BV111" i="10"/>
  <c r="BZ104" i="10"/>
  <c r="BZ111" i="10"/>
  <c r="AM42" i="10"/>
  <c r="AU42" i="10"/>
  <c r="AY42" i="10"/>
  <c r="BC42" i="10"/>
  <c r="BK42" i="10"/>
  <c r="BO42" i="10"/>
  <c r="BS42" i="10"/>
  <c r="BW42" i="10"/>
  <c r="CA42" i="10"/>
  <c r="AM104" i="10"/>
  <c r="AU104" i="10"/>
  <c r="BC104" i="10"/>
  <c r="BK104" i="10"/>
  <c r="BS104" i="10"/>
  <c r="CA104" i="10"/>
  <c r="AN105" i="10"/>
  <c r="AV105" i="10"/>
  <c r="BD105" i="10"/>
  <c r="BL105" i="10"/>
  <c r="BT105" i="10"/>
  <c r="CB105" i="10"/>
  <c r="AI26" i="17"/>
  <c r="AM26" i="17"/>
  <c r="AQ26" i="17"/>
  <c r="AU26" i="17"/>
  <c r="AY26" i="17"/>
  <c r="BC26" i="17"/>
  <c r="BG26" i="17"/>
  <c r="BK26" i="17"/>
  <c r="BO26" i="17"/>
  <c r="BS26" i="17"/>
  <c r="BW26" i="17"/>
  <c r="CA26" i="17"/>
  <c r="BS101" i="10"/>
  <c r="BS102" i="10" s="1"/>
  <c r="BW101" i="10"/>
  <c r="BW102" i="10" s="1"/>
  <c r="CA101" i="10"/>
  <c r="CA102" i="10" s="1"/>
  <c r="AX20" i="13"/>
  <c r="AX18" i="13" s="1"/>
  <c r="AX5" i="21"/>
  <c r="BB20" i="13"/>
  <c r="BB18" i="13" s="1"/>
  <c r="BB5" i="21"/>
  <c r="BF20" i="13"/>
  <c r="BF18" i="13" s="1"/>
  <c r="BF5" i="21"/>
  <c r="BJ20" i="13"/>
  <c r="BJ18" i="13" s="1"/>
  <c r="BJ5" i="21"/>
  <c r="BN20" i="13"/>
  <c r="BN18" i="13" s="1"/>
  <c r="BN5" i="21"/>
  <c r="BR20" i="13"/>
  <c r="BR18" i="13" s="1"/>
  <c r="BR5" i="21"/>
  <c r="BV20" i="13"/>
  <c r="BV18" i="13" s="1"/>
  <c r="BV5" i="21"/>
  <c r="BZ20" i="13"/>
  <c r="BZ5" i="21"/>
  <c r="AI19" i="13"/>
  <c r="AI18" i="13" s="1"/>
  <c r="AI4" i="21"/>
  <c r="AM19" i="13"/>
  <c r="AM18" i="13" s="1"/>
  <c r="AM4" i="21"/>
  <c r="AQ19" i="13"/>
  <c r="AQ18" i="13" s="1"/>
  <c r="AQ4" i="21"/>
  <c r="AU19" i="13"/>
  <c r="AU18" i="13" s="1"/>
  <c r="AU4" i="21"/>
  <c r="AY19" i="13"/>
  <c r="AY18" i="13" s="1"/>
  <c r="AY4" i="21"/>
  <c r="BC19" i="13"/>
  <c r="BC18" i="13" s="1"/>
  <c r="BC4" i="21"/>
  <c r="BG19" i="13"/>
  <c r="BG18" i="13" s="1"/>
  <c r="BG4" i="21"/>
  <c r="BK19" i="13"/>
  <c r="BK18" i="13" s="1"/>
  <c r="BK4" i="21"/>
  <c r="BO19" i="13"/>
  <c r="BO18" i="13" s="1"/>
  <c r="BO4" i="21"/>
  <c r="BS19" i="13"/>
  <c r="BS18" i="13" s="1"/>
  <c r="BS4" i="21"/>
  <c r="BW19" i="13"/>
  <c r="BW4" i="21"/>
  <c r="CA19" i="13"/>
  <c r="CA4" i="21"/>
  <c r="BI6" i="10"/>
  <c r="BI4" i="24"/>
  <c r="BM6" i="10"/>
  <c r="BM4" i="24"/>
  <c r="BQ6" i="10"/>
  <c r="BQ4" i="24"/>
  <c r="BU4" i="24"/>
  <c r="BU6" i="10"/>
  <c r="BY6" i="10"/>
  <c r="BY4" i="24"/>
  <c r="BJ14" i="13"/>
  <c r="BJ11" i="13" s="1"/>
  <c r="BJ5" i="19"/>
  <c r="BJ4" i="19" s="1"/>
  <c r="K4" i="19"/>
  <c r="S4" i="19"/>
  <c r="AA4" i="19"/>
  <c r="D5" i="19"/>
  <c r="T5" i="19"/>
  <c r="AJ5" i="19"/>
  <c r="AJ4" i="19" s="1"/>
  <c r="AV4" i="19"/>
  <c r="AZ5" i="19"/>
  <c r="AZ4" i="19" s="1"/>
  <c r="BH4" i="19"/>
  <c r="BL4" i="19"/>
  <c r="BT4" i="19"/>
  <c r="CB4" i="19"/>
  <c r="BZ21" i="13"/>
  <c r="BZ43" i="4"/>
  <c r="BZ102" i="7"/>
  <c r="BZ146" i="7" s="1"/>
  <c r="BZ143" i="7" s="1"/>
  <c r="BZ14" i="21"/>
  <c r="BO17" i="16"/>
  <c r="BO62" i="10" s="1"/>
  <c r="BO63" i="10" s="1"/>
  <c r="L40" i="19"/>
  <c r="L5" i="19" s="1"/>
  <c r="AB40" i="19"/>
  <c r="AB5" i="19" s="1"/>
  <c r="AR40" i="19"/>
  <c r="AR14" i="13" s="1"/>
  <c r="AR11" i="13" s="1"/>
  <c r="BB4" i="21"/>
  <c r="BJ4" i="21"/>
  <c r="BR4" i="21"/>
  <c r="BZ4" i="21"/>
  <c r="AY5" i="21"/>
  <c r="BG5" i="21"/>
  <c r="BO5" i="21"/>
  <c r="BW5" i="21"/>
  <c r="BL17" i="16"/>
  <c r="BL62" i="10" s="1"/>
  <c r="BL63" i="10" s="1"/>
  <c r="BP17" i="16"/>
  <c r="BP62" i="10" s="1"/>
  <c r="BP63" i="10" s="1"/>
  <c r="G4" i="19"/>
  <c r="O4" i="19"/>
  <c r="W4" i="19"/>
  <c r="AE4" i="19"/>
  <c r="BP5" i="19"/>
  <c r="BP4" i="19" s="1"/>
  <c r="BX5" i="19"/>
  <c r="BX4" i="19" s="1"/>
  <c r="H40" i="19"/>
  <c r="H5" i="19" s="1"/>
  <c r="X40" i="19"/>
  <c r="X5" i="19" s="1"/>
  <c r="AN40" i="19"/>
  <c r="AN14" i="13" s="1"/>
  <c r="AN11" i="13" s="1"/>
  <c r="BD40" i="19"/>
  <c r="BD14" i="13" s="1"/>
  <c r="BD11" i="13" s="1"/>
  <c r="K41" i="19"/>
  <c r="AA41" i="19"/>
  <c r="AQ41" i="19"/>
  <c r="AQ7" i="10" s="1"/>
  <c r="BG41" i="19"/>
  <c r="BG7" i="10" s="1"/>
  <c r="D39" i="20"/>
  <c r="H39" i="20"/>
  <c r="L39" i="20"/>
  <c r="P39" i="20"/>
  <c r="T39" i="20"/>
  <c r="X39" i="20"/>
  <c r="AB39" i="20"/>
  <c r="AF39" i="20"/>
  <c r="AJ39" i="20"/>
  <c r="AN39" i="20"/>
  <c r="AR39" i="20"/>
  <c r="AV39" i="20"/>
  <c r="AZ39" i="20"/>
  <c r="BD39" i="20"/>
  <c r="BH39" i="20"/>
  <c r="BL39" i="20"/>
  <c r="AK21" i="21"/>
  <c r="AK22" i="21"/>
  <c r="AO21" i="21"/>
  <c r="AO22" i="21"/>
  <c r="AS21" i="21"/>
  <c r="AS22" i="21"/>
  <c r="AW21" i="21"/>
  <c r="AW22" i="21"/>
  <c r="BA21" i="21"/>
  <c r="BA22" i="21"/>
  <c r="BE21" i="21"/>
  <c r="BE22" i="21"/>
  <c r="BI21" i="21"/>
  <c r="BI22" i="21"/>
  <c r="BM21" i="21"/>
  <c r="BM22" i="21"/>
  <c r="BQ21" i="21"/>
  <c r="BQ22" i="21"/>
  <c r="BU21" i="21"/>
  <c r="BU22" i="21"/>
  <c r="BY21" i="21"/>
  <c r="BY22" i="21"/>
  <c r="BW21" i="13"/>
  <c r="BW102" i="7"/>
  <c r="BW146" i="7" s="1"/>
  <c r="BW143" i="7" s="1"/>
  <c r="CA21" i="13"/>
  <c r="CA102" i="7"/>
  <c r="CA146" i="7" s="1"/>
  <c r="CA143" i="7" s="1"/>
  <c r="CA43" i="4"/>
  <c r="CB43" i="4"/>
  <c r="D4" i="19"/>
  <c r="H4" i="19"/>
  <c r="L4" i="19"/>
  <c r="P4" i="19"/>
  <c r="T4" i="19"/>
  <c r="X4" i="19"/>
  <c r="AB4" i="19"/>
  <c r="AF4" i="19"/>
  <c r="AJ4" i="21"/>
  <c r="AN4" i="21"/>
  <c r="AR4" i="21"/>
  <c r="AV4" i="21"/>
  <c r="AZ4" i="21"/>
  <c r="BD4" i="21"/>
  <c r="BH4" i="21"/>
  <c r="BL4" i="21"/>
  <c r="BP4" i="21"/>
  <c r="BT4" i="21"/>
  <c r="BX4" i="21"/>
  <c r="CB4" i="21"/>
  <c r="AW5" i="21"/>
  <c r="BA5" i="21"/>
  <c r="BE5" i="21"/>
  <c r="BI5" i="21"/>
  <c r="BM5" i="21"/>
  <c r="BQ5" i="21"/>
  <c r="BU5" i="21"/>
  <c r="BY5" i="21"/>
  <c r="BX21" i="13"/>
  <c r="BX18" i="13" s="1"/>
  <c r="BX102" i="7"/>
  <c r="BX146" i="7" s="1"/>
  <c r="BX143" i="7" s="1"/>
  <c r="BX43" i="4"/>
  <c r="AH22" i="21"/>
  <c r="AL22" i="21"/>
  <c r="AP22" i="21"/>
  <c r="AT22" i="21"/>
  <c r="AX22" i="21"/>
  <c r="BB22" i="21"/>
  <c r="BF22" i="21"/>
  <c r="BJ22" i="21"/>
  <c r="BN22" i="21"/>
  <c r="BR22" i="21"/>
  <c r="BV22" i="21"/>
  <c r="BZ22" i="21"/>
  <c r="BW14" i="21"/>
  <c r="CA14" i="21"/>
  <c r="BY21" i="13"/>
  <c r="BY18" i="13" s="1"/>
  <c r="BY4" i="13" s="1"/>
  <c r="BY43" i="4"/>
  <c r="BY102" i="7"/>
  <c r="BY146" i="7" s="1"/>
  <c r="BY143" i="7" s="1"/>
  <c r="CB102" i="7"/>
  <c r="CB146" i="7" s="1"/>
  <c r="CB143" i="7" s="1"/>
  <c r="BG8" i="3" l="1"/>
  <c r="BG129" i="7"/>
  <c r="BG16" i="3" s="1"/>
  <c r="BG131" i="7"/>
  <c r="BO8" i="3"/>
  <c r="BO129" i="7"/>
  <c r="BO131" i="7"/>
  <c r="AY8" i="3"/>
  <c r="AY129" i="7"/>
  <c r="AY16" i="3" s="1"/>
  <c r="AY131" i="7"/>
  <c r="AI8" i="3"/>
  <c r="AI129" i="7"/>
  <c r="AI16" i="3" s="1"/>
  <c r="AI131" i="7"/>
  <c r="AR5" i="19"/>
  <c r="AR4" i="19" s="1"/>
  <c r="BU93" i="10"/>
  <c r="BU100" i="10"/>
  <c r="BU102" i="10" s="1"/>
  <c r="BU37" i="10"/>
  <c r="CA112" i="10"/>
  <c r="CA113" i="10" s="1"/>
  <c r="CA43" i="10"/>
  <c r="BK112" i="10"/>
  <c r="BK113" i="10" s="1"/>
  <c r="BK43" i="10"/>
  <c r="AM112" i="10"/>
  <c r="AM113" i="10" s="1"/>
  <c r="AM43" i="10"/>
  <c r="BD4" i="13"/>
  <c r="AN4" i="13"/>
  <c r="BS4" i="13"/>
  <c r="BC4" i="13"/>
  <c r="AM4" i="13"/>
  <c r="CB81" i="4"/>
  <c r="CB82" i="4"/>
  <c r="CB9" i="3" s="1"/>
  <c r="BL82" i="4"/>
  <c r="BL9" i="3" s="1"/>
  <c r="BL12" i="3" s="1"/>
  <c r="BL81" i="4"/>
  <c r="BL86" i="4" s="1"/>
  <c r="BL88" i="4" s="1"/>
  <c r="BL87" i="4" s="1"/>
  <c r="AV81" i="4"/>
  <c r="AV86" i="4" s="1"/>
  <c r="AV82" i="4"/>
  <c r="AV9" i="3" s="1"/>
  <c r="AV12" i="3" s="1"/>
  <c r="BN112" i="10"/>
  <c r="BN113" i="10" s="1"/>
  <c r="BN43" i="10"/>
  <c r="CA128" i="7"/>
  <c r="AU8" i="3"/>
  <c r="AU129" i="7"/>
  <c r="AU16" i="3" s="1"/>
  <c r="BQ8" i="3"/>
  <c r="BQ129" i="7"/>
  <c r="BA8" i="3"/>
  <c r="BA129" i="7"/>
  <c r="BA16" i="3" s="1"/>
  <c r="BA17" i="3" s="1"/>
  <c r="AK8" i="3"/>
  <c r="AK129" i="7"/>
  <c r="AK16" i="3" s="1"/>
  <c r="AK17" i="3" s="1"/>
  <c r="CB14" i="3"/>
  <c r="BL14" i="3"/>
  <c r="AV14" i="3"/>
  <c r="BU43" i="10"/>
  <c r="BU112" i="10"/>
  <c r="AO43" i="10"/>
  <c r="AO112" i="10"/>
  <c r="AO113" i="10" s="1"/>
  <c r="AR112" i="10"/>
  <c r="AR113" i="10" s="1"/>
  <c r="AR43" i="10"/>
  <c r="BP101" i="10"/>
  <c r="BP102" i="10" s="1"/>
  <c r="BX128" i="7"/>
  <c r="BH8" i="3"/>
  <c r="BH129" i="7"/>
  <c r="BH16" i="3" s="1"/>
  <c r="AR8" i="3"/>
  <c r="AR129" i="7"/>
  <c r="AR16" i="3" s="1"/>
  <c r="BJ112" i="10"/>
  <c r="BJ113" i="10" s="1"/>
  <c r="BJ43" i="10"/>
  <c r="CB112" i="10"/>
  <c r="CB113" i="10" s="1"/>
  <c r="CB43" i="10"/>
  <c r="BL112" i="10"/>
  <c r="BL113" i="10" s="1"/>
  <c r="BL43" i="10"/>
  <c r="AI105" i="10"/>
  <c r="AI42" i="10"/>
  <c r="BU12" i="10"/>
  <c r="BG15" i="3"/>
  <c r="BG17" i="3" s="1"/>
  <c r="BG132" i="7"/>
  <c r="AQ15" i="3"/>
  <c r="BZ15" i="3"/>
  <c r="CB84" i="4"/>
  <c r="CB11" i="3" s="1"/>
  <c r="CB91" i="4"/>
  <c r="BG94" i="10"/>
  <c r="BG11" i="10"/>
  <c r="BG38" i="10"/>
  <c r="BD5" i="19"/>
  <c r="BD4" i="19" s="1"/>
  <c r="AN5" i="19"/>
  <c r="AN4" i="19" s="1"/>
  <c r="BM93" i="10"/>
  <c r="BM100" i="10"/>
  <c r="BM102" i="10" s="1"/>
  <c r="BM37" i="10"/>
  <c r="CA18" i="13"/>
  <c r="BZ18" i="13"/>
  <c r="BW112" i="10"/>
  <c r="BW113" i="10" s="1"/>
  <c r="BW43" i="10"/>
  <c r="BC112" i="10"/>
  <c r="BC113" i="10" s="1"/>
  <c r="BC43" i="10"/>
  <c r="BV4" i="13"/>
  <c r="BN4" i="13"/>
  <c r="BF4" i="13"/>
  <c r="AX4" i="13"/>
  <c r="BO4" i="13"/>
  <c r="AY4" i="13"/>
  <c r="AI4" i="13"/>
  <c r="BX82" i="4"/>
  <c r="BX9" i="3" s="1"/>
  <c r="BX81" i="4"/>
  <c r="BH81" i="4"/>
  <c r="BH86" i="4" s="1"/>
  <c r="BH82" i="4"/>
  <c r="BH9" i="3" s="1"/>
  <c r="BH12" i="3" s="1"/>
  <c r="AR82" i="4"/>
  <c r="AR9" i="3" s="1"/>
  <c r="AR12" i="3" s="1"/>
  <c r="AR81" i="4"/>
  <c r="AR86" i="4" s="1"/>
  <c r="BF112" i="10"/>
  <c r="BF113" i="10" s="1"/>
  <c r="BF43" i="10"/>
  <c r="BS8" i="3"/>
  <c r="BS129" i="7"/>
  <c r="BS16" i="3" s="1"/>
  <c r="AM8" i="3"/>
  <c r="AM129" i="7"/>
  <c r="AM16" i="3" s="1"/>
  <c r="BM8" i="3"/>
  <c r="BM129" i="7"/>
  <c r="AW8" i="3"/>
  <c r="AW129" i="7"/>
  <c r="AW16" i="3" s="1"/>
  <c r="AW17" i="3" s="1"/>
  <c r="BX14" i="3"/>
  <c r="BH14" i="3"/>
  <c r="BH17" i="3" s="1"/>
  <c r="BH132" i="7"/>
  <c r="AR14" i="3"/>
  <c r="AR17" i="3" s="1"/>
  <c r="AR132" i="7"/>
  <c r="BM43" i="10"/>
  <c r="BM112" i="10"/>
  <c r="BD112" i="10"/>
  <c r="BD113" i="10" s="1"/>
  <c r="BD43" i="10"/>
  <c r="BT8" i="3"/>
  <c r="BT129" i="7"/>
  <c r="BT16" i="3" s="1"/>
  <c r="BD8" i="3"/>
  <c r="BD129" i="7"/>
  <c r="BD16" i="3" s="1"/>
  <c r="AN8" i="3"/>
  <c r="AN129" i="7"/>
  <c r="AN16" i="3" s="1"/>
  <c r="BB112" i="10"/>
  <c r="BB113" i="10" s="1"/>
  <c r="BB43" i="10"/>
  <c r="BX112" i="10"/>
  <c r="BX113" i="10" s="1"/>
  <c r="BX43" i="10"/>
  <c r="BH112" i="10"/>
  <c r="BH113" i="10" s="1"/>
  <c r="BH43" i="10"/>
  <c r="AX104" i="10"/>
  <c r="AX111" i="10"/>
  <c r="AI101" i="10"/>
  <c r="AI102" i="10" s="1"/>
  <c r="AI12" i="10"/>
  <c r="CA15" i="3"/>
  <c r="BK15" i="3"/>
  <c r="AU15" i="3"/>
  <c r="AU17" i="3" s="1"/>
  <c r="AU132" i="7"/>
  <c r="BY91" i="4"/>
  <c r="BY84" i="4"/>
  <c r="BY11" i="3" s="1"/>
  <c r="BY12" i="3" s="1"/>
  <c r="BX84" i="4"/>
  <c r="BX11" i="3" s="1"/>
  <c r="BX91" i="4"/>
  <c r="CA91" i="4"/>
  <c r="CA84" i="4"/>
  <c r="CA11" i="3" s="1"/>
  <c r="CA12" i="3" s="1"/>
  <c r="AQ94" i="10"/>
  <c r="AQ11" i="10"/>
  <c r="AQ38" i="10"/>
  <c r="BS112" i="10"/>
  <c r="BS113" i="10" s="1"/>
  <c r="BS43" i="10"/>
  <c r="AY112" i="10"/>
  <c r="AY113" i="10" s="1"/>
  <c r="AY43" i="10"/>
  <c r="CA4" i="13"/>
  <c r="BK4" i="13"/>
  <c r="AU4" i="13"/>
  <c r="BN101" i="10"/>
  <c r="BN102" i="10" s="1"/>
  <c r="BN63" i="10"/>
  <c r="BT81" i="4"/>
  <c r="BT86" i="4" s="1"/>
  <c r="BT88" i="4" s="1"/>
  <c r="BT87" i="4" s="1"/>
  <c r="BT82" i="4"/>
  <c r="BT9" i="3" s="1"/>
  <c r="BT12" i="3" s="1"/>
  <c r="BD82" i="4"/>
  <c r="BD9" i="3" s="1"/>
  <c r="BD12" i="3" s="1"/>
  <c r="BD81" i="4"/>
  <c r="BD86" i="4" s="1"/>
  <c r="AN81" i="4"/>
  <c r="AN86" i="4" s="1"/>
  <c r="AN82" i="4"/>
  <c r="AN9" i="3" s="1"/>
  <c r="AN12" i="3" s="1"/>
  <c r="AX112" i="10"/>
  <c r="AX113" i="10" s="1"/>
  <c r="AX43" i="10"/>
  <c r="BK8" i="3"/>
  <c r="BK129" i="7"/>
  <c r="BK16" i="3" s="1"/>
  <c r="BY128" i="7"/>
  <c r="BI8" i="3"/>
  <c r="BI129" i="7"/>
  <c r="BI16" i="3" s="1"/>
  <c r="BI17" i="3" s="1"/>
  <c r="AS8" i="3"/>
  <c r="AS129" i="7"/>
  <c r="AS16" i="3" s="1"/>
  <c r="AS17" i="3" s="1"/>
  <c r="BT14" i="3"/>
  <c r="BT17" i="3" s="1"/>
  <c r="BT132" i="7"/>
  <c r="BD14" i="3"/>
  <c r="BD17" i="3" s="1"/>
  <c r="BD132" i="7"/>
  <c r="AN14" i="3"/>
  <c r="AN17" i="3" s="1"/>
  <c r="AN132" i="7"/>
  <c r="AK43" i="10"/>
  <c r="AK112" i="10"/>
  <c r="AK113" i="10" s="1"/>
  <c r="BE43" i="10"/>
  <c r="BE112" i="10"/>
  <c r="BE113" i="10" s="1"/>
  <c r="AZ112" i="10"/>
  <c r="AZ113" i="10" s="1"/>
  <c r="AZ43" i="10"/>
  <c r="BL101" i="10"/>
  <c r="BL102" i="10" s="1"/>
  <c r="BA132" i="7"/>
  <c r="AK132" i="7"/>
  <c r="BP8" i="3"/>
  <c r="BP129" i="7"/>
  <c r="BP16" i="3" s="1"/>
  <c r="AZ8" i="3"/>
  <c r="AZ129" i="7"/>
  <c r="AZ16" i="3" s="1"/>
  <c r="AJ8" i="3"/>
  <c r="AJ129" i="7"/>
  <c r="AJ16" i="3" s="1"/>
  <c r="BZ43" i="10"/>
  <c r="BZ112" i="10"/>
  <c r="BZ113" i="10" s="1"/>
  <c r="AT43" i="10"/>
  <c r="AT112" i="10"/>
  <c r="AT113" i="10" s="1"/>
  <c r="BT112" i="10"/>
  <c r="BT113" i="10" s="1"/>
  <c r="BT43" i="10"/>
  <c r="BK131" i="7"/>
  <c r="AY15" i="3"/>
  <c r="AY17" i="3" s="1"/>
  <c r="AY132" i="7"/>
  <c r="AU131" i="7"/>
  <c r="AI15" i="3"/>
  <c r="AI17" i="3" s="1"/>
  <c r="AI132" i="7"/>
  <c r="CA81" i="4"/>
  <c r="CA86" i="4" s="1"/>
  <c r="BZ84" i="4"/>
  <c r="BZ11" i="3" s="1"/>
  <c r="BZ12" i="3" s="1"/>
  <c r="BZ91" i="4"/>
  <c r="BY93" i="10"/>
  <c r="BY100" i="10"/>
  <c r="BY102" i="10" s="1"/>
  <c r="BY37" i="10"/>
  <c r="BQ93" i="10"/>
  <c r="BQ100" i="10"/>
  <c r="BQ37" i="10"/>
  <c r="BQ12" i="10"/>
  <c r="BI93" i="10"/>
  <c r="BI100" i="10"/>
  <c r="BI102" i="10" s="1"/>
  <c r="BI37" i="10"/>
  <c r="BI12" i="10"/>
  <c r="BW18" i="13"/>
  <c r="BO101" i="10"/>
  <c r="BO102" i="10" s="1"/>
  <c r="BO112" i="10"/>
  <c r="BO113" i="10" s="1"/>
  <c r="BO43" i="10"/>
  <c r="AU112" i="10"/>
  <c r="AU113" i="10" s="1"/>
  <c r="AU43" i="10"/>
  <c r="BX4" i="13"/>
  <c r="AR4" i="13"/>
  <c r="BZ4" i="13"/>
  <c r="BR4" i="13"/>
  <c r="BJ4" i="13"/>
  <c r="BB4" i="13"/>
  <c r="BW4" i="13"/>
  <c r="BG4" i="13"/>
  <c r="AQ4" i="13"/>
  <c r="BN83" i="4"/>
  <c r="BN10" i="3" s="1"/>
  <c r="BN12" i="3" s="1"/>
  <c r="BN90" i="4"/>
  <c r="BP81" i="4"/>
  <c r="BP86" i="4" s="1"/>
  <c r="BP88" i="4" s="1"/>
  <c r="BP87" i="4" s="1"/>
  <c r="BP82" i="4"/>
  <c r="BP9" i="3" s="1"/>
  <c r="BP12" i="3" s="1"/>
  <c r="AZ82" i="4"/>
  <c r="AZ9" i="3" s="1"/>
  <c r="AZ12" i="3" s="1"/>
  <c r="AZ81" i="4"/>
  <c r="AZ86" i="4" s="1"/>
  <c r="AJ81" i="4"/>
  <c r="AJ86" i="4" s="1"/>
  <c r="AJ82" i="4"/>
  <c r="AJ9" i="3" s="1"/>
  <c r="AJ12" i="3" s="1"/>
  <c r="BV112" i="10"/>
  <c r="BV113" i="10" s="1"/>
  <c r="BV43" i="10"/>
  <c r="BQ102" i="10"/>
  <c r="BC8" i="3"/>
  <c r="BC129" i="7"/>
  <c r="BC16" i="3" s="1"/>
  <c r="BU8" i="3"/>
  <c r="BU129" i="7"/>
  <c r="BE8" i="3"/>
  <c r="BE129" i="7"/>
  <c r="BE16" i="3" s="1"/>
  <c r="BE17" i="3" s="1"/>
  <c r="AO8" i="3"/>
  <c r="AO129" i="7"/>
  <c r="AO16" i="3" s="1"/>
  <c r="AO17" i="3" s="1"/>
  <c r="BP14" i="3"/>
  <c r="BP17" i="3" s="1"/>
  <c r="BP132" i="7"/>
  <c r="AZ14" i="3"/>
  <c r="AZ17" i="3" s="1"/>
  <c r="AZ132" i="7"/>
  <c r="AJ14" i="3"/>
  <c r="AJ17" i="3" s="1"/>
  <c r="AJ132" i="7"/>
  <c r="AW43" i="10"/>
  <c r="AW112" i="10"/>
  <c r="AW113" i="10" s="1"/>
  <c r="AV112" i="10"/>
  <c r="AV113" i="10" s="1"/>
  <c r="AV43" i="10"/>
  <c r="BM12" i="10"/>
  <c r="AW132" i="7"/>
  <c r="CB128" i="7"/>
  <c r="BL8" i="3"/>
  <c r="BL129" i="7"/>
  <c r="BL16" i="3" s="1"/>
  <c r="AV8" i="3"/>
  <c r="AV129" i="7"/>
  <c r="AV16" i="3" s="1"/>
  <c r="BR112" i="10"/>
  <c r="BR113" i="10" s="1"/>
  <c r="BR43" i="10"/>
  <c r="AL112" i="10"/>
  <c r="AL113" i="10" s="1"/>
  <c r="AL43" i="10"/>
  <c r="BP112" i="10"/>
  <c r="BP113" i="10" s="1"/>
  <c r="BP43" i="10"/>
  <c r="BY81" i="4"/>
  <c r="BY86" i="4" s="1"/>
  <c r="BY12" i="10"/>
  <c r="BW128" i="7"/>
  <c r="AQ8" i="3"/>
  <c r="AQ129" i="7"/>
  <c r="AQ16" i="3" s="1"/>
  <c r="BS15" i="3"/>
  <c r="BS17" i="3" s="1"/>
  <c r="BS132" i="7"/>
  <c r="BC15" i="3"/>
  <c r="BC132" i="7"/>
  <c r="AM15" i="3"/>
  <c r="AM17" i="3" s="1"/>
  <c r="AM132" i="7"/>
  <c r="BN81" i="4"/>
  <c r="BN86" i="4" s="1"/>
  <c r="BN88" i="4" s="1"/>
  <c r="BN87" i="4" s="1"/>
  <c r="BZ128" i="7"/>
  <c r="BR15" i="3"/>
  <c r="BR17" i="3" s="1"/>
  <c r="BR132" i="7"/>
  <c r="BZ81" i="4"/>
  <c r="BZ86" i="4" s="1"/>
  <c r="BZ8" i="3" l="1"/>
  <c r="BZ129" i="7"/>
  <c r="BZ131" i="7"/>
  <c r="BZ98" i="4"/>
  <c r="BZ104" i="4" s="1"/>
  <c r="BZ88" i="4"/>
  <c r="BZ87" i="4" s="1"/>
  <c r="BW8" i="3"/>
  <c r="BW129" i="7"/>
  <c r="BW131" i="7"/>
  <c r="AQ105" i="10"/>
  <c r="AQ42" i="10"/>
  <c r="BK17" i="3"/>
  <c r="BE132" i="7"/>
  <c r="BM104" i="10"/>
  <c r="BM111" i="10"/>
  <c r="AQ132" i="7"/>
  <c r="AS132" i="7"/>
  <c r="BL132" i="7"/>
  <c r="BQ16" i="3"/>
  <c r="BQ17" i="3" s="1"/>
  <c r="BQ132" i="7"/>
  <c r="CA8" i="3"/>
  <c r="CA129" i="7"/>
  <c r="CA131" i="7"/>
  <c r="CB86" i="4"/>
  <c r="BU104" i="10"/>
  <c r="BU111" i="10"/>
  <c r="BO16" i="3"/>
  <c r="BO17" i="3" s="1"/>
  <c r="BO132" i="7"/>
  <c r="CB8" i="3"/>
  <c r="CB129" i="7"/>
  <c r="CB131" i="7"/>
  <c r="BY104" i="10"/>
  <c r="BY111" i="10"/>
  <c r="BY113" i="10" s="1"/>
  <c r="BY43" i="10"/>
  <c r="AQ101" i="10"/>
  <c r="AQ102" i="10" s="1"/>
  <c r="AQ12" i="10"/>
  <c r="BM16" i="3"/>
  <c r="BM17" i="3" s="1"/>
  <c r="BM132" i="7"/>
  <c r="BX86" i="4"/>
  <c r="BG105" i="10"/>
  <c r="BG42" i="10"/>
  <c r="AQ17" i="3"/>
  <c r="BI132" i="7"/>
  <c r="BL17" i="3"/>
  <c r="BI104" i="10"/>
  <c r="BI111" i="10"/>
  <c r="BI113" i="10" s="1"/>
  <c r="BI43" i="10"/>
  <c r="BQ104" i="10"/>
  <c r="BQ111" i="10"/>
  <c r="BQ113" i="10" s="1"/>
  <c r="BQ43" i="10"/>
  <c r="CA88" i="4"/>
  <c r="CA87" i="4" s="1"/>
  <c r="CA98" i="4"/>
  <c r="CA104" i="4" s="1"/>
  <c r="BX12" i="3"/>
  <c r="BG101" i="10"/>
  <c r="BG102" i="10" s="1"/>
  <c r="BG12" i="10"/>
  <c r="AI112" i="10"/>
  <c r="AI113" i="10" s="1"/>
  <c r="AI43" i="10"/>
  <c r="AV132" i="7"/>
  <c r="BY98" i="4"/>
  <c r="BY104" i="4" s="1"/>
  <c r="BY88" i="4"/>
  <c r="BY87" i="4" s="1"/>
  <c r="BC17" i="3"/>
  <c r="BU16" i="3"/>
  <c r="BU17" i="3" s="1"/>
  <c r="BU132" i="7"/>
  <c r="BY8" i="3"/>
  <c r="BY129" i="7"/>
  <c r="BY131" i="7"/>
  <c r="BK132" i="7"/>
  <c r="AO132" i="7"/>
  <c r="BM113" i="10"/>
  <c r="BX8" i="3"/>
  <c r="BX129" i="7"/>
  <c r="BX131" i="7"/>
  <c r="BU113" i="10"/>
  <c r="AV17" i="3"/>
  <c r="CB12" i="3"/>
  <c r="BG112" i="10" l="1"/>
  <c r="BG113" i="10" s="1"/>
  <c r="BG43" i="10"/>
  <c r="CB98" i="4"/>
  <c r="CB104" i="4" s="1"/>
  <c r="CB88" i="4"/>
  <c r="CB87" i="4" s="1"/>
  <c r="BW16" i="3"/>
  <c r="BW17" i="3" s="1"/>
  <c r="BW132" i="7"/>
  <c r="BY16" i="3"/>
  <c r="BY17" i="3" s="1"/>
  <c r="BY132" i="7"/>
  <c r="BX98" i="4"/>
  <c r="BX104" i="4" s="1"/>
  <c r="BX88" i="4"/>
  <c r="BX87" i="4" s="1"/>
  <c r="AQ112" i="10"/>
  <c r="AQ113" i="10" s="1"/>
  <c r="AQ43" i="10"/>
  <c r="BZ16" i="3"/>
  <c r="BZ17" i="3" s="1"/>
  <c r="BZ132" i="7"/>
  <c r="BX16" i="3"/>
  <c r="BX17" i="3" s="1"/>
  <c r="BX132" i="7"/>
  <c r="CB16" i="3"/>
  <c r="CB17" i="3" s="1"/>
  <c r="CB132" i="7"/>
  <c r="CA16" i="3"/>
  <c r="CA17" i="3" s="1"/>
  <c r="CA132" i="7"/>
</calcChain>
</file>

<file path=xl/sharedStrings.xml><?xml version="1.0" encoding="utf-8"?>
<sst xmlns="http://schemas.openxmlformats.org/spreadsheetml/2006/main" count="13984" uniqueCount="696">
  <si>
    <t>Spring Budget 2020</t>
  </si>
  <si>
    <t>Expenditure and Caseload forecasts</t>
  </si>
  <si>
    <t>It is important to refer to the 'Notes' tab for explanations of the expenditure and caseload figures shown in these tables.</t>
  </si>
  <si>
    <t>Summary information</t>
  </si>
  <si>
    <t>Notes</t>
  </si>
  <si>
    <t xml:space="preserve">Benefit summary table: Benefit expenditure 1948/49 to 2024/25. </t>
  </si>
  <si>
    <t xml:space="preserve">Table 1a: Benefit expenditure by benefit 1948/49 to 2024/25 nominal terms. </t>
  </si>
  <si>
    <t xml:space="preserve">Table 1b: Benefit expenditure by benefit 1948/49 to 2024/25 real terms prices. </t>
  </si>
  <si>
    <t>Table 1c: Caseloads by benefit</t>
  </si>
  <si>
    <t>Table 2a: Benefit expenditure by age group, 1978/79 to 2024/25 nominal terms.</t>
  </si>
  <si>
    <t>Table 2b: Benefit expenditure by age group, 1978/79 to 2024/25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</si>
  <si>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</si>
  <si>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</si>
  <si>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</si>
  <si>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</si>
  <si>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</si>
  <si>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</si>
  <si>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</si>
  <si>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</si>
  <si>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</si>
  <si>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</si>
  <si>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</si>
  <si>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</si>
  <si>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</si>
  <si>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</si>
  <si>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</si>
  <si>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</si>
  <si>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</si>
  <si>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</si>
  <si>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</si>
  <si>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</si>
  <si>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</si>
  <si>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</si>
  <si>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</si>
  <si>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</si>
  <si>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</si>
  <si>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</si>
  <si>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</si>
  <si>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</si>
  <si>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</si>
  <si>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Spring Budget</t>
  </si>
  <si>
    <t>BASIS FOR THIS FORECAST</t>
  </si>
  <si>
    <t xml:space="preserve">Forecast figures are consistent with Spring Budget 2020 Economic and Fiscal Outlook (EFO) published by the Office for Budget Responsibility (OBR) on 11th March 2020. The OBR EFO is available at https://cdn.obr.uk/EFO_March-2020_Accessible.pdf. The forecasts reflect the Government's delivery plans and the OBR’s additional judgements as set out in the EFO. 
Details of the DWP Social Security forecast are published in the EFO, Supplementary Table 4.7, at https://obr.uk/docs/Fiscal_Supplementary_Tables_Expenditure_March_2020_EFOv2.xlsx
Due to different definitions of spending and to additional analysis leading to reassignment of spending across benefits, figures in these tables do not exactly match those in the EFO, but a reconciliation between the two is included at the foot of Table 1a. 
</t>
  </si>
  <si>
    <t>PRESENTATION OF FIGURES</t>
  </si>
  <si>
    <r>
      <rPr>
        <b/>
        <sz val="12"/>
        <color rgb="FF000000"/>
        <rFont val="Arial"/>
        <family val="2"/>
      </rPr>
      <t>Welfare Cap:</t>
    </r>
    <r>
      <rPr>
        <b/>
        <sz val="12"/>
        <color rgb="FF000000"/>
        <rFont val="Arial"/>
        <family val="2"/>
      </rPr>
      <t xml:space="preserve">
</t>
    </r>
    <r>
      <rPr>
        <sz val="12"/>
        <color rgb="FF000000"/>
        <rFont val="Arial"/>
        <family val="2"/>
      </rPr>
      <t>One of the government's fiscal rules is the welfare cap. The current cap was reset at Autumn Budget 2017</t>
    </r>
    <r>
      <rPr>
        <sz val="12"/>
        <color rgb="FFFF0000"/>
        <rFont val="Arial"/>
        <family val="2"/>
      </rPr>
      <t xml:space="preserve"> </t>
    </r>
    <r>
      <rPr>
        <sz val="12"/>
        <color rgb="FF000000"/>
        <rFont val="Arial"/>
        <family val="2"/>
      </rPr>
      <t xml:space="preserve">and applies to all DWP AME excluding State Pension and the most cyclical elements of welfare (Jobseeker’s Allowance, associated Housing Benefit, and the equivalent in Universal Credit). The cap also includes social security spending by other departments and the equivalent in Northern Ireland and the Scottish Government.  The government is now required to reset the welfare cap for the new Parliament. The cap
will be based on the OBR’s Budget forecast of the benefits and tax credits in scope and will apply to spending in 2024-25.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Where items of spending have ceased without an obvious replacement, we have assumed they are within the cap unless clearly analogous to those items that are currently excluded.
</t>
    </r>
  </si>
  <si>
    <r>
      <rPr>
        <b/>
        <sz val="12"/>
        <color rgb="FF000000"/>
        <rFont val="Arial"/>
        <family val="2"/>
      </rPr>
      <t>Geographical coverage:</t>
    </r>
    <r>
      <rPr>
        <b/>
        <sz val="12"/>
        <color rgb="FF000000"/>
        <rFont val="Arial"/>
        <family val="2"/>
      </rPr>
      <t xml:space="preserve">
</t>
    </r>
    <r>
      <rPr>
        <sz val="12"/>
        <color rgb="FF000000"/>
        <rFont val="Arial"/>
        <family val="2"/>
      </rPr>
      <t xml:space="preserve">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
</t>
    </r>
  </si>
  <si>
    <r>
      <rPr>
        <b/>
        <sz val="12"/>
        <color rgb="FF000000"/>
        <rFont val="Arial"/>
        <family val="2"/>
      </rPr>
      <t>Claimant groups:</t>
    </r>
    <r>
      <rPr>
        <b/>
        <sz val="12"/>
        <color rgb="FF000000"/>
        <rFont val="Arial"/>
        <family val="2"/>
      </rPr>
      <t xml:space="preserve">
</t>
    </r>
    <r>
      <rPr>
        <sz val="12"/>
        <color rgb="FF000000"/>
        <rFont val="Arial"/>
        <family val="2"/>
      </rPr>
      <t xml:space="preserve">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</si>
  <si>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color rgb="FF000000"/>
        <rFont val="Arial"/>
        <family val="2"/>
      </rPr>
      <t>Real terms:</t>
    </r>
    <r>
      <rPr>
        <b/>
        <sz val="12"/>
        <color rgb="FF000000"/>
        <rFont val="Arial"/>
        <family val="2"/>
      </rPr>
      <t xml:space="preserve">
</t>
    </r>
    <r>
      <rPr>
        <sz val="12"/>
        <color rgb="FF000000"/>
        <rFont val="Arial"/>
        <family val="2"/>
      </rPr>
      <t xml:space="preserve">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</si>
  <si>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color rgb="FF000000"/>
        <rFont val="Arial"/>
        <family val="2"/>
      </rPr>
      <t>Rounding:</t>
    </r>
    <r>
      <rPr>
        <b/>
        <sz val="12"/>
        <color rgb="FF000000"/>
        <rFont val="Arial"/>
        <family val="2"/>
      </rPr>
      <t xml:space="preserve">
</t>
    </r>
    <r>
      <rPr>
        <sz val="12"/>
        <color rgb="FF000000"/>
        <rFont val="Arial"/>
        <family val="2"/>
      </rPr>
      <t xml:space="preserve">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</si>
  <si>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Forecasts are moving to align with Stat-Xplore datasets for future fiscal events. </t>
    </r>
    <r>
      <rPr>
        <sz val="12"/>
        <color rgb="FF000000"/>
        <rFont val="Arial"/>
        <family val="2"/>
      </rPr>
      <t xml:space="preserve">
</t>
    </r>
  </si>
  <si>
    <r>
      <rPr>
        <b/>
        <sz val="12"/>
        <color rgb="FF000000"/>
        <rFont val="Arial"/>
        <family val="2"/>
      </rPr>
      <t>Revisions:</t>
    </r>
    <r>
      <rPr>
        <b/>
        <sz val="12"/>
        <color rgb="FF000000"/>
        <rFont val="Arial"/>
        <family val="2"/>
      </rPr>
      <t xml:space="preserve">
</t>
    </r>
    <r>
      <rPr>
        <sz val="12"/>
        <color rgb="FF000000"/>
        <rFont val="Arial"/>
        <family val="2"/>
      </rPr>
      <t xml:space="preserve">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</si>
  <si>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color rgb="FF000000"/>
        <rFont val="Arial"/>
        <family val="2"/>
      </rPr>
      <t>Accounting basis:</t>
    </r>
    <r>
      <rPr>
        <b/>
        <sz val="12"/>
        <color rgb="FF000000"/>
        <rFont val="Arial"/>
        <family val="2"/>
      </rPr>
      <t xml:space="preserve">
</t>
    </r>
    <r>
      <rPr>
        <sz val="12"/>
        <color rgb="FF000000"/>
        <rFont val="Arial"/>
        <family val="2"/>
      </rPr>
      <t xml:space="preserve">Figures for 1999/00 onwards are on a Resource Accounting and Budgeting basis. There may be small differences between figures quoted in these tables and those quoted in Department for Work and Pensions Accounts.
</t>
    </r>
  </si>
  <si>
    <t>BENEFIT SPECIFIC NOTES</t>
  </si>
  <si>
    <r>
      <rPr>
        <b/>
        <sz val="12"/>
        <color rgb="FF000000"/>
        <rFont val="Arial"/>
        <family val="2"/>
      </rPr>
      <t>Benefit changes over time:</t>
    </r>
    <r>
      <rPr>
        <b/>
        <sz val="12"/>
        <color rgb="FF000000"/>
        <rFont val="Arial"/>
        <family val="2"/>
      </rPr>
      <t xml:space="preserve">
</t>
    </r>
    <r>
      <rPr>
        <sz val="12"/>
        <color rgb="FF000000"/>
        <rFont val="Arial"/>
        <family val="2"/>
      </rPr>
      <t xml:space="preserve">Where one benefit has been renamed or superseded by another, and the earlier benefit is not shown separately, the most recent name for the benefit is shown, but the figures cover all relevant benefits, as follows:
     Bereavement benefits include Widows' Benefits and Bereavement Support Payment.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</si>
  <si>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</si>
  <si>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 xml:space="preserve">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</si>
  <si>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t xml:space="preserve">DEL expenditure: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</si>
  <si>
    <r>
      <rPr>
        <b/>
        <sz val="12"/>
        <color rgb="FF000000"/>
        <rFont val="Arial"/>
        <family val="2"/>
      </rPr>
      <t>Attendance Allowance</t>
    </r>
    <r>
      <rPr>
        <b/>
        <sz val="12"/>
        <color rgb="FF000000"/>
        <rFont val="Arial"/>
        <family val="2"/>
      </rPr>
      <t xml:space="preserve">
</t>
    </r>
    <r>
      <rPr>
        <sz val="12"/>
        <color rgb="FF000000"/>
        <rFont val="Arial"/>
        <family val="2"/>
      </rPr>
      <t xml:space="preserve">Attendance Allowance overseas expenditure – the method for estimating overseas expenditure has been adjusted slightly for Attendance Allowance in forecast years. Data presented for outturn years has not been updated. This means there is a break in series between the outturn (2017/18 and preceding years) and forecast years (2018/19 onwards), this is indicated in the table.
Attendance Allowance overseas caseload – the method for estimating overseas caseload has been adjusted slightly for Attendance Allowance in forecast years. Data presented for outturn years has not been updated. This means there is a break in series between the outturn (2017/18 and preceding years) and forecast years (2018/19 onwards), this is indicated in the table.
</t>
    </r>
  </si>
  <si>
    <r>
      <rPr>
        <b/>
        <sz val="12"/>
        <color rgb="FF000000"/>
        <rFont val="Arial"/>
        <family val="2"/>
      </rPr>
      <t>Carers Allowance</t>
    </r>
    <r>
      <rPr>
        <b/>
        <sz val="12"/>
        <color rgb="FF000000"/>
        <rFont val="Arial"/>
        <family val="2"/>
      </rPr>
      <t xml:space="preserve">
</t>
    </r>
    <r>
      <rPr>
        <sz val="12"/>
        <color rgb="FF000000"/>
        <rFont val="Arial"/>
        <family val="2"/>
      </rPr>
      <t xml:space="preserve">Carers Allowance overseas caseload - the method for estimating overseas caseload has been adjusted slightly for Carers Allowance in forecast years. Data presented for outturn years has not been updated. This means there is a break in series between the outturn (2017/18 and preceding years) and forecast years (2018/19 onwards), this is indicated in the table.                                                                                                                                                                                                                                                                                                                        Executive competence for Carer’s Allowance in Scotland was transferred to the Scottish Government on 3rd September 2018. From this point, Scottish caseload and expenditure are no longer included in our tables.
</t>
    </r>
  </si>
  <si>
    <r>
      <rPr>
        <b/>
        <sz val="12"/>
        <color rgb="FF000000"/>
        <rFont val="Arial"/>
        <family val="2"/>
      </rPr>
      <t>Discretionary Housing Payments:</t>
    </r>
    <r>
      <rPr>
        <b/>
        <sz val="12"/>
        <color rgb="FF000000"/>
        <rFont val="Arial"/>
        <family val="2"/>
      </rPr>
      <t xml:space="preserve">
</t>
    </r>
    <r>
      <rPr>
        <sz val="12"/>
        <color rgb="FF000000"/>
        <rFont val="Arial"/>
        <family val="2"/>
      </rPr>
      <t>Discretionary Housing Payments outturn figures are shown up to 2018/19 and include all payments made by Local Authorities, whatever the funding source. Forecast figures from 2019/20 to 2020/21 are based on the £800m total allocation for 2016/17 to 2020/21 that was announced in the Summer 2015 Budget but show only the expected DWP DEL allocations for England and Wales, as funding for Scotland is now devolved and paid through the block grant. Expenditure beyond 2020/21 will be determined at the next Spending Review.</t>
    </r>
  </si>
  <si>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</si>
  <si>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OTHER INFORMATION</t>
  </si>
  <si>
    <r>
      <rPr>
        <b/>
        <sz val="12"/>
        <color rgb="FF000000"/>
        <rFont val="Arial"/>
        <family val="2"/>
      </rPr>
      <t>Benefit expenditure to support disabled people and people with health conditions (Table 4):</t>
    </r>
    <r>
      <rPr>
        <b/>
        <sz val="12"/>
        <color rgb="FF000000"/>
        <rFont val="Arial"/>
        <family val="2"/>
      </rPr>
      <t xml:space="preserve">
</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and their equivalents in Universal Credit. However, forecast figures for the contribution of the incapacity and carers groups to UC marginal costs from 2020/21 are not available. (See also note on Treatment of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</si>
  <si>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</si>
  <si>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</si>
  <si>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</si>
  <si>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</si>
  <si>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</si>
  <si>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</si>
  <si>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</si>
  <si>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</si>
  <si>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</si>
  <si>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</si>
  <si>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</si>
  <si>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</si>
  <si>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</si>
  <si>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13) Executive competence for Disability Living Allowance, Personal Independence Payment, Attendance Allowance,  Severe Disablement Allowance and Industrial Injuries Disablement Benefit in Scotland will be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</si>
  <si>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r>
      <rPr>
        <b/>
        <sz val="12"/>
        <color rgb="FF000000"/>
        <rFont val="Arial"/>
        <family val="2"/>
      </rPr>
      <t>RPI adjustment:</t>
    </r>
    <r>
      <rPr>
        <b/>
        <sz val="12"/>
        <color rgb="FF000000"/>
        <rFont val="Arial"/>
        <family val="2"/>
      </rPr>
      <t xml:space="preserve">
</t>
    </r>
    <r>
      <rPr>
        <sz val="12"/>
        <color rgb="FF000000"/>
        <rFont val="Arial"/>
        <family val="2"/>
      </rPr>
      <t xml:space="preserve">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</si>
  <si>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</si>
  <si>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Benefit summary table: Benefit expenditure,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</si>
  <si>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</si>
  <si>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</si>
  <si>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</si>
  <si>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</si>
  <si>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</si>
  <si>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</si>
  <si>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</si>
  <si>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</si>
  <si>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</si>
  <si>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</si>
  <si>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</si>
  <si>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</si>
  <si>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</si>
  <si>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</si>
  <si>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</si>
  <si>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</si>
  <si>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</si>
  <si>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</si>
  <si>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</si>
  <si>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</si>
  <si>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</si>
  <si>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</si>
  <si>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</si>
  <si>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</si>
  <si>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</si>
  <si>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</si>
  <si>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</si>
  <si>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</si>
  <si>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</si>
  <si>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</si>
  <si>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</si>
  <si>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</si>
  <si>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</si>
  <si>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</si>
  <si>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</si>
  <si>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</si>
  <si>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</si>
  <si>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</si>
  <si>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</si>
  <si>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</si>
  <si>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</si>
  <si>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</si>
  <si>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</si>
  <si>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</si>
  <si>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</si>
  <si>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</si>
  <si>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</si>
  <si>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</si>
  <si>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</si>
  <si>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</si>
  <si>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</si>
  <si>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</si>
  <si>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</si>
  <si>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</si>
  <si>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</si>
  <si>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</si>
  <si>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</si>
  <si>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</si>
  <si>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</si>
  <si>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</si>
  <si>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</si>
  <si>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</si>
  <si>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</si>
  <si>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</si>
  <si>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</si>
  <si>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</si>
  <si>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</si>
  <si>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</si>
  <si>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</si>
  <si>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</si>
  <si>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</si>
  <si>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</si>
  <si>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</si>
  <si>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</si>
  <si>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</si>
  <si>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</si>
  <si>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</si>
  <si>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Department for Work &amp; Pensions and predecessors</t>
  </si>
  <si>
    <t>Outturn</t>
  </si>
  <si>
    <t>Forecast</t>
  </si>
  <si>
    <t>Benefit expenditure, 
£ billion, nominal terms</t>
  </si>
  <si>
    <t>Children</t>
  </si>
  <si>
    <t>Working age</t>
  </si>
  <si>
    <t>Pensioners</t>
  </si>
  <si>
    <t>Contributory</t>
  </si>
  <si>
    <t>Income-related</t>
  </si>
  <si>
    <t>Non-contributory / non-income-related</t>
  </si>
  <si>
    <t>Total</t>
  </si>
  <si>
    <t>Benefit expenditure consistent with current DWP coverage, 
£ billion, nominal terms</t>
  </si>
  <si>
    <t>Benefit expenditure, 
£ billion, real terms, 2019/20 prices</t>
  </si>
  <si>
    <t>Benefit expenditure consistent with current DWP coverage, 
£ billion, real terms, 2019/20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</si>
  <si>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</si>
  <si>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</si>
  <si>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</si>
  <si>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</si>
  <si>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</si>
  <si>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</si>
  <si>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</si>
  <si>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</si>
  <si>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</si>
  <si>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</si>
  <si>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</si>
  <si>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</si>
  <si>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</si>
  <si>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</si>
  <si>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</si>
  <si>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</si>
  <si>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</si>
  <si>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</si>
  <si>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</si>
  <si>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</si>
  <si>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</si>
  <si>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</si>
  <si>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</si>
  <si>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</si>
  <si>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</si>
  <si>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</si>
  <si>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</si>
  <si>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</si>
  <si>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</si>
  <si>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</si>
  <si>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</si>
  <si>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</si>
  <si>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</si>
  <si>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</si>
  <si>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</si>
  <si>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</si>
  <si>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</si>
  <si>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</si>
  <si>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</si>
  <si>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</si>
  <si>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</si>
  <si>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</si>
  <si>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</si>
  <si>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</si>
  <si>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</si>
  <si>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</si>
  <si>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</si>
  <si>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</si>
  <si>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</si>
  <si>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</si>
  <si>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</si>
  <si>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</si>
  <si>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</si>
  <si>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</si>
  <si>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</si>
  <si>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</si>
  <si>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</si>
  <si>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</si>
  <si>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</si>
  <si>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</si>
  <si>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</si>
  <si>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</si>
  <si>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</si>
  <si>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</si>
  <si>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 - actual (to 2019/20)</t>
  </si>
  <si>
    <t>of which within Welfare Cap</t>
  </si>
  <si>
    <t>of which outside Welfare Cap</t>
  </si>
  <si>
    <t>Universal Credit - marginal costs (from 2020/21)</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</si>
  <si>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</si>
  <si>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</si>
  <si>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</si>
  <si>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</si>
  <si>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</si>
  <si>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</si>
  <si>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</si>
  <si>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</si>
  <si>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</si>
  <si>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</si>
  <si>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</si>
  <si>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</si>
  <si>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</si>
  <si>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</si>
  <si>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</si>
  <si>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</si>
  <si>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benefits</t>
  </si>
  <si>
    <t>of which Council Tax Benefit</t>
  </si>
  <si>
    <t xml:space="preserve">of which Discretionary Housing Payments </t>
  </si>
  <si>
    <t>Reconciliation with OBR Economic &amp; Fiscal Outlook Supplementary Fiscal Table 4.7</t>
  </si>
  <si>
    <t>Total in DWP Annually Managed Expenditure (as row 86 above)</t>
  </si>
  <si>
    <t>removal of Over 75 TV Licences</t>
  </si>
  <si>
    <t>removal of accounting adjustments</t>
  </si>
  <si>
    <t>less Economic &amp; Fiscal Outlook 2019/20 devolution</t>
  </si>
  <si>
    <t>less rounding variances</t>
  </si>
  <si>
    <t>Total DWP AME (consistent with OBR's Economic &amp; Fiscal Outlook definition)</t>
  </si>
  <si>
    <t>DWP Social Security spending as shown in the Supplementary Fiscal Table 4.7 OBR Economic and Fiscal Outlook Published 11 March 2020</t>
  </si>
  <si>
    <t>Table 1b: Expenditure by benefit,</t>
  </si>
  <si>
    <t>£ million, real terms, 2019/20 prices</t>
  </si>
  <si>
    <t>of which Discretionary Housing Payments</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</si>
  <si>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</si>
  <si>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</si>
  <si>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</si>
  <si>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</si>
  <si>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</si>
  <si>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</si>
  <si>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</si>
  <si>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</si>
  <si>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</si>
  <si>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</si>
  <si>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</si>
  <si>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</si>
  <si>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</si>
  <si>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</si>
  <si>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</si>
  <si>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</si>
  <si>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</si>
  <si>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</si>
  <si>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</si>
  <si>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</si>
  <si>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</si>
  <si>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</si>
  <si>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</si>
  <si>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</si>
  <si>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</si>
  <si>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</si>
  <si>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</si>
  <si>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</si>
  <si>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</si>
  <si>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</si>
  <si>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</si>
  <si>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</si>
  <si>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</si>
  <si>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</si>
  <si>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</si>
  <si>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</si>
  <si>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</si>
  <si>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</si>
  <si>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</si>
  <si>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</si>
  <si>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</si>
  <si>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</si>
  <si>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</si>
  <si>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</si>
  <si>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</si>
  <si>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</si>
  <si>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</si>
  <si>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</si>
  <si>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</si>
  <si>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</si>
  <si>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</si>
  <si>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</si>
  <si>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</si>
  <si>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</si>
  <si>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</si>
  <si>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</si>
  <si>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</si>
  <si>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</si>
  <si>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</si>
  <si>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</si>
  <si>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</si>
  <si>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</si>
  <si>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</si>
  <si>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</si>
  <si>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</si>
  <si>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</si>
  <si>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</si>
  <si>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</si>
  <si>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</si>
  <si>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</si>
  <si>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</si>
  <si>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</si>
  <si>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</si>
  <si>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</si>
  <si>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</si>
  <si>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</si>
  <si>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</si>
  <si>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</si>
  <si>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</si>
  <si>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</si>
  <si>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</si>
  <si>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</si>
  <si>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</si>
  <si>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</si>
  <si>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</si>
  <si>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</si>
  <si>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</si>
  <si>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</si>
  <si>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</si>
  <si>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</si>
  <si>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</si>
  <si>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</si>
  <si>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</si>
  <si>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</si>
  <si>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</si>
  <si>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</si>
  <si>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</si>
  <si>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</si>
  <si>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</si>
  <si>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</si>
  <si>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</si>
  <si>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</si>
  <si>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</si>
  <si>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</si>
  <si>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</si>
  <si>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2019/20)</t>
  </si>
  <si>
    <t>Universal Credit marginal costs (from 2020/21)</t>
  </si>
  <si>
    <t>Total income-related benefits</t>
  </si>
  <si>
    <t>Aged above Pension Credit qualifying age / in receipt of Pension Credit or State Pension</t>
  </si>
  <si>
    <t>Universal Credit actual costs (to 2019/20 - not attributed to claimant group)</t>
  </si>
  <si>
    <t>Universal Credit marginal costs (from 2020/21 -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</si>
  <si>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</si>
  <si>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</si>
  <si>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</si>
  <si>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</si>
  <si>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</si>
  <si>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</si>
  <si>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</si>
  <si>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</si>
  <si>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</si>
  <si>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</si>
  <si>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</si>
  <si>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</si>
  <si>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</si>
  <si>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</si>
  <si>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</si>
  <si>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</si>
  <si>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</si>
  <si>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</si>
  <si>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Employment and Support Allowance and Universal Credit equivalent</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</si>
  <si>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</si>
  <si>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</si>
  <si>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</si>
  <si>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</si>
  <si>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</si>
  <si>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</si>
  <si>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</si>
  <si>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</si>
  <si>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Income Support for carers and Universal Credit equivalent</t>
  </si>
  <si>
    <t>of which associated Housing benefits</t>
  </si>
  <si>
    <t>by claimant group (National Statistics definition)</t>
  </si>
  <si>
    <t>Carer</t>
  </si>
  <si>
    <t>-</t>
  </si>
  <si>
    <t>Disabled</t>
  </si>
  <si>
    <t>Incapacity</t>
  </si>
  <si>
    <t>by claimant group (previous definition)</t>
  </si>
  <si>
    <t>Long-term sick and disabled</t>
  </si>
  <si>
    <t>Industrial Death Benefit</t>
  </si>
  <si>
    <t>Industrial Injuries Disablement Benefit</t>
  </si>
  <si>
    <t>Other Industrial Injuries Benefits</t>
  </si>
  <si>
    <t>Benefit expenditure to support disabled people and people with health conditions, as a share of Gross Domestic Product</t>
  </si>
  <si>
    <t>Benefit expenditure to support disabled people and people with health conditions, as a share of Total Managed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</si>
  <si>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</si>
  <si>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</si>
  <si>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</si>
  <si>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</si>
  <si>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</si>
  <si>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</si>
  <si>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</si>
  <si>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</si>
  <si>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</si>
  <si>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</si>
  <si>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</si>
  <si>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</si>
  <si>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</si>
  <si>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</si>
  <si>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</si>
  <si>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</si>
  <si>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</si>
  <si>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</si>
  <si>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</si>
  <si>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</si>
  <si>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</si>
  <si>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</si>
  <si>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</si>
  <si>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</si>
  <si>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</si>
  <si>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</si>
  <si>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</si>
  <si>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</si>
  <si>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</si>
  <si>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</si>
  <si>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</si>
  <si>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</si>
  <si>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</si>
  <si>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</si>
  <si>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</si>
  <si>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</si>
  <si>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</si>
  <si>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</si>
  <si>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</si>
  <si>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</si>
  <si>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</si>
  <si>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</si>
  <si>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</si>
  <si>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</si>
  <si>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</si>
  <si>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</si>
  <si>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</si>
  <si>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</si>
  <si>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</si>
  <si>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</si>
  <si>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</si>
  <si>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</si>
  <si>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</si>
  <si>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</si>
  <si>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</si>
  <si>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</si>
  <si>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</si>
  <si>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</si>
  <si>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</si>
  <si>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</si>
  <si>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</si>
  <si>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</si>
  <si>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</si>
  <si>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</si>
  <si>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</si>
  <si>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</si>
  <si>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</si>
  <si>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</si>
  <si>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</si>
  <si>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</si>
  <si>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</si>
  <si>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</si>
  <si>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</si>
  <si>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</si>
  <si>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</si>
  <si>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</si>
  <si>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</si>
  <si>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</si>
  <si>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</si>
  <si>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</si>
  <si>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</si>
  <si>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Forecast</t>
  </si>
  <si>
    <t>2020/21 Forecast</t>
  </si>
  <si>
    <t>2021/22 Forecast</t>
  </si>
  <si>
    <t>2022/23 Forecast</t>
  </si>
  <si>
    <t>2023/24 Forecast</t>
  </si>
  <si>
    <t>2024/25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</si>
  <si>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</si>
  <si>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</si>
  <si>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</si>
  <si>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</si>
  <si>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</si>
  <si>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</si>
  <si>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</si>
  <si>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</si>
  <si>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</si>
  <si>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</si>
  <si>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</si>
  <si>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</si>
  <si>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</si>
  <si>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</si>
  <si>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</si>
  <si>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</si>
  <si>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</si>
  <si>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</si>
  <si>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</si>
  <si>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</si>
  <si>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</si>
  <si>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</si>
  <si>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</si>
  <si>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</si>
  <si>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</si>
  <si>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</si>
  <si>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</si>
  <si>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</si>
  <si>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</si>
  <si>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</si>
  <si>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</si>
  <si>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</si>
  <si>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</si>
  <si>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</si>
  <si>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</si>
  <si>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</si>
  <si>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</si>
  <si>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</si>
  <si>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</si>
  <si>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 forecast from 2019/20 onwards is on a Universal Credit marginal cost basis</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</si>
  <si>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</si>
  <si>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</si>
  <si>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</si>
  <si>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</si>
  <si>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</si>
  <si>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</si>
  <si>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</si>
  <si>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</si>
  <si>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</si>
  <si>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</si>
  <si>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</si>
  <si>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</si>
  <si>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</si>
  <si>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</si>
  <si>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</si>
  <si>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</si>
  <si>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</si>
  <si>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</si>
  <si>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2019/20 prices</t>
  </si>
  <si>
    <t xml:space="preserve">     of which Local Housing Allowance</t>
  </si>
  <si>
    <t>Housing benefits caseloads, 
thousands</t>
  </si>
  <si>
    <t>of which outside Welfare Cap (Jobseeker)</t>
  </si>
  <si>
    <t>Incapacity benefits expenditure, forecast from 2019/20 owards is on a Universal Credit marginal cost basis</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</si>
  <si>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</si>
  <si>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</si>
  <si>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</si>
  <si>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</si>
  <si>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</si>
  <si>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</si>
  <si>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</si>
  <si>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</si>
  <si>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</si>
  <si>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</si>
  <si>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</si>
  <si>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</si>
  <si>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</si>
  <si>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</si>
  <si>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</si>
  <si>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</si>
  <si>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</si>
  <si>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</si>
  <si>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</si>
  <si>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</si>
  <si>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</si>
  <si>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</si>
  <si>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</si>
  <si>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</si>
  <si>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</si>
  <si>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</si>
  <si>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</si>
  <si>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</si>
  <si>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</si>
  <si>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</si>
  <si>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</si>
  <si>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</si>
  <si>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 forecast from 2019/20 onwards is on a Universal Credit marginal cost basis</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</si>
  <si>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</si>
  <si>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</si>
  <si>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</si>
  <si>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</si>
  <si>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</si>
  <si>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</si>
  <si>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</si>
  <si>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</si>
  <si>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</si>
  <si>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</si>
  <si>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</si>
  <si>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</si>
  <si>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</si>
  <si>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</si>
  <si>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</si>
  <si>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</si>
  <si>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</si>
  <si>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</si>
  <si>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</si>
  <si>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</si>
  <si>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</si>
  <si>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</si>
  <si>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</si>
  <si>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</si>
  <si>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</si>
  <si>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</si>
  <si>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</si>
  <si>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</si>
  <si>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</si>
  <si>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</si>
  <si>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</si>
  <si>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 2008</t>
  </si>
  <si>
    <t xml:space="preserve">    of which Mesothelioma 2014</t>
  </si>
  <si>
    <t xml:space="preserve">    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</si>
  <si>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</si>
  <si>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</si>
  <si>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</si>
  <si>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</si>
  <si>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</si>
  <si>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</si>
  <si>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</si>
  <si>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</si>
  <si>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</si>
  <si>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</si>
  <si>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</si>
  <si>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</si>
  <si>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</si>
  <si>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</si>
  <si>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</si>
  <si>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</si>
  <si>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</si>
  <si>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</si>
  <si>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</si>
  <si>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</si>
  <si>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</si>
  <si>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</si>
  <si>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</si>
  <si>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</si>
  <si>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</si>
  <si>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</si>
  <si>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</si>
  <si>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</si>
  <si>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</si>
  <si>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</si>
  <si>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</si>
  <si>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</si>
  <si>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</si>
  <si>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</si>
  <si>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</si>
  <si>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</si>
  <si>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</si>
  <si>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</si>
  <si>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</si>
  <si>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State Pension (non contributory only 'Category D')</t>
  </si>
  <si>
    <t>Unemployment benefits expenditure, forecast for 2019/20 onwards is on a Universal Credit marginal cost basis</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</si>
  <si>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</si>
  <si>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</si>
  <si>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</si>
  <si>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</si>
  <si>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</si>
  <si>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</si>
  <si>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</si>
  <si>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</si>
  <si>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</si>
  <si>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</si>
  <si>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</si>
  <si>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</si>
  <si>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</si>
  <si>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of which new State Pension Protected Payments</t>
  </si>
  <si>
    <t>of which new State Pension</t>
  </si>
  <si>
    <t>Click on a link below to navigate to the relevant tab in the workbook.</t>
  </si>
  <si>
    <r>
      <rPr>
        <b/>
        <sz val="12"/>
        <color rgb="FF000000"/>
        <rFont val="Arial"/>
        <family val="2"/>
      </rPr>
      <t xml:space="preserve">Treatment of Universal Credit:
</t>
    </r>
    <r>
      <rPr>
        <sz val="12"/>
        <color rgb="FF000000"/>
        <rFont val="Arial"/>
        <family val="2"/>
      </rPr>
      <t xml:space="preserve">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For the forecast years, 2020/21 onwards, the tables generally show the current benefits continuing through the forecast period, as if Universal Credit did not exist, with an addition shown as a separate "Universal Credit marginal costs" line. Figures for 2013/14 to 2019/20, however, show the total cost of Universal Credit in those years and rundown of predecessor benefits. The Universal Credit forecasts are based upon a consistent basis with the EFO: which assumes a completion date of September 2026.  As Universal Credit is a marginal cost in the forecast, the slower assumed roll-out reduces this cost relative to DWP plans of completion in September 2024.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</si>
</sst>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quot; &quot;;&quot;-&quot;#,##0&quot; &quot;;&quot;-&quot;"/>
    <numFmt numFmtId="165" formatCode="&quot; &quot;#,##0&quot; &quot;;&quot;-&quot;#,##0&quot; &quot;;&quot; -&quot;00&quot; &quot;;&quot; &quot;@&quot; &quot;"/>
    <numFmt numFmtId="166" formatCode="&quot; &quot;#,##0.000&quot; &quot;;&quot;-&quot;#,##0.000&quot; &quot;;&quot; -&quot;00&quot; &quot;;&quot; &quot;@&quot; &quot;"/>
    <numFmt numFmtId="167" formatCode="#,##0&quot; &quot;;&quot;-&quot;#,##0&quot; &quot;;&quot;- &quot;"/>
    <numFmt numFmtId="168" formatCode="0.0%"/>
    <numFmt numFmtId="169" formatCode="#,##0;&quot;-&quot;#,##0;&quot;-&quot;"/>
    <numFmt numFmtId="170" formatCode="#,##0.0&quot; &quot;;&quot;-&quot;#,##0.0&quot; &quot;;&quot;-&quot;"/>
    <numFmt numFmtId="171" formatCode="#,##0.00000000&quot; &quot;;&quot;-&quot;#,##0.00000000&quot; &quot;"/>
    <numFmt numFmtId="172" formatCode="#,##0.000&quot; &quot;;&quot;-&quot;#,##0.000&quot; &quot;"/>
    <numFmt numFmtId="173" formatCode="#,##0.0&quot; &quot;;&quot;-&quot;#,##0.0&quot; &quot;;&quot;- &quot;"/>
    <numFmt numFmtId="174" formatCode="0.000000%"/>
    <numFmt numFmtId="175" formatCode="0.00000%"/>
    <numFmt numFmtId="176" formatCode="#,##0.000&quot; &quot;;&quot;-&quot;#,##0.000&quot; &quot;;&quot;- &quot;"/>
    <numFmt numFmtId="177" formatCode="#,##0.000&quot; &quot;;&quot;-&quot;#,##0.000&quot; &quot;;&quot;-&quot;"/>
    <numFmt numFmtId="178" formatCode="&quot; &quot;#,##0.00&quot; &quot;;&quot;-&quot;#,##0.00&quot; &quot;;&quot; -&quot;00&quot; &quot;;&quot; &quot;@&quot; &quot;"/>
  </numFmts>
  <fonts count="22" x14ac:knownFonts="1">
    <font>
      <sz val="10"/>
      <color rgb="FF000000"/>
      <name val="Arial"/>
      <family val="2"/>
    </font>
    <font>
      <sz val="10"/>
      <color rgb="FF000000"/>
      <name val="Arial"/>
      <family val="2"/>
    </font>
    <font>
      <b/>
      <sz val="10"/>
      <color rgb="FF00FF00"/>
      <name val="Arial"/>
      <family val="2"/>
    </font>
    <font>
      <b/>
      <sz val="10"/>
      <color rgb="FFFF0000"/>
      <name val="Arial"/>
      <family val="2"/>
    </font>
    <font>
      <u/>
      <sz val="10"/>
      <color rgb="FF0000FF"/>
      <name val="Arial"/>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0000"/>
      <name val="Arial"/>
      <family val="2"/>
    </font>
    <font>
      <sz val="12"/>
      <color rgb="FFFFFFFF"/>
      <name val="Arial"/>
      <family val="2"/>
    </font>
    <font>
      <sz val="12"/>
      <color rgb="FF969696"/>
      <name val="Arial"/>
      <family val="2"/>
    </font>
    <font>
      <sz val="12"/>
      <color rgb="FFC0C0C0"/>
      <name val="Arial"/>
      <family val="2"/>
    </font>
    <font>
      <b/>
      <sz val="12"/>
      <color rgb="FF0000FF"/>
      <name val="Arial"/>
      <family val="2"/>
    </font>
    <font>
      <b/>
      <sz val="12"/>
      <color rgb="FFFFFFFF"/>
      <name val="Arial"/>
      <family val="2"/>
    </font>
    <font>
      <b/>
      <sz val="12"/>
      <color rgb="FFFF0000"/>
      <name val="Arial"/>
      <family val="2"/>
    </font>
    <font>
      <b/>
      <u/>
      <sz val="12"/>
      <color rgb="FF0000FF"/>
      <name val="Arial"/>
      <family val="2"/>
    </font>
  </fonts>
  <fills count="3">
    <fill>
      <patternFill patternType="none"/>
    </fill>
    <fill>
      <patternFill patternType="gray125"/>
    </fill>
    <fill>
      <patternFill patternType="solid">
        <fgColor rgb="FFFFFFFF"/>
        <bgColor rgb="FFFFFFFF"/>
      </patternFill>
    </fill>
  </fills>
  <borders count="24">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thin">
        <color rgb="FF000000"/>
      </left>
      <right/>
      <top/>
      <bottom/>
      <diagonal/>
    </border>
    <border>
      <left/>
      <right/>
      <top style="thin">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s>
  <cellStyleXfs count="1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178" fontId="1" fillId="0" borderId="0" applyFont="0" applyFill="0" applyBorder="0" applyAlignment="0" applyProtection="0"/>
    <xf numFmtId="0" fontId="4" fillId="0" borderId="0" applyNumberFormat="0" applyFill="0" applyBorder="0" applyAlignment="0" applyProtection="0"/>
    <xf numFmtId="0" fontId="1" fillId="0" borderId="0" applyNumberFormat="0" applyFont="0" applyBorder="0" applyProtection="0"/>
    <xf numFmtId="0" fontId="5" fillId="0" borderId="0" applyNumberForma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cellStyleXfs>
  <cellXfs count="397">
    <xf numFmtId="0" fontId="0" fillId="0" borderId="0" xfId="0"/>
    <xf numFmtId="0" fontId="0" fillId="2" borderId="0" xfId="0" applyFill="1"/>
    <xf numFmtId="0" fontId="6" fillId="2" borderId="1" xfId="0" applyFont="1" applyFill="1" applyBorder="1" applyAlignment="1">
      <alignment horizontal="left" vertical="center" indent="22"/>
    </xf>
    <xf numFmtId="0" fontId="7" fillId="2" borderId="2" xfId="0" applyFont="1" applyFill="1" applyBorder="1" applyAlignment="1">
      <alignment horizontal="left" indent="18"/>
    </xf>
    <xf numFmtId="0" fontId="7" fillId="2" borderId="3" xfId="0" applyFont="1" applyFill="1" applyBorder="1" applyAlignment="1">
      <alignment horizontal="left" vertical="top" indent="18"/>
    </xf>
    <xf numFmtId="0" fontId="8" fillId="2" borderId="2" xfId="0" applyFont="1" applyFill="1" applyBorder="1" applyAlignment="1">
      <alignment horizontal="left" wrapText="1" indent="2"/>
    </xf>
    <xf numFmtId="0" fontId="8" fillId="2" borderId="2" xfId="0" applyFont="1" applyFill="1" applyBorder="1" applyAlignment="1">
      <alignment horizontal="left" indent="2"/>
    </xf>
    <xf numFmtId="0" fontId="9" fillId="2" borderId="2" xfId="0" applyFont="1" applyFill="1" applyBorder="1" applyAlignment="1">
      <alignment horizontal="left" indent="2"/>
    </xf>
    <xf numFmtId="0" fontId="4" fillId="2" borderId="2" xfId="4" applyFont="1" applyFill="1" applyBorder="1" applyAlignment="1">
      <alignment horizontal="left" indent="2"/>
    </xf>
    <xf numFmtId="0" fontId="9" fillId="2" borderId="2" xfId="0" applyFont="1" applyFill="1" applyBorder="1" applyAlignment="1">
      <alignment horizontal="left" wrapText="1" indent="2"/>
    </xf>
    <xf numFmtId="0" fontId="10" fillId="2" borderId="2" xfId="4" applyFont="1" applyFill="1" applyBorder="1" applyAlignment="1">
      <alignment horizontal="left" indent="2"/>
    </xf>
    <xf numFmtId="0" fontId="10" fillId="2" borderId="2" xfId="4" applyFont="1" applyFill="1" applyBorder="1" applyAlignment="1">
      <alignment horizontal="left" wrapText="1" indent="2"/>
    </xf>
    <xf numFmtId="0" fontId="10" fillId="2" borderId="2" xfId="4" applyFont="1" applyFill="1" applyBorder="1" applyAlignment="1">
      <alignment horizontal="left" vertical="top" indent="2"/>
    </xf>
    <xf numFmtId="0" fontId="10" fillId="2" borderId="4" xfId="4" applyFont="1" applyFill="1" applyBorder="1" applyAlignment="1">
      <alignment horizontal="left" vertical="top" wrapText="1" indent="2"/>
    </xf>
    <xf numFmtId="0" fontId="8" fillId="2" borderId="0" xfId="0" applyFont="1" applyFill="1"/>
    <xf numFmtId="0" fontId="10" fillId="2" borderId="0" xfId="4" applyFont="1" applyFill="1" applyAlignment="1">
      <alignment horizontal="center" vertical="top"/>
    </xf>
    <xf numFmtId="0" fontId="11" fillId="2" borderId="0" xfId="4" applyFont="1" applyFill="1" applyAlignment="1">
      <alignment vertical="top"/>
    </xf>
    <xf numFmtId="0" fontId="8" fillId="2" borderId="0" xfId="8" applyFont="1" applyFill="1" applyAlignment="1">
      <alignment vertical="center"/>
    </xf>
    <xf numFmtId="0" fontId="12" fillId="2" borderId="5" xfId="8" applyFont="1" applyFill="1" applyBorder="1" applyAlignment="1">
      <alignment horizontal="center" vertical="top" wrapText="1"/>
    </xf>
    <xf numFmtId="0" fontId="12" fillId="2" borderId="6" xfId="8" applyFont="1" applyFill="1" applyBorder="1" applyAlignment="1">
      <alignment wrapText="1"/>
    </xf>
    <xf numFmtId="0" fontId="8" fillId="2" borderId="7" xfId="8" applyFont="1" applyFill="1" applyBorder="1" applyAlignment="1">
      <alignment vertical="center"/>
    </xf>
    <xf numFmtId="0" fontId="12" fillId="2" borderId="8" xfId="8" applyFont="1" applyFill="1" applyBorder="1" applyAlignment="1">
      <alignment horizontal="center" vertical="top" wrapText="1"/>
    </xf>
    <xf numFmtId="0" fontId="12" fillId="2" borderId="0" xfId="8" applyFont="1" applyFill="1" applyAlignment="1">
      <alignment vertical="center" wrapText="1"/>
    </xf>
    <xf numFmtId="0" fontId="8" fillId="2" borderId="9" xfId="8" applyFont="1" applyFill="1" applyBorder="1" applyAlignment="1">
      <alignment vertical="center"/>
    </xf>
    <xf numFmtId="0" fontId="12" fillId="2" borderId="0" xfId="8" applyFont="1" applyFill="1" applyAlignment="1">
      <alignment vertical="top" wrapText="1"/>
    </xf>
    <xf numFmtId="0" fontId="13" fillId="2" borderId="8" xfId="8" applyFont="1" applyFill="1" applyBorder="1" applyAlignment="1">
      <alignment vertical="top"/>
    </xf>
    <xf numFmtId="0" fontId="8" fillId="2" borderId="0" xfId="8" applyFont="1" applyFill="1" applyAlignment="1">
      <alignment horizontal="left" vertical="top" wrapText="1" indent="2"/>
    </xf>
    <xf numFmtId="0" fontId="13" fillId="2" borderId="0" xfId="8" applyFont="1" applyFill="1" applyAlignment="1">
      <alignment vertical="center"/>
    </xf>
    <xf numFmtId="0" fontId="12" fillId="2" borderId="0" xfId="8" applyFont="1" applyFill="1" applyAlignment="1">
      <alignment horizontal="left" vertical="top" wrapText="1"/>
    </xf>
    <xf numFmtId="0" fontId="8" fillId="2" borderId="0" xfId="0" applyFont="1" applyFill="1" applyAlignment="1">
      <alignment horizontal="left" vertical="top" wrapText="1" indent="2"/>
    </xf>
    <xf numFmtId="0" fontId="8" fillId="2" borderId="0" xfId="8" applyFont="1" applyFill="1" applyAlignment="1">
      <alignment vertical="top"/>
    </xf>
    <xf numFmtId="0" fontId="12" fillId="2" borderId="0" xfId="0" applyFont="1" applyFill="1" applyAlignment="1">
      <alignment horizontal="left" vertical="top" wrapText="1" indent="2"/>
    </xf>
    <xf numFmtId="0" fontId="12" fillId="2" borderId="0" xfId="8" applyFont="1" applyFill="1" applyAlignment="1">
      <alignment horizontal="left" vertical="top" wrapText="1" indent="2"/>
    </xf>
    <xf numFmtId="0" fontId="12" fillId="2" borderId="0" xfId="8" applyFont="1" applyFill="1" applyAlignment="1">
      <alignment horizontal="left" vertical="top"/>
    </xf>
    <xf numFmtId="0" fontId="8" fillId="2" borderId="9" xfId="8" applyFont="1" applyFill="1" applyBorder="1" applyAlignment="1">
      <alignment vertical="top"/>
    </xf>
    <xf numFmtId="0" fontId="8" fillId="2" borderId="0" xfId="5" applyFont="1" applyFill="1" applyAlignment="1">
      <alignment horizontal="left" vertical="top" wrapText="1" indent="2"/>
    </xf>
    <xf numFmtId="0" fontId="12" fillId="2" borderId="0" xfId="8" applyFont="1" applyFill="1" applyAlignment="1">
      <alignment vertical="center"/>
    </xf>
    <xf numFmtId="0" fontId="8" fillId="2" borderId="0" xfId="8" applyFont="1" applyFill="1" applyAlignment="1">
      <alignment horizontal="left" vertical="top" wrapText="1" indent="4"/>
    </xf>
    <xf numFmtId="0" fontId="8" fillId="2" borderId="9" xfId="8" applyFont="1" applyFill="1" applyBorder="1" applyAlignment="1">
      <alignment vertical="center" wrapText="1"/>
    </xf>
    <xf numFmtId="0" fontId="13" fillId="2" borderId="10" xfId="8" applyFont="1" applyFill="1" applyBorder="1" applyAlignment="1">
      <alignment vertical="top"/>
    </xf>
    <xf numFmtId="0" fontId="8" fillId="2" borderId="11" xfId="8" applyFont="1" applyFill="1" applyBorder="1" applyAlignment="1">
      <alignment horizontal="left" vertical="top" wrapText="1" indent="2"/>
    </xf>
    <xf numFmtId="0" fontId="8" fillId="2" borderId="12" xfId="8" applyFont="1" applyFill="1" applyBorder="1" applyAlignment="1">
      <alignment vertical="center"/>
    </xf>
    <xf numFmtId="0" fontId="10" fillId="2" borderId="0" xfId="4" applyFont="1" applyFill="1" applyAlignment="1">
      <alignment horizontal="center" vertical="center"/>
    </xf>
    <xf numFmtId="0" fontId="10" fillId="2" borderId="11" xfId="4" applyFont="1" applyFill="1" applyBorder="1" applyAlignment="1">
      <alignment horizontal="left" vertical="center"/>
    </xf>
    <xf numFmtId="0" fontId="10" fillId="2" borderId="11" xfId="4" applyFont="1" applyFill="1" applyBorder="1" applyAlignment="1">
      <alignment horizontal="center" vertical="center"/>
    </xf>
    <xf numFmtId="170" fontId="8" fillId="2" borderId="11" xfId="8" applyNumberFormat="1" applyFont="1" applyFill="1" applyBorder="1" applyAlignment="1">
      <alignment vertical="center"/>
    </xf>
    <xf numFmtId="0" fontId="12" fillId="2" borderId="5" xfId="8" applyFont="1" applyFill="1" applyBorder="1" applyAlignment="1">
      <alignment horizontal="center" wrapText="1"/>
    </xf>
    <xf numFmtId="0" fontId="12" fillId="2" borderId="6" xfId="8" applyFont="1" applyFill="1" applyBorder="1" applyAlignment="1">
      <alignment vertical="top" wrapText="1"/>
    </xf>
    <xf numFmtId="164" fontId="12" fillId="2" borderId="6" xfId="8" applyNumberFormat="1" applyFont="1" applyFill="1" applyBorder="1" applyAlignment="1">
      <alignment horizontal="right"/>
    </xf>
    <xf numFmtId="164" fontId="12" fillId="2" borderId="7" xfId="8" applyNumberFormat="1" applyFont="1" applyFill="1" applyBorder="1" applyAlignment="1">
      <alignment horizontal="right"/>
    </xf>
    <xf numFmtId="0" fontId="8" fillId="2" borderId="0" xfId="8" applyFont="1" applyFill="1" applyAlignment="1"/>
    <xf numFmtId="0" fontId="12" fillId="2" borderId="8" xfId="8" applyFont="1" applyFill="1" applyBorder="1" applyAlignment="1">
      <alignment horizontal="center" wrapText="1"/>
    </xf>
    <xf numFmtId="164" fontId="12" fillId="2" borderId="0" xfId="8" applyNumberFormat="1" applyFont="1" applyFill="1" applyAlignment="1">
      <alignment horizontal="right"/>
    </xf>
    <xf numFmtId="164" fontId="12" fillId="2" borderId="9" xfId="8" applyNumberFormat="1" applyFont="1" applyFill="1" applyBorder="1" applyAlignment="1">
      <alignment horizontal="right"/>
    </xf>
    <xf numFmtId="0" fontId="8" fillId="2" borderId="0" xfId="8" applyFont="1" applyFill="1" applyAlignment="1">
      <alignment vertical="top" wrapText="1"/>
    </xf>
    <xf numFmtId="0" fontId="12" fillId="2" borderId="13" xfId="8" applyFont="1" applyFill="1" applyBorder="1" applyAlignment="1">
      <alignment vertical="center" wrapText="1"/>
    </xf>
    <xf numFmtId="0" fontId="12" fillId="2" borderId="13" xfId="8" applyFont="1" applyFill="1" applyBorder="1" applyAlignment="1">
      <alignment vertical="top" wrapText="1"/>
    </xf>
    <xf numFmtId="170" fontId="15" fillId="2" borderId="13" xfId="8" applyNumberFormat="1" applyFont="1" applyFill="1" applyBorder="1" applyAlignment="1"/>
    <xf numFmtId="170" fontId="8" fillId="2" borderId="13" xfId="8" applyNumberFormat="1" applyFont="1" applyFill="1" applyBorder="1" applyAlignment="1"/>
    <xf numFmtId="170" fontId="8" fillId="2" borderId="14" xfId="8" applyNumberFormat="1" applyFont="1" applyFill="1" applyBorder="1" applyAlignment="1"/>
    <xf numFmtId="0" fontId="12" fillId="2" borderId="0" xfId="8" applyFont="1" applyFill="1" applyAlignment="1">
      <alignment wrapText="1"/>
    </xf>
    <xf numFmtId="170" fontId="8" fillId="2" borderId="0" xfId="8" applyNumberFormat="1" applyFont="1" applyFill="1" applyAlignment="1">
      <alignment horizontal="right"/>
    </xf>
    <xf numFmtId="170" fontId="8" fillId="2" borderId="0" xfId="8" applyNumberFormat="1" applyFont="1" applyFill="1" applyAlignment="1"/>
    <xf numFmtId="170" fontId="8" fillId="2" borderId="9" xfId="8" applyNumberFormat="1" applyFont="1" applyFill="1" applyBorder="1" applyAlignment="1"/>
    <xf numFmtId="0" fontId="8" fillId="2" borderId="0" xfId="8" applyFont="1" applyFill="1" applyAlignment="1">
      <alignment horizontal="left" indent="1"/>
    </xf>
    <xf numFmtId="170" fontId="8" fillId="2" borderId="9" xfId="8" applyNumberFormat="1" applyFont="1" applyFill="1" applyBorder="1" applyAlignment="1">
      <alignment horizontal="right"/>
    </xf>
    <xf numFmtId="0" fontId="12" fillId="2" borderId="0" xfId="8" applyFont="1" applyFill="1" applyAlignment="1"/>
    <xf numFmtId="170" fontId="12" fillId="2" borderId="0" xfId="8" applyNumberFormat="1" applyFont="1" applyFill="1" applyAlignment="1"/>
    <xf numFmtId="170" fontId="12" fillId="2" borderId="9" xfId="8" applyNumberFormat="1" applyFont="1" applyFill="1" applyBorder="1" applyAlignment="1"/>
    <xf numFmtId="0" fontId="8" fillId="2" borderId="11" xfId="8" applyFont="1" applyFill="1" applyBorder="1" applyAlignment="1"/>
    <xf numFmtId="170" fontId="8" fillId="2" borderId="11" xfId="8" applyNumberFormat="1" applyFont="1" applyFill="1" applyBorder="1" applyAlignment="1"/>
    <xf numFmtId="170" fontId="8" fillId="2" borderId="12" xfId="8" applyNumberFormat="1" applyFont="1" applyFill="1" applyBorder="1" applyAlignment="1"/>
    <xf numFmtId="171" fontId="8" fillId="2" borderId="0" xfId="8" applyNumberFormat="1" applyFont="1" applyFill="1" applyAlignment="1"/>
    <xf numFmtId="172" fontId="8" fillId="2" borderId="0" xfId="8" applyNumberFormat="1" applyFont="1" applyFill="1" applyAlignment="1"/>
    <xf numFmtId="0" fontId="8" fillId="2" borderId="9" xfId="8" applyFont="1" applyFill="1" applyBorder="1" applyAlignment="1"/>
    <xf numFmtId="168" fontId="8" fillId="2" borderId="0" xfId="9" applyNumberFormat="1" applyFont="1" applyFill="1"/>
    <xf numFmtId="168" fontId="8" fillId="2" borderId="9" xfId="9" applyNumberFormat="1" applyFont="1" applyFill="1" applyBorder="1"/>
    <xf numFmtId="173" fontId="8" fillId="2" borderId="0" xfId="8" applyNumberFormat="1" applyFont="1" applyFill="1" applyAlignment="1"/>
    <xf numFmtId="173" fontId="12" fillId="2" borderId="0" xfId="8" applyNumberFormat="1" applyFont="1" applyFill="1" applyAlignment="1"/>
    <xf numFmtId="168" fontId="12" fillId="2" borderId="0" xfId="9" applyNumberFormat="1" applyFont="1" applyFill="1"/>
    <xf numFmtId="168" fontId="12" fillId="2" borderId="9" xfId="9" applyNumberFormat="1" applyFont="1" applyFill="1" applyBorder="1"/>
    <xf numFmtId="0" fontId="8" fillId="2" borderId="12" xfId="8" applyFont="1" applyFill="1" applyBorder="1" applyAlignment="1"/>
    <xf numFmtId="174" fontId="8" fillId="2" borderId="0" xfId="8" applyNumberFormat="1" applyFont="1" applyFill="1" applyAlignment="1"/>
    <xf numFmtId="175" fontId="8" fillId="2" borderId="0" xfId="8" applyNumberFormat="1" applyFont="1" applyFill="1" applyAlignment="1"/>
    <xf numFmtId="164" fontId="16" fillId="2" borderId="11" xfId="8" applyNumberFormat="1" applyFont="1" applyFill="1" applyBorder="1" applyAlignment="1">
      <alignment horizontal="center" vertical="center"/>
    </xf>
    <xf numFmtId="0" fontId="12" fillId="2" borderId="0" xfId="8" applyFont="1" applyFill="1" applyAlignment="1">
      <alignment horizontal="center" vertical="top" wrapText="1"/>
    </xf>
    <xf numFmtId="0" fontId="12" fillId="2" borderId="15" xfId="8" applyFont="1" applyFill="1" applyBorder="1" applyAlignment="1">
      <alignment vertical="center" wrapText="1"/>
    </xf>
    <xf numFmtId="164" fontId="15" fillId="2" borderId="13" xfId="8" applyNumberFormat="1" applyFont="1" applyFill="1" applyBorder="1" applyAlignment="1"/>
    <xf numFmtId="164" fontId="15" fillId="2" borderId="14" xfId="8" applyNumberFormat="1" applyFont="1" applyFill="1" applyBorder="1" applyAlignment="1"/>
    <xf numFmtId="0" fontId="8" fillId="2" borderId="8" xfId="8" applyFont="1" applyFill="1" applyBorder="1" applyAlignment="1">
      <alignment horizontal="center"/>
    </xf>
    <xf numFmtId="0" fontId="8" fillId="2" borderId="0" xfId="0" applyFont="1" applyFill="1" applyAlignment="1">
      <alignment horizontal="center"/>
    </xf>
    <xf numFmtId="164" fontId="8" fillId="2" borderId="0" xfId="8" applyNumberFormat="1" applyFont="1" applyFill="1" applyAlignment="1">
      <alignment horizontal="right"/>
    </xf>
    <xf numFmtId="164" fontId="8" fillId="2" borderId="9" xfId="8" applyNumberFormat="1" applyFont="1" applyFill="1" applyBorder="1" applyAlignment="1">
      <alignment horizontal="right"/>
    </xf>
    <xf numFmtId="164" fontId="17" fillId="2" borderId="0" xfId="8" applyNumberFormat="1" applyFont="1" applyFill="1" applyAlignment="1">
      <alignment horizontal="right"/>
    </xf>
    <xf numFmtId="164" fontId="17" fillId="2" borderId="9" xfId="8" applyNumberFormat="1" applyFont="1" applyFill="1" applyBorder="1" applyAlignment="1">
      <alignment horizontal="right"/>
    </xf>
    <xf numFmtId="0" fontId="8" fillId="2" borderId="0" xfId="8" applyFont="1" applyFill="1" applyAlignment="1">
      <alignment horizontal="center"/>
    </xf>
    <xf numFmtId="0" fontId="8" fillId="2" borderId="0" xfId="8" applyFont="1" applyFill="1" applyAlignment="1">
      <alignment horizontal="left"/>
    </xf>
    <xf numFmtId="3" fontId="8" fillId="2" borderId="8" xfId="6" applyNumberFormat="1" applyFont="1" applyFill="1" applyBorder="1" applyAlignment="1">
      <alignment horizontal="center"/>
    </xf>
    <xf numFmtId="176" fontId="8" fillId="2" borderId="8" xfId="8" applyNumberFormat="1" applyFont="1" applyFill="1" applyBorder="1" applyAlignment="1">
      <alignment horizontal="center"/>
    </xf>
    <xf numFmtId="0" fontId="8" fillId="2" borderId="0" xfId="0" applyFont="1" applyFill="1" applyAlignment="1">
      <alignment horizontal="left" indent="1"/>
    </xf>
    <xf numFmtId="0" fontId="12" fillId="2" borderId="8" xfId="8" applyFont="1" applyFill="1" applyBorder="1" applyAlignment="1">
      <alignment horizontal="center"/>
    </xf>
    <xf numFmtId="0" fontId="12" fillId="2" borderId="0" xfId="8" applyFont="1" applyFill="1" applyAlignment="1">
      <alignment horizontal="center"/>
    </xf>
    <xf numFmtId="164" fontId="8" fillId="2" borderId="0" xfId="0" applyNumberFormat="1" applyFont="1" applyFill="1"/>
    <xf numFmtId="164" fontId="8" fillId="2" borderId="9" xfId="0" applyNumberFormat="1" applyFont="1" applyFill="1" applyBorder="1"/>
    <xf numFmtId="0" fontId="8" fillId="2" borderId="11" xfId="8" applyFont="1" applyFill="1" applyBorder="1" applyAlignment="1">
      <alignment horizontal="center"/>
    </xf>
    <xf numFmtId="164" fontId="8" fillId="2" borderId="11" xfId="8" applyNumberFormat="1" applyFont="1" applyFill="1" applyBorder="1" applyAlignment="1"/>
    <xf numFmtId="177" fontId="8" fillId="2" borderId="11" xfId="8" applyNumberFormat="1" applyFont="1" applyFill="1" applyBorder="1" applyAlignment="1"/>
    <xf numFmtId="164" fontId="8" fillId="2" borderId="12" xfId="8" applyNumberFormat="1" applyFont="1" applyFill="1" applyBorder="1" applyAlignment="1"/>
    <xf numFmtId="165" fontId="12" fillId="2" borderId="0" xfId="3" applyNumberFormat="1" applyFont="1" applyFill="1" applyAlignment="1">
      <alignment horizontal="center"/>
    </xf>
    <xf numFmtId="164" fontId="8" fillId="2" borderId="0" xfId="8" applyNumberFormat="1" applyFont="1" applyFill="1" applyAlignment="1"/>
    <xf numFmtId="164" fontId="8" fillId="2" borderId="9" xfId="8" applyNumberFormat="1" applyFont="1" applyFill="1" applyBorder="1" applyAlignment="1"/>
    <xf numFmtId="0" fontId="8" fillId="2" borderId="6" xfId="8" applyFont="1" applyFill="1" applyBorder="1" applyAlignment="1">
      <alignment horizontal="center"/>
    </xf>
    <xf numFmtId="164" fontId="8" fillId="2" borderId="6" xfId="8" applyNumberFormat="1" applyFont="1" applyFill="1" applyBorder="1" applyAlignment="1"/>
    <xf numFmtId="164" fontId="8" fillId="2" borderId="7" xfId="8" applyNumberFormat="1" applyFont="1" applyFill="1" applyBorder="1" applyAlignment="1"/>
    <xf numFmtId="164" fontId="12" fillId="2" borderId="0" xfId="8" applyNumberFormat="1" applyFont="1" applyFill="1" applyAlignment="1"/>
    <xf numFmtId="164" fontId="12" fillId="2" borderId="9" xfId="8" applyNumberFormat="1" applyFont="1" applyFill="1" applyBorder="1" applyAlignment="1"/>
    <xf numFmtId="0" fontId="8" fillId="2" borderId="8" xfId="8" applyFont="1" applyFill="1" applyBorder="1" applyAlignment="1">
      <alignment horizontal="center" vertical="top"/>
    </xf>
    <xf numFmtId="0" fontId="8" fillId="2" borderId="0" xfId="8" applyFont="1" applyFill="1" applyAlignment="1">
      <alignment horizontal="left" vertical="top" indent="1"/>
    </xf>
    <xf numFmtId="0" fontId="8" fillId="2" borderId="0" xfId="8" applyFont="1" applyFill="1" applyAlignment="1">
      <alignment horizontal="center" vertical="top"/>
    </xf>
    <xf numFmtId="164" fontId="8" fillId="2" borderId="0" xfId="8" applyNumberFormat="1" applyFont="1" applyFill="1" applyAlignment="1">
      <alignment vertical="top"/>
    </xf>
    <xf numFmtId="164" fontId="8" fillId="2" borderId="9" xfId="8" applyNumberFormat="1" applyFont="1" applyFill="1" applyBorder="1" applyAlignment="1">
      <alignment vertical="top"/>
    </xf>
    <xf numFmtId="0" fontId="12" fillId="2" borderId="0" xfId="8" applyFont="1" applyFill="1" applyAlignment="1">
      <alignment vertical="top"/>
    </xf>
    <xf numFmtId="164" fontId="12" fillId="2" borderId="0" xfId="8" applyNumberFormat="1" applyFont="1" applyFill="1" applyAlignment="1">
      <alignment vertical="top"/>
    </xf>
    <xf numFmtId="164" fontId="12" fillId="2" borderId="9" xfId="8" applyNumberFormat="1" applyFont="1" applyFill="1" applyBorder="1" applyAlignment="1">
      <alignment vertical="top"/>
    </xf>
    <xf numFmtId="164" fontId="8" fillId="2" borderId="11" xfId="8" applyNumberFormat="1" applyFont="1" applyFill="1" applyBorder="1" applyAlignment="1">
      <alignment vertical="center"/>
    </xf>
    <xf numFmtId="0" fontId="12" fillId="2" borderId="6" xfId="8" applyFont="1" applyFill="1" applyBorder="1" applyAlignment="1"/>
    <xf numFmtId="165" fontId="12" fillId="2" borderId="6" xfId="3" applyNumberFormat="1" applyFont="1" applyFill="1" applyBorder="1" applyAlignment="1">
      <alignment horizontal="center"/>
    </xf>
    <xf numFmtId="164" fontId="12" fillId="2" borderId="6" xfId="3" applyNumberFormat="1" applyFont="1" applyFill="1" applyBorder="1" applyAlignment="1">
      <alignment horizontal="right"/>
    </xf>
    <xf numFmtId="164" fontId="12" fillId="2" borderId="6" xfId="3" applyNumberFormat="1" applyFont="1" applyFill="1" applyBorder="1"/>
    <xf numFmtId="164" fontId="12" fillId="2" borderId="0" xfId="3" applyNumberFormat="1" applyFont="1" applyFill="1"/>
    <xf numFmtId="164" fontId="12" fillId="2" borderId="7" xfId="3" applyNumberFormat="1" applyFont="1" applyFill="1" applyBorder="1"/>
    <xf numFmtId="164" fontId="12" fillId="2" borderId="0" xfId="3" applyNumberFormat="1" applyFont="1" applyFill="1" applyAlignment="1">
      <alignment horizontal="right"/>
    </xf>
    <xf numFmtId="164" fontId="12" fillId="2" borderId="9" xfId="3" applyNumberFormat="1" applyFont="1" applyFill="1" applyBorder="1"/>
    <xf numFmtId="164" fontId="12" fillId="2" borderId="0" xfId="9" applyNumberFormat="1" applyFont="1" applyFill="1"/>
    <xf numFmtId="0" fontId="8" fillId="2" borderId="10" xfId="8" applyFont="1" applyFill="1" applyBorder="1" applyAlignment="1">
      <alignment horizontal="center"/>
    </xf>
    <xf numFmtId="0" fontId="8" fillId="2" borderId="11" xfId="8" applyFont="1" applyFill="1" applyBorder="1" applyAlignment="1">
      <alignment vertical="top"/>
    </xf>
    <xf numFmtId="164" fontId="8" fillId="2" borderId="11" xfId="7" applyNumberFormat="1" applyFont="1" applyFill="1" applyBorder="1" applyAlignment="1">
      <alignment vertical="center"/>
    </xf>
    <xf numFmtId="0" fontId="8" fillId="2" borderId="0" xfId="7" applyFont="1" applyFill="1" applyAlignment="1">
      <alignment vertical="center"/>
    </xf>
    <xf numFmtId="0" fontId="12" fillId="2" borderId="6" xfId="7" applyFont="1" applyFill="1" applyBorder="1" applyAlignment="1">
      <alignment wrapText="1"/>
    </xf>
    <xf numFmtId="0" fontId="12" fillId="2" borderId="6" xfId="7" applyFont="1" applyFill="1" applyBorder="1" applyAlignment="1">
      <alignment vertical="top" wrapText="1"/>
    </xf>
    <xf numFmtId="0" fontId="8" fillId="2" borderId="0" xfId="7" applyFont="1" applyFill="1" applyAlignment="1"/>
    <xf numFmtId="0" fontId="12" fillId="2" borderId="0" xfId="7" applyFont="1" applyFill="1" applyAlignment="1">
      <alignment vertical="center" wrapText="1"/>
    </xf>
    <xf numFmtId="0" fontId="12" fillId="2" borderId="0" xfId="7" applyFont="1" applyFill="1" applyAlignment="1">
      <alignment vertical="top" wrapText="1"/>
    </xf>
    <xf numFmtId="0" fontId="8" fillId="2" borderId="0" xfId="7" applyFont="1" applyFill="1" applyAlignment="1">
      <alignment vertical="top" wrapText="1"/>
    </xf>
    <xf numFmtId="0" fontId="12" fillId="2" borderId="13" xfId="7" applyFont="1" applyFill="1" applyBorder="1" applyAlignment="1">
      <alignment vertical="center" wrapText="1"/>
    </xf>
    <xf numFmtId="0" fontId="12" fillId="2" borderId="13" xfId="7" applyFont="1" applyFill="1" applyBorder="1" applyAlignment="1">
      <alignment vertical="top" wrapText="1"/>
    </xf>
    <xf numFmtId="164" fontId="15" fillId="2" borderId="13" xfId="7" applyNumberFormat="1" applyFont="1" applyFill="1" applyBorder="1" applyAlignment="1"/>
    <xf numFmtId="164" fontId="15" fillId="2" borderId="14" xfId="7" applyNumberFormat="1" applyFont="1" applyFill="1" applyBorder="1" applyAlignment="1"/>
    <xf numFmtId="0" fontId="8" fillId="2" borderId="0" xfId="7" applyFont="1" applyFill="1" applyAlignment="1">
      <alignment horizontal="center"/>
    </xf>
    <xf numFmtId="164" fontId="15" fillId="2" borderId="0" xfId="7" applyNumberFormat="1" applyFont="1" applyFill="1" applyAlignment="1"/>
    <xf numFmtId="164" fontId="8" fillId="2" borderId="0" xfId="7" applyNumberFormat="1" applyFont="1" applyFill="1" applyAlignment="1">
      <alignment horizontal="right"/>
    </xf>
    <xf numFmtId="164" fontId="8" fillId="2" borderId="9" xfId="7" applyNumberFormat="1" applyFont="1" applyFill="1" applyBorder="1" applyAlignment="1">
      <alignment horizontal="right"/>
    </xf>
    <xf numFmtId="0" fontId="8" fillId="2" borderId="0" xfId="7" applyFont="1" applyFill="1" applyAlignment="1">
      <alignment horizontal="left" indent="1"/>
    </xf>
    <xf numFmtId="164" fontId="8" fillId="2" borderId="0" xfId="3" applyNumberFormat="1" applyFont="1" applyFill="1" applyAlignment="1">
      <alignment horizontal="right"/>
    </xf>
    <xf numFmtId="164" fontId="8" fillId="2" borderId="9" xfId="3" applyNumberFormat="1" applyFont="1" applyFill="1" applyBorder="1" applyAlignment="1">
      <alignment horizontal="right"/>
    </xf>
    <xf numFmtId="1" fontId="8" fillId="2" borderId="0" xfId="0" applyNumberFormat="1" applyFont="1" applyFill="1"/>
    <xf numFmtId="0" fontId="12" fillId="2" borderId="11" xfId="7" applyFont="1" applyFill="1" applyBorder="1" applyAlignment="1">
      <alignment horizontal="center"/>
    </xf>
    <xf numFmtId="0" fontId="12" fillId="2" borderId="11" xfId="7" applyFont="1" applyFill="1" applyBorder="1" applyAlignment="1"/>
    <xf numFmtId="165" fontId="12" fillId="2" borderId="11" xfId="3" applyNumberFormat="1" applyFont="1" applyFill="1" applyBorder="1" applyAlignment="1">
      <alignment horizontal="center"/>
    </xf>
    <xf numFmtId="164" fontId="12" fillId="2" borderId="11" xfId="3" applyNumberFormat="1" applyFont="1" applyFill="1" applyBorder="1"/>
    <xf numFmtId="164" fontId="12" fillId="2" borderId="12" xfId="3" applyNumberFormat="1" applyFont="1" applyFill="1" applyBorder="1"/>
    <xf numFmtId="0" fontId="12" fillId="2" borderId="0" xfId="7" applyFont="1" applyFill="1" applyAlignment="1"/>
    <xf numFmtId="164" fontId="8" fillId="2" borderId="0" xfId="7" applyNumberFormat="1" applyFont="1" applyFill="1" applyAlignment="1"/>
    <xf numFmtId="164" fontId="12" fillId="2" borderId="13" xfId="8" applyNumberFormat="1" applyFont="1" applyFill="1" applyBorder="1" applyAlignment="1"/>
    <xf numFmtId="166" fontId="12" fillId="2" borderId="0" xfId="8" applyNumberFormat="1" applyFont="1" applyFill="1" applyAlignment="1"/>
    <xf numFmtId="166" fontId="8" fillId="2" borderId="0" xfId="8" applyNumberFormat="1" applyFont="1" applyFill="1" applyAlignment="1">
      <alignment horizontal="center"/>
    </xf>
    <xf numFmtId="0" fontId="12" fillId="2" borderId="0" xfId="8" applyFont="1" applyFill="1" applyAlignment="1">
      <alignment horizontal="left" indent="1"/>
    </xf>
    <xf numFmtId="167" fontId="8" fillId="2" borderId="8" xfId="8" applyNumberFormat="1" applyFont="1" applyFill="1" applyBorder="1" applyAlignment="1">
      <alignment horizontal="center"/>
    </xf>
    <xf numFmtId="167" fontId="8" fillId="2" borderId="0" xfId="8" applyNumberFormat="1" applyFont="1" applyFill="1" applyAlignment="1">
      <alignment horizontal="right"/>
    </xf>
    <xf numFmtId="0" fontId="12" fillId="2" borderId="0" xfId="8" applyFont="1" applyFill="1" applyAlignment="1">
      <alignment horizontal="left"/>
    </xf>
    <xf numFmtId="164" fontId="8" fillId="2" borderId="16" xfId="8" applyNumberFormat="1" applyFont="1" applyFill="1" applyBorder="1" applyAlignment="1">
      <alignment horizontal="right"/>
    </xf>
    <xf numFmtId="0" fontId="8" fillId="2" borderId="0" xfId="8" applyFont="1" applyFill="1" applyAlignment="1">
      <alignment horizontal="left" indent="2"/>
    </xf>
    <xf numFmtId="0" fontId="12" fillId="2" borderId="0" xfId="0" applyFont="1" applyFill="1"/>
    <xf numFmtId="164" fontId="8" fillId="2" borderId="0" xfId="8" applyNumberFormat="1" applyFont="1" applyFill="1" applyAlignment="1">
      <alignment horizontal="left"/>
    </xf>
    <xf numFmtId="165" fontId="8" fillId="2" borderId="0" xfId="3" applyNumberFormat="1" applyFont="1" applyFill="1" applyAlignment="1">
      <alignment horizontal="left" indent="2"/>
    </xf>
    <xf numFmtId="165" fontId="12" fillId="2" borderId="0" xfId="3" applyNumberFormat="1" applyFont="1" applyFill="1"/>
    <xf numFmtId="0" fontId="12" fillId="2" borderId="6" xfId="7" applyFont="1" applyFill="1" applyBorder="1" applyAlignment="1">
      <alignment vertical="center" wrapText="1"/>
    </xf>
    <xf numFmtId="0" fontId="8" fillId="2" borderId="0" xfId="7" applyFont="1" applyFill="1" applyAlignment="1">
      <alignment horizontal="left"/>
    </xf>
    <xf numFmtId="167" fontId="8" fillId="2" borderId="0" xfId="7" applyNumberFormat="1" applyFont="1" applyFill="1" applyAlignment="1">
      <alignment horizontal="center"/>
    </xf>
    <xf numFmtId="167" fontId="8" fillId="2" borderId="0" xfId="7" applyNumberFormat="1" applyFont="1" applyFill="1" applyAlignment="1">
      <alignment horizontal="right"/>
    </xf>
    <xf numFmtId="0" fontId="8" fillId="2" borderId="0" xfId="7" applyFont="1" applyFill="1" applyAlignment="1">
      <alignment horizontal="left" indent="2"/>
    </xf>
    <xf numFmtId="0" fontId="12" fillId="2" borderId="0" xfId="7" applyFont="1" applyFill="1" applyAlignment="1">
      <alignment horizontal="center"/>
    </xf>
    <xf numFmtId="0" fontId="8" fillId="2" borderId="11" xfId="7" applyFont="1" applyFill="1" applyBorder="1" applyAlignment="1">
      <alignment horizontal="center"/>
    </xf>
    <xf numFmtId="0" fontId="8" fillId="2" borderId="11" xfId="7" applyFont="1" applyFill="1" applyBorder="1" applyAlignment="1"/>
    <xf numFmtId="164" fontId="8" fillId="2" borderId="11" xfId="7" applyNumberFormat="1" applyFont="1" applyFill="1" applyBorder="1" applyAlignment="1">
      <alignment horizontal="right"/>
    </xf>
    <xf numFmtId="164" fontId="8" fillId="2" borderId="12" xfId="7" applyNumberFormat="1" applyFont="1" applyFill="1" applyBorder="1" applyAlignment="1">
      <alignment horizontal="right"/>
    </xf>
    <xf numFmtId="0" fontId="12" fillId="2" borderId="6" xfId="8" applyFont="1" applyFill="1" applyBorder="1" applyAlignment="1">
      <alignment vertical="center" wrapText="1"/>
    </xf>
    <xf numFmtId="164" fontId="8" fillId="2" borderId="17" xfId="8" applyNumberFormat="1" applyFont="1" applyFill="1" applyBorder="1" applyAlignment="1">
      <alignment horizontal="left"/>
    </xf>
    <xf numFmtId="164" fontId="8" fillId="2" borderId="17" xfId="8" applyNumberFormat="1" applyFont="1" applyFill="1" applyBorder="1" applyAlignment="1">
      <alignment horizontal="right"/>
    </xf>
    <xf numFmtId="164" fontId="8" fillId="2" borderId="16" xfId="8" applyNumberFormat="1" applyFont="1" applyFill="1" applyBorder="1" applyAlignment="1">
      <alignment horizontal="left"/>
    </xf>
    <xf numFmtId="0" fontId="8" fillId="2" borderId="0" xfId="8" applyFont="1" applyFill="1" applyAlignment="1">
      <alignment horizontal="left" indent="4"/>
    </xf>
    <xf numFmtId="0" fontId="8" fillId="2" borderId="0" xfId="0" applyFont="1" applyFill="1" applyAlignment="1"/>
    <xf numFmtId="0" fontId="12" fillId="2" borderId="10" xfId="8" applyFont="1" applyFill="1" applyBorder="1" applyAlignment="1">
      <alignment horizontal="center"/>
    </xf>
    <xf numFmtId="0" fontId="12" fillId="2" borderId="11" xfId="8" applyFont="1" applyFill="1" applyBorder="1" applyAlignment="1"/>
    <xf numFmtId="164" fontId="12" fillId="2" borderId="11" xfId="8" applyNumberFormat="1" applyFont="1" applyFill="1" applyBorder="1" applyAlignment="1"/>
    <xf numFmtId="164" fontId="12" fillId="2" borderId="11" xfId="8" applyNumberFormat="1" applyFont="1" applyFill="1" applyBorder="1" applyAlignment="1">
      <alignment horizontal="right"/>
    </xf>
    <xf numFmtId="164" fontId="12" fillId="2" borderId="12" xfId="8" applyNumberFormat="1" applyFont="1" applyFill="1" applyBorder="1" applyAlignment="1">
      <alignment horizontal="right"/>
    </xf>
    <xf numFmtId="164" fontId="8" fillId="2" borderId="11" xfId="8" applyNumberFormat="1" applyFont="1" applyFill="1" applyBorder="1" applyAlignment="1">
      <alignment horizontal="right"/>
    </xf>
    <xf numFmtId="164" fontId="8" fillId="2" borderId="9" xfId="7" applyNumberFormat="1" applyFont="1" applyFill="1" applyBorder="1" applyAlignment="1"/>
    <xf numFmtId="164" fontId="8" fillId="2" borderId="16" xfId="7" applyNumberFormat="1" applyFont="1" applyFill="1" applyBorder="1" applyAlignment="1">
      <alignment horizontal="right"/>
    </xf>
    <xf numFmtId="0" fontId="8" fillId="2" borderId="11" xfId="7" applyFont="1" applyFill="1" applyBorder="1" applyAlignment="1">
      <alignment horizontal="left" indent="1"/>
    </xf>
    <xf numFmtId="164" fontId="8" fillId="2" borderId="11" xfId="7" applyNumberFormat="1" applyFont="1" applyFill="1" applyBorder="1" applyAlignment="1"/>
    <xf numFmtId="164" fontId="8" fillId="2" borderId="0" xfId="7" applyNumberFormat="1" applyFont="1" applyFill="1" applyAlignment="1">
      <alignment vertical="center"/>
    </xf>
    <xf numFmtId="164" fontId="12" fillId="2" borderId="13" xfId="8" applyNumberFormat="1" applyFont="1" applyFill="1" applyBorder="1" applyAlignment="1">
      <alignment horizontal="right"/>
    </xf>
    <xf numFmtId="164" fontId="12" fillId="2" borderId="14" xfId="8" applyNumberFormat="1" applyFont="1" applyFill="1" applyBorder="1" applyAlignment="1">
      <alignment horizontal="right"/>
    </xf>
    <xf numFmtId="0" fontId="12" fillId="2" borderId="8" xfId="7" applyFont="1" applyFill="1" applyBorder="1" applyAlignment="1">
      <alignment horizontal="center"/>
    </xf>
    <xf numFmtId="164" fontId="12" fillId="2" borderId="0" xfId="7" applyNumberFormat="1" applyFont="1" applyFill="1" applyAlignment="1">
      <alignment horizontal="right"/>
    </xf>
    <xf numFmtId="164" fontId="12" fillId="2" borderId="9" xfId="7" applyNumberFormat="1" applyFont="1" applyFill="1" applyBorder="1" applyAlignment="1">
      <alignment horizontal="right"/>
    </xf>
    <xf numFmtId="0" fontId="12" fillId="2" borderId="0" xfId="7" applyFont="1" applyFill="1" applyAlignment="1">
      <alignment horizontal="left" indent="1"/>
    </xf>
    <xf numFmtId="164" fontId="12" fillId="2" borderId="0" xfId="7" applyNumberFormat="1" applyFont="1" applyFill="1" applyAlignment="1"/>
    <xf numFmtId="0" fontId="8" fillId="2" borderId="8" xfId="7" applyFont="1" applyFill="1" applyBorder="1" applyAlignment="1">
      <alignment horizontal="center"/>
    </xf>
    <xf numFmtId="0" fontId="8" fillId="2" borderId="0" xfId="7" applyFont="1" applyFill="1" applyAlignment="1">
      <alignment horizontal="left" indent="3"/>
    </xf>
    <xf numFmtId="3" fontId="8" fillId="2" borderId="0" xfId="8" applyNumberFormat="1" applyFont="1" applyFill="1" applyAlignment="1">
      <alignment horizontal="left" indent="2"/>
    </xf>
    <xf numFmtId="0" fontId="8" fillId="2" borderId="0" xfId="8" applyFont="1" applyFill="1" applyAlignment="1">
      <alignment horizontal="left" vertical="center" indent="2"/>
    </xf>
    <xf numFmtId="0" fontId="8" fillId="2" borderId="8" xfId="7" applyFont="1" applyFill="1" applyBorder="1" applyAlignment="1">
      <alignment horizontal="center" vertical="top"/>
    </xf>
    <xf numFmtId="0" fontId="8" fillId="2" borderId="0" xfId="7" applyFont="1" applyFill="1" applyAlignment="1">
      <alignment horizontal="left" vertical="top" indent="3"/>
    </xf>
    <xf numFmtId="0" fontId="8" fillId="2" borderId="0" xfId="7" applyFont="1" applyFill="1" applyAlignment="1">
      <alignment vertical="top"/>
    </xf>
    <xf numFmtId="164" fontId="8" fillId="2" borderId="0" xfId="7" applyNumberFormat="1" applyFont="1" applyFill="1" applyAlignment="1">
      <alignment vertical="top"/>
    </xf>
    <xf numFmtId="164" fontId="8" fillId="2" borderId="0" xfId="7" applyNumberFormat="1" applyFont="1" applyFill="1" applyAlignment="1">
      <alignment horizontal="right" vertical="top"/>
    </xf>
    <xf numFmtId="164" fontId="8" fillId="2" borderId="9" xfId="7" applyNumberFormat="1" applyFont="1" applyFill="1" applyBorder="1" applyAlignment="1">
      <alignment horizontal="right" vertical="top"/>
    </xf>
    <xf numFmtId="0" fontId="12" fillId="2" borderId="15" xfId="8" applyFont="1" applyFill="1" applyBorder="1" applyAlignment="1">
      <alignment horizontal="center" vertical="center" wrapText="1"/>
    </xf>
    <xf numFmtId="0" fontId="8" fillId="2" borderId="0" xfId="8" applyFont="1" applyFill="1" applyAlignment="1">
      <alignment horizontal="left" indent="3"/>
    </xf>
    <xf numFmtId="3" fontId="8" fillId="2" borderId="0" xfId="8" applyNumberFormat="1" applyFont="1" applyFill="1" applyAlignment="1">
      <alignment horizontal="left" indent="3"/>
    </xf>
    <xf numFmtId="0" fontId="8" fillId="2" borderId="0" xfId="8" applyFont="1" applyFill="1" applyAlignment="1">
      <alignment horizontal="left" vertical="center" indent="3"/>
    </xf>
    <xf numFmtId="0" fontId="12" fillId="2" borderId="0" xfId="7" applyFont="1" applyFill="1" applyAlignment="1">
      <alignment horizontal="left" vertical="top" wrapText="1"/>
    </xf>
    <xf numFmtId="168" fontId="12" fillId="2" borderId="0" xfId="9" applyNumberFormat="1" applyFont="1" applyFill="1" applyAlignment="1">
      <alignment vertical="top"/>
    </xf>
    <xf numFmtId="168" fontId="12" fillId="2" borderId="9" xfId="9" applyNumberFormat="1" applyFont="1" applyFill="1" applyBorder="1" applyAlignment="1">
      <alignment vertical="top"/>
    </xf>
    <xf numFmtId="0" fontId="8" fillId="2" borderId="10" xfId="7" applyFont="1" applyFill="1" applyBorder="1" applyAlignment="1">
      <alignment horizontal="center" vertical="top"/>
    </xf>
    <xf numFmtId="0" fontId="12" fillId="2" borderId="11" xfId="7" applyFont="1" applyFill="1" applyBorder="1" applyAlignment="1">
      <alignment horizontal="left" vertical="top" wrapText="1"/>
    </xf>
    <xf numFmtId="0" fontId="8" fillId="2" borderId="11" xfId="7" applyFont="1" applyFill="1" applyBorder="1" applyAlignment="1">
      <alignment vertical="top"/>
    </xf>
    <xf numFmtId="164" fontId="8" fillId="2" borderId="11" xfId="7" applyNumberFormat="1" applyFont="1" applyFill="1" applyBorder="1" applyAlignment="1">
      <alignment vertical="top"/>
    </xf>
    <xf numFmtId="168" fontId="12" fillId="2" borderId="11" xfId="9" applyNumberFormat="1" applyFont="1" applyFill="1" applyBorder="1" applyAlignment="1">
      <alignment vertical="top"/>
    </xf>
    <xf numFmtId="168" fontId="12" fillId="2" borderId="12" xfId="9" applyNumberFormat="1" applyFont="1" applyFill="1" applyBorder="1" applyAlignment="1">
      <alignment vertical="top"/>
    </xf>
    <xf numFmtId="0" fontId="12" fillId="2" borderId="6" xfId="8" applyFont="1" applyFill="1" applyBorder="1" applyAlignment="1">
      <alignment vertical="top"/>
    </xf>
    <xf numFmtId="165" fontId="8" fillId="2" borderId="0" xfId="3" applyNumberFormat="1" applyFont="1" applyFill="1"/>
    <xf numFmtId="0" fontId="12" fillId="2" borderId="13" xfId="8" applyFont="1" applyFill="1" applyBorder="1" applyAlignment="1">
      <alignment vertical="center"/>
    </xf>
    <xf numFmtId="0" fontId="12" fillId="2" borderId="13" xfId="8" applyFont="1" applyFill="1" applyBorder="1" applyAlignment="1">
      <alignment vertical="top"/>
    </xf>
    <xf numFmtId="164" fontId="12" fillId="2" borderId="0" xfId="3" applyNumberFormat="1" applyFont="1" applyFill="1" applyAlignment="1">
      <alignment horizontal="right" wrapText="1"/>
    </xf>
    <xf numFmtId="164" fontId="12" fillId="2" borderId="9" xfId="3" applyNumberFormat="1" applyFont="1" applyFill="1" applyBorder="1" applyAlignment="1">
      <alignment horizontal="right" wrapText="1"/>
    </xf>
    <xf numFmtId="3" fontId="12" fillId="2" borderId="0" xfId="8" applyNumberFormat="1" applyFont="1" applyFill="1" applyAlignment="1"/>
    <xf numFmtId="164" fontId="8" fillId="2" borderId="0" xfId="3" applyNumberFormat="1" applyFont="1" applyFill="1" applyAlignment="1">
      <alignment horizontal="right" wrapText="1"/>
    </xf>
    <xf numFmtId="164" fontId="8" fillId="2" borderId="9" xfId="3" applyNumberFormat="1" applyFont="1" applyFill="1" applyBorder="1" applyAlignment="1">
      <alignment horizontal="right" wrapText="1"/>
    </xf>
    <xf numFmtId="165" fontId="8" fillId="2" borderId="0" xfId="3" applyNumberFormat="1" applyFont="1" applyFill="1" applyAlignment="1">
      <alignment vertical="center"/>
    </xf>
    <xf numFmtId="0" fontId="8" fillId="2" borderId="11" xfId="8" applyFont="1" applyFill="1" applyBorder="1" applyAlignment="1">
      <alignment horizontal="left" vertical="top" indent="1"/>
    </xf>
    <xf numFmtId="165" fontId="12" fillId="2" borderId="11" xfId="3" applyNumberFormat="1" applyFont="1" applyFill="1" applyBorder="1" applyAlignment="1">
      <alignment horizontal="left" vertical="center"/>
    </xf>
    <xf numFmtId="164" fontId="8" fillId="2" borderId="11" xfId="3" applyNumberFormat="1" applyFont="1" applyFill="1" applyBorder="1" applyAlignment="1">
      <alignment horizontal="right" vertical="top" wrapText="1"/>
    </xf>
    <xf numFmtId="164" fontId="8" fillId="2" borderId="12" xfId="3" applyNumberFormat="1" applyFont="1" applyFill="1" applyBorder="1" applyAlignment="1">
      <alignment horizontal="right" vertical="top" wrapText="1"/>
    </xf>
    <xf numFmtId="165" fontId="12" fillId="2" borderId="0" xfId="4" applyNumberFormat="1" applyFont="1" applyFill="1" applyAlignment="1"/>
    <xf numFmtId="0" fontId="12" fillId="2" borderId="13" xfId="8" applyFont="1" applyFill="1" applyBorder="1" applyAlignment="1"/>
    <xf numFmtId="165" fontId="14" fillId="2" borderId="13" xfId="3" applyNumberFormat="1" applyFont="1" applyFill="1" applyBorder="1"/>
    <xf numFmtId="165" fontId="12" fillId="2" borderId="0" xfId="4" applyNumberFormat="1" applyFont="1" applyFill="1" applyAlignment="1">
      <alignment horizontal="center"/>
    </xf>
    <xf numFmtId="0" fontId="12" fillId="2" borderId="18" xfId="8" applyFont="1" applyFill="1" applyBorder="1" applyAlignment="1">
      <alignment wrapText="1"/>
    </xf>
    <xf numFmtId="165" fontId="8" fillId="2" borderId="18" xfId="3" applyNumberFormat="1" applyFont="1" applyFill="1" applyBorder="1"/>
    <xf numFmtId="164" fontId="12" fillId="2" borderId="18" xfId="3" applyNumberFormat="1" applyFont="1" applyFill="1" applyBorder="1" applyAlignment="1">
      <alignment horizontal="right" wrapText="1"/>
    </xf>
    <xf numFmtId="164" fontId="12" fillId="2" borderId="19" xfId="3" applyNumberFormat="1" applyFont="1" applyFill="1" applyBorder="1" applyAlignment="1">
      <alignment horizontal="right" wrapText="1"/>
    </xf>
    <xf numFmtId="164" fontId="12" fillId="2" borderId="20" xfId="3" applyNumberFormat="1" applyFont="1" applyFill="1" applyBorder="1" applyAlignment="1">
      <alignment horizontal="right" wrapText="1"/>
    </xf>
    <xf numFmtId="3" fontId="8" fillId="2" borderId="0" xfId="8" applyNumberFormat="1" applyFont="1" applyFill="1" applyAlignment="1"/>
    <xf numFmtId="3" fontId="12" fillId="2" borderId="11" xfId="8" applyNumberFormat="1" applyFont="1" applyFill="1" applyBorder="1" applyAlignment="1"/>
    <xf numFmtId="0" fontId="12" fillId="2" borderId="11" xfId="8" applyFont="1" applyFill="1" applyBorder="1" applyAlignment="1">
      <alignment horizontal="left"/>
    </xf>
    <xf numFmtId="165" fontId="8" fillId="2" borderId="11" xfId="3" applyNumberFormat="1" applyFont="1" applyFill="1" applyBorder="1"/>
    <xf numFmtId="164" fontId="12" fillId="2" borderId="11" xfId="3" applyNumberFormat="1" applyFont="1" applyFill="1" applyBorder="1" applyAlignment="1">
      <alignment horizontal="right" wrapText="1"/>
    </xf>
    <xf numFmtId="164" fontId="12" fillId="2" borderId="12" xfId="3" applyNumberFormat="1" applyFont="1" applyFill="1" applyBorder="1" applyAlignment="1">
      <alignment horizontal="right" wrapText="1"/>
    </xf>
    <xf numFmtId="164" fontId="8" fillId="2" borderId="0" xfId="3" applyNumberFormat="1" applyFont="1" applyFill="1"/>
    <xf numFmtId="164" fontId="8" fillId="2" borderId="11" xfId="3" applyNumberFormat="1" applyFont="1" applyFill="1" applyBorder="1" applyAlignment="1">
      <alignment vertical="center"/>
    </xf>
    <xf numFmtId="164" fontId="18" fillId="2" borderId="11" xfId="8" applyNumberFormat="1" applyFont="1" applyFill="1" applyBorder="1" applyAlignment="1">
      <alignment vertical="center"/>
    </xf>
    <xf numFmtId="0" fontId="8" fillId="2" borderId="11" xfId="8" applyFont="1" applyFill="1" applyBorder="1" applyAlignment="1">
      <alignment horizontal="left" vertical="center" indent="1"/>
    </xf>
    <xf numFmtId="0" fontId="8" fillId="2" borderId="11" xfId="8" applyFont="1" applyFill="1" applyBorder="1" applyAlignment="1">
      <alignment horizontal="left" vertical="center"/>
    </xf>
    <xf numFmtId="164" fontId="8" fillId="2" borderId="11" xfId="3" applyNumberFormat="1" applyFont="1" applyFill="1" applyBorder="1" applyAlignment="1">
      <alignment horizontal="right" vertical="center" wrapText="1"/>
    </xf>
    <xf numFmtId="164" fontId="8" fillId="2" borderId="12" xfId="3" applyNumberFormat="1" applyFont="1" applyFill="1" applyBorder="1" applyAlignment="1">
      <alignment horizontal="right" vertical="center" wrapText="1"/>
    </xf>
    <xf numFmtId="3" fontId="8" fillId="2" borderId="18" xfId="8" applyNumberFormat="1" applyFont="1" applyFill="1" applyBorder="1" applyAlignment="1">
      <alignment horizontal="left" indent="1"/>
    </xf>
    <xf numFmtId="3" fontId="12" fillId="2" borderId="0" xfId="8" applyNumberFormat="1" applyFont="1" applyFill="1" applyAlignment="1">
      <alignment wrapText="1"/>
    </xf>
    <xf numFmtId="165" fontId="12" fillId="2" borderId="0" xfId="3" applyNumberFormat="1" applyFont="1" applyFill="1" applyAlignment="1">
      <alignment wrapText="1"/>
    </xf>
    <xf numFmtId="0" fontId="8" fillId="2" borderId="11" xfId="8" applyFont="1" applyFill="1" applyBorder="1" applyAlignment="1">
      <alignment horizontal="left" indent="3"/>
    </xf>
    <xf numFmtId="164" fontId="8" fillId="2" borderId="11" xfId="3" applyNumberFormat="1" applyFont="1" applyFill="1" applyBorder="1" applyAlignment="1">
      <alignment horizontal="right" wrapText="1"/>
    </xf>
    <xf numFmtId="164" fontId="8" fillId="2" borderId="12" xfId="3" applyNumberFormat="1" applyFont="1" applyFill="1" applyBorder="1" applyAlignment="1">
      <alignment horizontal="right" wrapText="1"/>
    </xf>
    <xf numFmtId="164" fontId="8" fillId="2" borderId="11" xfId="3" applyNumberFormat="1" applyFont="1" applyFill="1" applyBorder="1" applyAlignment="1">
      <alignment horizontal="right" vertical="center"/>
    </xf>
    <xf numFmtId="165" fontId="12" fillId="2" borderId="0" xfId="3" applyNumberFormat="1" applyFont="1" applyFill="1" applyAlignment="1"/>
    <xf numFmtId="165" fontId="14" fillId="2" borderId="0" xfId="3" applyNumberFormat="1" applyFont="1" applyFill="1"/>
    <xf numFmtId="165" fontId="15" fillId="2" borderId="0" xfId="3" applyNumberFormat="1" applyFont="1" applyFill="1"/>
    <xf numFmtId="165" fontId="15" fillId="2" borderId="0" xfId="3" applyNumberFormat="1" applyFont="1" applyFill="1" applyAlignment="1">
      <alignment vertical="top"/>
    </xf>
    <xf numFmtId="0" fontId="8" fillId="2" borderId="11" xfId="8" applyFont="1" applyFill="1" applyBorder="1" applyAlignment="1">
      <alignment horizontal="left" vertical="top" indent="2"/>
    </xf>
    <xf numFmtId="165" fontId="14" fillId="2" borderId="11" xfId="3" applyNumberFormat="1" applyFont="1" applyFill="1" applyBorder="1" applyAlignment="1">
      <alignment vertical="top"/>
    </xf>
    <xf numFmtId="165" fontId="8" fillId="2" borderId="0" xfId="3" applyNumberFormat="1" applyFont="1" applyFill="1" applyAlignment="1">
      <alignment vertical="top"/>
    </xf>
    <xf numFmtId="165" fontId="19" fillId="2" borderId="0" xfId="3" applyNumberFormat="1" applyFont="1" applyFill="1"/>
    <xf numFmtId="0" fontId="12" fillId="2" borderId="18" xfId="8" applyFont="1" applyFill="1" applyBorder="1" applyAlignment="1">
      <alignment horizontal="left" wrapText="1"/>
    </xf>
    <xf numFmtId="165" fontId="15" fillId="2" borderId="11" xfId="3" applyNumberFormat="1" applyFont="1" applyFill="1" applyBorder="1"/>
    <xf numFmtId="0" fontId="8" fillId="2" borderId="11" xfId="8" applyFont="1" applyFill="1" applyBorder="1" applyAlignment="1">
      <alignment horizontal="left" indent="1"/>
    </xf>
    <xf numFmtId="169" fontId="8" fillId="2" borderId="11" xfId="3" applyNumberFormat="1" applyFont="1" applyFill="1" applyBorder="1" applyAlignment="1">
      <alignment vertical="center"/>
    </xf>
    <xf numFmtId="169" fontId="18" fillId="2" borderId="11" xfId="8" applyNumberFormat="1" applyFont="1" applyFill="1" applyBorder="1" applyAlignment="1">
      <alignment vertical="center"/>
    </xf>
    <xf numFmtId="165" fontId="8" fillId="2" borderId="6" xfId="3" applyNumberFormat="1" applyFont="1" applyFill="1" applyBorder="1"/>
    <xf numFmtId="165" fontId="20" fillId="2" borderId="0" xfId="3" applyNumberFormat="1" applyFont="1" applyFill="1"/>
    <xf numFmtId="169" fontId="12" fillId="2" borderId="0" xfId="3" applyNumberFormat="1" applyFont="1" applyFill="1" applyAlignment="1">
      <alignment horizontal="right" wrapText="1"/>
    </xf>
    <xf numFmtId="169" fontId="12" fillId="2" borderId="9" xfId="3" applyNumberFormat="1" applyFont="1" applyFill="1" applyBorder="1" applyAlignment="1">
      <alignment horizontal="right" wrapText="1"/>
    </xf>
    <xf numFmtId="3" fontId="12" fillId="2" borderId="0" xfId="8" applyNumberFormat="1" applyFont="1" applyFill="1" applyAlignment="1">
      <alignment horizontal="left"/>
    </xf>
    <xf numFmtId="3" fontId="8" fillId="2" borderId="0" xfId="8" applyNumberFormat="1" applyFont="1" applyFill="1" applyAlignment="1">
      <alignment horizontal="left" indent="1"/>
    </xf>
    <xf numFmtId="169" fontId="8" fillId="2" borderId="0" xfId="3" applyNumberFormat="1" applyFont="1" applyFill="1" applyAlignment="1">
      <alignment horizontal="right" wrapText="1"/>
    </xf>
    <xf numFmtId="169" fontId="8" fillId="2" borderId="9" xfId="3" applyNumberFormat="1" applyFont="1" applyFill="1" applyBorder="1" applyAlignment="1">
      <alignment horizontal="right" wrapText="1"/>
    </xf>
    <xf numFmtId="3" fontId="12" fillId="2" borderId="0" xfId="8" applyNumberFormat="1" applyFont="1" applyFill="1" applyAlignment="1">
      <alignment horizontal="left" indent="1"/>
    </xf>
    <xf numFmtId="3" fontId="8" fillId="2" borderId="11" xfId="8" applyNumberFormat="1" applyFont="1" applyFill="1" applyBorder="1" applyAlignment="1">
      <alignment horizontal="left" vertical="top" indent="2"/>
    </xf>
    <xf numFmtId="3" fontId="8" fillId="2" borderId="11" xfId="8" applyNumberFormat="1" applyFont="1" applyFill="1" applyBorder="1" applyAlignment="1">
      <alignment horizontal="left" vertical="top"/>
    </xf>
    <xf numFmtId="169" fontId="8" fillId="2" borderId="11" xfId="3" applyNumberFormat="1" applyFont="1" applyFill="1" applyBorder="1" applyAlignment="1">
      <alignment horizontal="right" vertical="top" wrapText="1"/>
    </xf>
    <xf numFmtId="169" fontId="8" fillId="2" borderId="12" xfId="3" applyNumberFormat="1" applyFont="1" applyFill="1" applyBorder="1" applyAlignment="1">
      <alignment horizontal="right" vertical="top" wrapText="1"/>
    </xf>
    <xf numFmtId="165" fontId="21" fillId="2" borderId="0" xfId="4" applyNumberFormat="1" applyFont="1" applyFill="1" applyAlignment="1">
      <alignment horizontal="center"/>
    </xf>
    <xf numFmtId="169" fontId="12" fillId="2" borderId="0" xfId="3" applyNumberFormat="1" applyFont="1" applyFill="1" applyAlignment="1">
      <alignment horizontal="right"/>
    </xf>
    <xf numFmtId="165" fontId="12" fillId="2" borderId="0" xfId="3" applyNumberFormat="1" applyFont="1" applyFill="1" applyAlignment="1">
      <alignment horizontal="left" indent="2"/>
    </xf>
    <xf numFmtId="165" fontId="8" fillId="2" borderId="0" xfId="3" applyNumberFormat="1" applyFont="1" applyFill="1" applyAlignment="1">
      <alignment horizontal="left" indent="1"/>
    </xf>
    <xf numFmtId="3" fontId="8" fillId="2" borderId="0" xfId="8" applyNumberFormat="1" applyFont="1" applyFill="1" applyAlignment="1">
      <alignment horizontal="left" indent="4"/>
    </xf>
    <xf numFmtId="3" fontId="8" fillId="2" borderId="11" xfId="8" applyNumberFormat="1" applyFont="1" applyFill="1" applyBorder="1" applyAlignment="1">
      <alignment horizontal="left" indent="1"/>
    </xf>
    <xf numFmtId="169" fontId="8" fillId="2" borderId="11" xfId="3" applyNumberFormat="1" applyFont="1" applyFill="1" applyBorder="1" applyAlignment="1">
      <alignment horizontal="right" wrapText="1"/>
    </xf>
    <xf numFmtId="169" fontId="8" fillId="2" borderId="12" xfId="3" applyNumberFormat="1" applyFont="1" applyFill="1" applyBorder="1" applyAlignment="1">
      <alignment horizontal="right" wrapText="1"/>
    </xf>
    <xf numFmtId="169" fontId="8" fillId="2" borderId="0" xfId="3" applyNumberFormat="1" applyFont="1" applyFill="1"/>
    <xf numFmtId="0" fontId="8" fillId="2" borderId="18" xfId="8" applyFont="1" applyFill="1" applyBorder="1" applyAlignment="1"/>
    <xf numFmtId="0" fontId="8" fillId="2" borderId="11" xfId="8" applyFont="1" applyFill="1" applyBorder="1" applyAlignment="1">
      <alignment horizontal="left" indent="2"/>
    </xf>
    <xf numFmtId="169" fontId="8" fillId="2" borderId="11" xfId="3" applyNumberFormat="1" applyFont="1" applyFill="1" applyBorder="1" applyAlignment="1">
      <alignment horizontal="right" vertical="center"/>
    </xf>
    <xf numFmtId="169" fontId="12" fillId="2" borderId="17" xfId="3" applyNumberFormat="1" applyFont="1" applyFill="1" applyBorder="1" applyAlignment="1">
      <alignment horizontal="right" wrapText="1"/>
    </xf>
    <xf numFmtId="169" fontId="12" fillId="2" borderId="21" xfId="3" applyNumberFormat="1" applyFont="1" applyFill="1" applyBorder="1" applyAlignment="1">
      <alignment horizontal="right" wrapText="1"/>
    </xf>
    <xf numFmtId="169" fontId="12" fillId="2" borderId="20" xfId="3" applyNumberFormat="1" applyFont="1" applyFill="1" applyBorder="1" applyAlignment="1">
      <alignment horizontal="right" wrapText="1"/>
    </xf>
    <xf numFmtId="169" fontId="8" fillId="2" borderId="16" xfId="3" applyNumberFormat="1" applyFont="1" applyFill="1" applyBorder="1" applyAlignment="1">
      <alignment horizontal="right" wrapText="1"/>
    </xf>
    <xf numFmtId="3" fontId="14" fillId="2" borderId="0" xfId="8" applyNumberFormat="1" applyFont="1" applyFill="1" applyAlignment="1">
      <alignment horizontal="left" vertical="center" wrapText="1"/>
    </xf>
    <xf numFmtId="169" fontId="12" fillId="2" borderId="16" xfId="3" applyNumberFormat="1" applyFont="1" applyFill="1" applyBorder="1" applyAlignment="1">
      <alignment horizontal="right" wrapText="1"/>
    </xf>
    <xf numFmtId="165" fontId="8" fillId="2" borderId="11" xfId="3" applyNumberFormat="1" applyFont="1" applyFill="1" applyBorder="1" applyAlignment="1">
      <alignment vertical="top"/>
    </xf>
    <xf numFmtId="169" fontId="12" fillId="2" borderId="22" xfId="3" applyNumberFormat="1" applyFont="1" applyFill="1" applyBorder="1" applyAlignment="1">
      <alignment horizontal="right" wrapText="1"/>
    </xf>
    <xf numFmtId="169" fontId="8" fillId="2" borderId="23" xfId="3" applyNumberFormat="1" applyFont="1" applyFill="1" applyBorder="1" applyAlignment="1">
      <alignment horizontal="right" wrapText="1"/>
    </xf>
    <xf numFmtId="169" fontId="8" fillId="2" borderId="0" xfId="3" applyNumberFormat="1" applyFont="1" applyFill="1" applyAlignment="1">
      <alignment horizontal="right"/>
    </xf>
    <xf numFmtId="169" fontId="8" fillId="2" borderId="9" xfId="3" applyNumberFormat="1" applyFont="1" applyFill="1" applyBorder="1" applyAlignment="1">
      <alignment horizontal="right"/>
    </xf>
    <xf numFmtId="169" fontId="12" fillId="2" borderId="23" xfId="3" applyNumberFormat="1" applyFont="1" applyFill="1" applyBorder="1" applyAlignment="1">
      <alignment horizontal="right" wrapText="1"/>
    </xf>
    <xf numFmtId="3" fontId="8" fillId="2" borderId="0" xfId="8" applyNumberFormat="1" applyFont="1" applyFill="1" applyAlignment="1">
      <alignment horizontal="left" wrapText="1" indent="1"/>
    </xf>
    <xf numFmtId="49" fontId="8" fillId="2" borderId="0" xfId="3" applyNumberFormat="1" applyFont="1" applyFill="1" applyAlignment="1">
      <alignment wrapText="1"/>
    </xf>
    <xf numFmtId="0" fontId="0" fillId="2" borderId="0" xfId="0" applyFill="1" applyAlignment="1">
      <alignment wrapText="1"/>
    </xf>
    <xf numFmtId="49" fontId="8" fillId="2" borderId="11" xfId="3" applyNumberFormat="1" applyFont="1" applyFill="1" applyBorder="1" applyAlignment="1">
      <alignment vertical="center" wrapText="1"/>
    </xf>
    <xf numFmtId="169" fontId="8" fillId="2" borderId="11" xfId="3" applyNumberFormat="1" applyFont="1" applyFill="1" applyBorder="1" applyAlignment="1">
      <alignment horizontal="right"/>
    </xf>
    <xf numFmtId="165" fontId="8" fillId="2" borderId="12" xfId="3" applyNumberFormat="1" applyFont="1" applyFill="1" applyBorder="1"/>
    <xf numFmtId="0" fontId="8" fillId="2" borderId="0" xfId="8" applyFont="1" applyFill="1" applyAlignment="1">
      <alignment horizontal="left" wrapText="1" indent="1"/>
    </xf>
    <xf numFmtId="3" fontId="8" fillId="2" borderId="0" xfId="8" applyNumberFormat="1" applyFont="1" applyFill="1" applyAlignment="1">
      <alignment horizontal="left" vertical="top" indent="2"/>
    </xf>
    <xf numFmtId="3" fontId="8" fillId="2" borderId="0" xfId="8" applyNumberFormat="1" applyFont="1" applyFill="1" applyAlignment="1">
      <alignment horizontal="left" vertical="top"/>
    </xf>
    <xf numFmtId="164" fontId="8" fillId="2" borderId="0" xfId="3" applyNumberFormat="1" applyFont="1" applyFill="1" applyAlignment="1">
      <alignment horizontal="right" vertical="top" wrapText="1"/>
    </xf>
    <xf numFmtId="164" fontId="8" fillId="2" borderId="9" xfId="3" applyNumberFormat="1" applyFont="1" applyFill="1" applyBorder="1" applyAlignment="1">
      <alignment horizontal="right" vertical="top" wrapText="1"/>
    </xf>
    <xf numFmtId="3" fontId="8" fillId="2" borderId="18" xfId="8" applyNumberFormat="1" applyFont="1" applyFill="1" applyBorder="1" applyAlignment="1">
      <alignment horizontal="left"/>
    </xf>
    <xf numFmtId="164" fontId="8" fillId="2" borderId="0" xfId="8" applyNumberFormat="1" applyFont="1" applyFill="1" applyAlignment="1">
      <alignment horizontal="right" indent="1"/>
    </xf>
    <xf numFmtId="0" fontId="12" fillId="2" borderId="8" xfId="8" applyFont="1" applyFill="1" applyBorder="1" applyAlignment="1">
      <alignment vertical="center"/>
    </xf>
    <xf numFmtId="3" fontId="8" fillId="2" borderId="8" xfId="8" applyNumberFormat="1" applyFont="1" applyFill="1" applyBorder="1" applyAlignment="1"/>
    <xf numFmtId="165" fontId="8" fillId="2" borderId="8" xfId="3" applyNumberFormat="1" applyFont="1" applyFill="1" applyBorder="1"/>
    <xf numFmtId="3" fontId="8" fillId="2" borderId="8" xfId="8" applyNumberFormat="1" applyFont="1" applyFill="1" applyBorder="1" applyAlignment="1">
      <alignment vertical="center"/>
    </xf>
    <xf numFmtId="0" fontId="8" fillId="2" borderId="0" xfId="8" applyFont="1" applyFill="1" applyAlignment="1">
      <alignment horizontal="left" vertical="center" indent="1"/>
    </xf>
    <xf numFmtId="164" fontId="8" fillId="2" borderId="0" xfId="3" applyNumberFormat="1" applyFont="1" applyFill="1" applyAlignment="1">
      <alignment horizontal="right" vertical="center" wrapText="1"/>
    </xf>
    <xf numFmtId="164" fontId="8" fillId="2" borderId="9" xfId="3" applyNumberFormat="1" applyFont="1" applyFill="1" applyBorder="1" applyAlignment="1">
      <alignment horizontal="right" vertical="center" wrapText="1"/>
    </xf>
    <xf numFmtId="164" fontId="12" fillId="2" borderId="0" xfId="3" applyNumberFormat="1" applyFont="1" applyFill="1" applyAlignment="1">
      <alignment horizontal="right" vertical="center" wrapText="1"/>
    </xf>
    <xf numFmtId="164" fontId="12" fillId="2" borderId="9" xfId="3" applyNumberFormat="1" applyFont="1" applyFill="1" applyBorder="1" applyAlignment="1">
      <alignment horizontal="right" vertical="center" wrapText="1"/>
    </xf>
    <xf numFmtId="3" fontId="8" fillId="2" borderId="0" xfId="8" applyNumberFormat="1" applyFont="1" applyFill="1" applyAlignment="1">
      <alignment horizontal="left"/>
    </xf>
    <xf numFmtId="165" fontId="8" fillId="2" borderId="8" xfId="3" applyNumberFormat="1" applyFont="1" applyFill="1" applyBorder="1" applyAlignment="1">
      <alignment vertical="top"/>
    </xf>
    <xf numFmtId="165" fontId="12" fillId="2" borderId="8" xfId="4" applyNumberFormat="1" applyFont="1" applyFill="1" applyBorder="1" applyAlignment="1"/>
    <xf numFmtId="165" fontId="19" fillId="2" borderId="8" xfId="3" applyNumberFormat="1" applyFont="1" applyFill="1" applyBorder="1"/>
    <xf numFmtId="0" fontId="12" fillId="2" borderId="13" xfId="8" applyFont="1" applyFill="1" applyBorder="1" applyAlignment="1">
      <alignment wrapText="1"/>
    </xf>
    <xf numFmtId="165" fontId="8" fillId="2" borderId="13" xfId="3" applyNumberFormat="1" applyFont="1" applyFill="1" applyBorder="1"/>
    <xf numFmtId="3" fontId="8" fillId="2" borderId="11" xfId="8" applyNumberFormat="1" applyFont="1" applyFill="1" applyBorder="1" applyAlignment="1"/>
    <xf numFmtId="0" fontId="8" fillId="2" borderId="11" xfId="8" applyFont="1" applyFill="1" applyBorder="1" applyAlignment="1">
      <alignment horizontal="left" vertical="center" wrapText="1" indent="2"/>
    </xf>
    <xf numFmtId="0" fontId="12" fillId="2" borderId="0" xfId="8" applyFont="1" applyFill="1" applyAlignment="1">
      <alignment horizontal="left" vertical="center" indent="1"/>
    </xf>
    <xf numFmtId="0" fontId="8" fillId="2" borderId="0" xfId="8" applyFont="1" applyFill="1" applyAlignment="1">
      <alignment horizontal="left" vertical="center"/>
    </xf>
    <xf numFmtId="164" fontId="12" fillId="2" borderId="17" xfId="3" applyNumberFormat="1" applyFont="1" applyFill="1" applyBorder="1" applyAlignment="1">
      <alignment horizontal="right" wrapText="1"/>
    </xf>
    <xf numFmtId="165" fontId="8" fillId="2" borderId="11" xfId="3" applyNumberFormat="1" applyFont="1" applyFill="1" applyBorder="1" applyAlignment="1">
      <alignment vertical="center"/>
    </xf>
    <xf numFmtId="0" fontId="12" fillId="2" borderId="11" xfId="8" applyFont="1" applyFill="1" applyBorder="1" applyAlignment="1">
      <alignment horizontal="left" vertical="center" indent="1"/>
    </xf>
    <xf numFmtId="164" fontId="12" fillId="2" borderId="11" xfId="3" applyNumberFormat="1" applyFont="1" applyFill="1" applyBorder="1" applyAlignment="1">
      <alignment horizontal="right" vertical="center" wrapText="1"/>
    </xf>
    <xf numFmtId="164" fontId="12" fillId="2" borderId="12" xfId="3" applyNumberFormat="1" applyFont="1" applyFill="1" applyBorder="1" applyAlignment="1">
      <alignment horizontal="right" vertical="center" wrapText="1"/>
    </xf>
    <xf numFmtId="3" fontId="8" fillId="2" borderId="11" xfId="8" applyNumberFormat="1" applyFont="1" applyFill="1" applyBorder="1" applyAlignment="1">
      <alignment horizontal="left" vertical="top" indent="1"/>
    </xf>
    <xf numFmtId="0" fontId="12" fillId="2" borderId="0" xfId="8" applyFont="1" applyFill="1" applyAlignment="1">
      <alignment horizontal="left" vertical="center"/>
    </xf>
    <xf numFmtId="164" fontId="12" fillId="2" borderId="0" xfId="8" applyNumberFormat="1" applyFont="1" applyFill="1" applyAlignment="1">
      <alignment horizontal="right" wrapText="1"/>
    </xf>
    <xf numFmtId="164" fontId="12" fillId="2" borderId="9" xfId="8" applyNumberFormat="1" applyFont="1" applyFill="1" applyBorder="1" applyAlignment="1">
      <alignment horizontal="right" wrapText="1"/>
    </xf>
    <xf numFmtId="164" fontId="8" fillId="2" borderId="0" xfId="8" applyNumberFormat="1" applyFont="1" applyFill="1" applyAlignment="1">
      <alignment horizontal="right" wrapText="1"/>
    </xf>
    <xf numFmtId="164" fontId="8" fillId="2" borderId="9" xfId="8" applyNumberFormat="1" applyFont="1" applyFill="1" applyBorder="1" applyAlignment="1">
      <alignment horizontal="right" wrapText="1"/>
    </xf>
    <xf numFmtId="164" fontId="8" fillId="2" borderId="0" xfId="8" applyNumberFormat="1" applyFont="1" applyFill="1" applyAlignment="1">
      <alignment horizontal="right" vertical="top" wrapText="1"/>
    </xf>
    <xf numFmtId="164" fontId="8" fillId="2" borderId="9" xfId="8" applyNumberFormat="1" applyFont="1" applyFill="1" applyBorder="1" applyAlignment="1">
      <alignment horizontal="right" vertical="top" wrapText="1"/>
    </xf>
    <xf numFmtId="165" fontId="8" fillId="2" borderId="11" xfId="3" applyNumberFormat="1" applyFont="1" applyFill="1" applyBorder="1" applyAlignment="1">
      <alignment horizontal="left" vertical="center"/>
    </xf>
    <xf numFmtId="164" fontId="8" fillId="2" borderId="11" xfId="8" applyNumberFormat="1" applyFont="1" applyFill="1" applyBorder="1" applyAlignment="1">
      <alignment horizontal="right" vertical="center" wrapText="1"/>
    </xf>
    <xf numFmtId="164" fontId="8" fillId="2" borderId="12" xfId="8" applyNumberFormat="1" applyFont="1" applyFill="1" applyBorder="1" applyAlignment="1">
      <alignment horizontal="right" vertical="center" wrapText="1"/>
    </xf>
    <xf numFmtId="0" fontId="12" fillId="2" borderId="13" xfId="8" applyFont="1" applyFill="1" applyBorder="1" applyAlignment="1">
      <alignment horizontal="left"/>
    </xf>
    <xf numFmtId="165" fontId="8" fillId="2" borderId="11" xfId="3" applyNumberFormat="1" applyFont="1" applyFill="1" applyBorder="1" applyAlignment="1">
      <alignment horizontal="left" vertical="center" wrapText="1" indent="1"/>
    </xf>
    <xf numFmtId="165" fontId="8" fillId="2" borderId="18" xfId="3" applyNumberFormat="1" applyFont="1" applyFill="1" applyBorder="1" applyAlignment="1">
      <alignment horizontal="left" indent="1"/>
    </xf>
    <xf numFmtId="164" fontId="8" fillId="2" borderId="11" xfId="8" applyNumberFormat="1" applyFont="1" applyFill="1" applyBorder="1" applyAlignment="1">
      <alignment horizontal="right" wrapText="1"/>
    </xf>
    <xf numFmtId="164" fontId="8" fillId="2" borderId="12" xfId="8" applyNumberFormat="1" applyFont="1" applyFill="1" applyBorder="1" applyAlignment="1">
      <alignment horizontal="right" wrapText="1"/>
    </xf>
    <xf numFmtId="164" fontId="12" fillId="2" borderId="9" xfId="3" applyNumberFormat="1" applyFont="1" applyFill="1" applyBorder="1" applyAlignment="1">
      <alignment horizontal="right"/>
    </xf>
    <xf numFmtId="0" fontId="8" fillId="2" borderId="11" xfId="8" applyFont="1" applyFill="1" applyBorder="1" applyAlignment="1">
      <alignment horizontal="left" vertical="top" indent="4"/>
    </xf>
    <xf numFmtId="164" fontId="8" fillId="2" borderId="11" xfId="3" applyNumberFormat="1" applyFont="1" applyFill="1" applyBorder="1" applyAlignment="1">
      <alignment horizontal="right" vertical="top"/>
    </xf>
    <xf numFmtId="164" fontId="8" fillId="2" borderId="12" xfId="3" applyNumberFormat="1" applyFont="1" applyFill="1" applyBorder="1" applyAlignment="1">
      <alignment horizontal="right" vertical="top"/>
    </xf>
    <xf numFmtId="164" fontId="8" fillId="2" borderId="11" xfId="3" applyNumberFormat="1" applyFont="1" applyFill="1" applyBorder="1" applyAlignment="1">
      <alignment horizontal="right"/>
    </xf>
    <xf numFmtId="164" fontId="8" fillId="2" borderId="12" xfId="3" applyNumberFormat="1" applyFont="1" applyFill="1" applyBorder="1" applyAlignment="1">
      <alignment horizontal="right"/>
    </xf>
    <xf numFmtId="165" fontId="8" fillId="2" borderId="0" xfId="3" applyNumberFormat="1" applyFont="1" applyFill="1" applyAlignment="1">
      <alignment horizontal="left"/>
    </xf>
    <xf numFmtId="3" fontId="8" fillId="2" borderId="0" xfId="6" applyNumberFormat="1" applyFont="1" applyFill="1" applyAlignment="1">
      <alignment horizontal="left" indent="1"/>
    </xf>
    <xf numFmtId="165" fontId="8" fillId="2" borderId="11" xfId="3" applyNumberFormat="1" applyFont="1" applyFill="1" applyBorder="1" applyAlignment="1">
      <alignment horizontal="left" indent="1"/>
    </xf>
    <xf numFmtId="164" fontId="8" fillId="2" borderId="11" xfId="3" applyNumberFormat="1" applyFont="1" applyFill="1" applyBorder="1" applyAlignment="1"/>
    <xf numFmtId="164" fontId="8" fillId="2" borderId="12" xfId="3" applyNumberFormat="1" applyFont="1" applyFill="1" applyBorder="1" applyAlignment="1"/>
    <xf numFmtId="165" fontId="8" fillId="2" borderId="8" xfId="3" applyNumberFormat="1" applyFont="1" applyFill="1" applyBorder="1" applyAlignment="1">
      <alignment vertical="center"/>
    </xf>
    <xf numFmtId="164" fontId="8" fillId="2" borderId="12" xfId="3" applyNumberFormat="1" applyFont="1" applyFill="1" applyBorder="1" applyAlignment="1">
      <alignment horizontal="right" vertical="center"/>
    </xf>
    <xf numFmtId="165" fontId="21" fillId="2" borderId="8" xfId="4" applyNumberFormat="1" applyFont="1" applyFill="1" applyBorder="1" applyAlignment="1">
      <alignment horizontal="center"/>
    </xf>
    <xf numFmtId="165" fontId="12" fillId="2" borderId="8" xfId="4" applyNumberFormat="1" applyFont="1" applyFill="1" applyBorder="1" applyAlignment="1">
      <alignment horizontal="center"/>
    </xf>
    <xf numFmtId="165" fontId="8" fillId="2" borderId="10" xfId="3" applyNumberFormat="1" applyFont="1" applyFill="1" applyBorder="1" applyAlignment="1">
      <alignment vertical="top"/>
    </xf>
    <xf numFmtId="0" fontId="8" fillId="2" borderId="11" xfId="8" applyFont="1" applyFill="1" applyBorder="1" applyAlignment="1">
      <alignment horizontal="left" vertical="top" wrapText="1"/>
    </xf>
    <xf numFmtId="17" fontId="12" fillId="2" borderId="0" xfId="3" applyNumberFormat="1" applyFont="1" applyFill="1" applyAlignment="1">
      <alignment horizontal="right"/>
    </xf>
  </cellXfs>
  <cellStyles count="10">
    <cellStyle name="cf1" xfId="1"/>
    <cellStyle name="cf2" xfId="2"/>
    <cellStyle name="Comma 10 2" xfId="3"/>
    <cellStyle name="Hyperlink" xfId="4"/>
    <cellStyle name="Normal" xfId="0" builtinId="0" customBuiltin="1"/>
    <cellStyle name="Normal 10 4" xfId="5"/>
    <cellStyle name="Normal_Annex A_new format 1,2,4" xfId="6"/>
    <cellStyle name="Normal_Autumn 2011 expenditure tables (linked)" xfId="7"/>
    <cellStyle name="Normal_Autumn 2011 expenditure tables input sheets" xfId="8"/>
    <cellStyle name="Percent 10 2 2 2" xfId="9"/>
  </cellStyles>
  <dxfs count="2">
    <dxf>
      <font>
        <b/>
        <color rgb="FF00FF00"/>
      </font>
    </dxf>
    <dxf>
      <font>
        <b/>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261939</xdr:colOff>
      <xdr:row>1</xdr:row>
      <xdr:rowOff>100007</xdr:rowOff>
    </xdr:from>
    <xdr:ext cx="1462089" cy="1207803"/>
    <xdr:pic>
      <xdr:nvPicPr>
        <xdr:cNvPr id="2" name="DWP logo" descr="Department for Work and Pensions" title="Department for Work and Pensions">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528764" y="261932"/>
          <a:ext cx="1462089" cy="1207803"/>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3"/>
  <sheetViews>
    <sheetView tabSelected="1" workbookViewId="0"/>
  </sheetViews>
  <sheetFormatPr defaultColWidth="9.1328125" defaultRowHeight="12.75" x14ac:dyDescent="0.35"/>
  <cols>
    <col min="1" max="1" width="17.73046875" style="1" customWidth="1"/>
    <col min="2" max="2" width="125.73046875" style="1" customWidth="1"/>
    <col min="3" max="3" width="20.73046875" style="1" customWidth="1"/>
    <col min="4" max="4" width="9.1328125" style="1" customWidth="1"/>
    <col min="5" max="16384" width="9.1328125" style="1"/>
  </cols>
  <sheetData>
    <row r="1" spans="2:2" ht="13.15" thickBot="1" x14ac:dyDescent="0.4"/>
    <row r="2" spans="2:2" ht="33" customHeight="1" x14ac:dyDescent="0.35">
      <c r="B2" s="2"/>
    </row>
    <row r="3" spans="2:2" ht="30.75" customHeight="1" x14ac:dyDescent="0.7">
      <c r="B3" s="3" t="s">
        <v>0</v>
      </c>
    </row>
    <row r="4" spans="2:2" ht="48.75" customHeight="1" x14ac:dyDescent="0.35">
      <c r="B4" s="4" t="s">
        <v>1</v>
      </c>
    </row>
    <row r="5" spans="2:2" ht="30.75" customHeight="1" x14ac:dyDescent="0.4">
      <c r="B5" s="5" t="s">
        <v>2</v>
      </c>
    </row>
    <row r="6" spans="2:2" ht="23.25" customHeight="1" x14ac:dyDescent="0.4">
      <c r="B6" s="6" t="s">
        <v>694</v>
      </c>
    </row>
    <row r="7" spans="2:2" ht="30" customHeight="1" x14ac:dyDescent="0.4">
      <c r="B7" s="7" t="s">
        <v>3</v>
      </c>
    </row>
    <row r="8" spans="2:2" x14ac:dyDescent="0.35">
      <c r="B8" s="8" t="s">
        <v>4</v>
      </c>
    </row>
    <row r="9" spans="2:2" x14ac:dyDescent="0.35">
      <c r="B9" s="8" t="s">
        <v>5</v>
      </c>
    </row>
    <row r="10" spans="2:2" x14ac:dyDescent="0.35">
      <c r="B10" s="8" t="s">
        <v>6</v>
      </c>
    </row>
    <row r="11" spans="2:2" x14ac:dyDescent="0.35">
      <c r="B11" s="8" t="s">
        <v>7</v>
      </c>
    </row>
    <row r="12" spans="2:2" x14ac:dyDescent="0.35">
      <c r="B12" s="8" t="s">
        <v>8</v>
      </c>
    </row>
    <row r="13" spans="2:2" x14ac:dyDescent="0.35">
      <c r="B13" s="8" t="s">
        <v>9</v>
      </c>
    </row>
    <row r="14" spans="2:2" x14ac:dyDescent="0.35">
      <c r="B14" s="8" t="s">
        <v>10</v>
      </c>
    </row>
    <row r="15" spans="2:2" x14ac:dyDescent="0.35">
      <c r="B15" s="8" t="s">
        <v>11</v>
      </c>
    </row>
    <row r="16" spans="2:2" x14ac:dyDescent="0.35">
      <c r="B16" s="8" t="s">
        <v>12</v>
      </c>
    </row>
    <row r="17" spans="2:2" x14ac:dyDescent="0.35">
      <c r="B17" s="8" t="s">
        <v>13</v>
      </c>
    </row>
    <row r="18" spans="2:2" x14ac:dyDescent="0.35">
      <c r="B18" s="8" t="s">
        <v>14</v>
      </c>
    </row>
    <row r="19" spans="2:2" x14ac:dyDescent="0.35">
      <c r="B19" s="8" t="s">
        <v>15</v>
      </c>
    </row>
    <row r="20" spans="2:2" ht="30" customHeight="1" x14ac:dyDescent="0.4">
      <c r="B20" s="9" t="s">
        <v>16</v>
      </c>
    </row>
    <row r="21" spans="2:2" ht="15" x14ac:dyDescent="0.4">
      <c r="B21" s="10" t="s">
        <v>17</v>
      </c>
    </row>
    <row r="22" spans="2:2" ht="15" x14ac:dyDescent="0.4">
      <c r="B22" s="10" t="s">
        <v>18</v>
      </c>
    </row>
    <row r="23" spans="2:2" ht="15" x14ac:dyDescent="0.4">
      <c r="B23" s="10" t="s">
        <v>19</v>
      </c>
    </row>
    <row r="24" spans="2:2" ht="15" x14ac:dyDescent="0.4">
      <c r="B24" s="10" t="s">
        <v>20</v>
      </c>
    </row>
    <row r="25" spans="2:2" ht="15" x14ac:dyDescent="0.4">
      <c r="B25" s="10" t="s">
        <v>21</v>
      </c>
    </row>
    <row r="26" spans="2:2" ht="15" x14ac:dyDescent="0.4">
      <c r="B26" s="10" t="s">
        <v>22</v>
      </c>
    </row>
    <row r="27" spans="2:2" ht="15" x14ac:dyDescent="0.4">
      <c r="B27" s="10" t="s">
        <v>23</v>
      </c>
    </row>
    <row r="28" spans="2:2" ht="15" x14ac:dyDescent="0.4">
      <c r="B28" s="10" t="s">
        <v>24</v>
      </c>
    </row>
    <row r="29" spans="2:2" ht="15" x14ac:dyDescent="0.4">
      <c r="B29" s="10" t="s">
        <v>25</v>
      </c>
    </row>
    <row r="30" spans="2:2" ht="15" x14ac:dyDescent="0.4">
      <c r="B30" s="10" t="s">
        <v>26</v>
      </c>
    </row>
    <row r="31" spans="2:2" ht="15" x14ac:dyDescent="0.4">
      <c r="B31" s="10" t="s">
        <v>27</v>
      </c>
    </row>
    <row r="32" spans="2:2" ht="15" x14ac:dyDescent="0.4">
      <c r="B32" s="10" t="s">
        <v>28</v>
      </c>
    </row>
    <row r="33" spans="2:2" ht="15" x14ac:dyDescent="0.4">
      <c r="B33" s="10" t="s">
        <v>29</v>
      </c>
    </row>
    <row r="34" spans="2:2" ht="15" x14ac:dyDescent="0.4">
      <c r="B34" s="10" t="s">
        <v>30</v>
      </c>
    </row>
    <row r="35" spans="2:2" ht="48.75" customHeight="1" x14ac:dyDescent="0.4">
      <c r="B35" s="6" t="s">
        <v>31</v>
      </c>
    </row>
    <row r="36" spans="2:2" ht="30" x14ac:dyDescent="0.4">
      <c r="B36" s="11" t="s">
        <v>32</v>
      </c>
    </row>
    <row r="37" spans="2:2" ht="26.25" customHeight="1" x14ac:dyDescent="0.4">
      <c r="B37" s="6" t="s">
        <v>33</v>
      </c>
    </row>
    <row r="38" spans="2:2" ht="30" customHeight="1" x14ac:dyDescent="0.35">
      <c r="B38" s="12" t="s">
        <v>34</v>
      </c>
    </row>
    <row r="39" spans="2:2" ht="15" x14ac:dyDescent="0.4">
      <c r="B39" s="6" t="s">
        <v>35</v>
      </c>
    </row>
    <row r="40" spans="2:2" ht="18" customHeight="1" x14ac:dyDescent="0.4">
      <c r="B40" s="10" t="s">
        <v>36</v>
      </c>
    </row>
    <row r="41" spans="2:2" ht="40.5" customHeight="1" x14ac:dyDescent="0.4">
      <c r="B41" s="5" t="s">
        <v>37</v>
      </c>
    </row>
    <row r="42" spans="2:2" ht="42" customHeight="1" thickBot="1" x14ac:dyDescent="0.4">
      <c r="B42" s="13" t="s">
        <v>38</v>
      </c>
    </row>
    <row r="43" spans="2:2" ht="15" x14ac:dyDescent="0.4">
      <c r="B43" s="14"/>
    </row>
  </sheetData>
  <hyperlinks>
    <hyperlink ref="B8" location="Notes!A1" display="Notes"/>
    <hyperlink ref="B9" location="Benefit_summary_table!A1" display="Benefit summary table: Benefit expenditure 1948/49 to 2024/25. "/>
    <hyperlink ref="B10" location="Table_1a!A1" display="Table 1a: Benefit expenditure by benefit 1948/49 to 2024/25 nominal terms. "/>
    <hyperlink ref="B11" location="Table_1b!A1" display="Table 1b: Benefit expenditure by benefit 1948/49 to 2024/25 real terms prices. "/>
    <hyperlink ref="B12" location="Table_1c!A1" display="Table 1c: Caseloads by benefit"/>
    <hyperlink ref="B13" location="Table_2a!A1" display="Table 2a: Benefit expenditure by age group, 1978/79 to 2024/25 nominal terms."/>
    <hyperlink ref="B14" location="Table_2b!A1" display="Table 2b: Benefit expenditure by age group, 1978/79 to 2024/25 real terms prices."/>
    <hyperlink ref="B15" location="Table_2c!A1" display="Table 2c: Caseloads by age group"/>
    <hyperlink ref="B16" location="Table_3a!A1" display="Table 3a: Income-related benefit expenditure, by claimant group and selected components, nominal terms."/>
    <hyperlink ref="B17" location="Table_3b!A1" display="Table 3b: Income-related benefit expenditure, by claimant group and selected components, real terms prices. "/>
    <hyperlink ref="B18" location="Table_3c!A1" display="Table 3c: Caseloads by claimant group and selected components"/>
    <hyperlink ref="B19" location="Table_4!A1" display="Table 4: Benefit expenditure to support disabled people and people with health conditions"/>
    <hyperlink ref="B21" location="Bereavement_benefits!A1" display="Bereavement benefits"/>
    <hyperlink ref="B22" location="Carers_Allowance!A1" display="Carer’s Allowance"/>
    <hyperlink ref="B23" location="Council_Tax_Benefit!A1" display="Council Tax Benefit"/>
    <hyperlink ref="B24" location="Disability_benefits!A1" display="Disability benefits"/>
    <hyperlink ref="B25" location="Housing_benefits!A1" display="Housing Benefit"/>
    <hyperlink ref="B26" location="Incapacity_benefits!A1" display="Incapacity benefits"/>
    <hyperlink ref="B27" location="Income_Support!A1" display="Income Support"/>
    <hyperlink ref="B28" location="Industrial_injuries_benefits!A1" display="Industrial injuries benefits"/>
    <hyperlink ref="B29" location="Maternity_benefits!A1" display="Maternity benefits"/>
    <hyperlink ref="B30" location="'New_Deal_&amp;_Emp_prog_allowances'!A1" display="New Deal and Employment programme allowances"/>
    <hyperlink ref="B31" location="Pension_Credit!A1" display="Pension Credit"/>
    <hyperlink ref="B32" location="Social_Fund!A1" display="Social Fund"/>
    <hyperlink ref="B33" location="State_Pension!A1" display="State Pension"/>
    <hyperlink ref="B34" location="Unemployment_benefits!A1" display="Unemployment benefits"/>
    <hyperlink ref="B36" r:id="rId1"/>
    <hyperlink ref="B38" r:id="rId2"/>
    <hyperlink ref="B40" r:id="rId3"/>
    <hyperlink ref="B42" r:id="rId4"/>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14"/>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50" customWidth="1"/>
    <col min="4" max="75" width="12.73046875" style="109" customWidth="1"/>
    <col min="76" max="80" width="12.73046875" style="50" customWidth="1"/>
    <col min="81" max="81" width="9.1328125" style="50" customWidth="1"/>
    <col min="82" max="16384" width="9.1328125" style="50"/>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row>
    <row r="2" spans="1:80" ht="33" customHeight="1" x14ac:dyDescent="0.4">
      <c r="A2" s="46" t="s">
        <v>40</v>
      </c>
      <c r="B2" s="19" t="s">
        <v>339</v>
      </c>
      <c r="C2" s="186"/>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340</v>
      </c>
      <c r="C3" s="22"/>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86"/>
      <c r="B4" s="55" t="s">
        <v>176</v>
      </c>
      <c r="C4" s="55"/>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A5" s="89"/>
      <c r="B5" s="169" t="s">
        <v>341</v>
      </c>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187"/>
      <c r="BE5" s="188"/>
      <c r="BF5" s="91"/>
      <c r="BG5" s="91"/>
      <c r="BH5" s="189" t="s">
        <v>342</v>
      </c>
      <c r="BI5" s="91"/>
      <c r="BJ5" s="91"/>
      <c r="BK5" s="91"/>
      <c r="BL5" s="91"/>
      <c r="BM5" s="91"/>
      <c r="BN5" s="91"/>
      <c r="BO5" s="91"/>
      <c r="BP5" s="91"/>
      <c r="BQ5" s="91"/>
      <c r="BR5" s="91"/>
      <c r="BS5" s="91"/>
      <c r="BT5" s="91"/>
      <c r="BU5" s="91"/>
      <c r="BV5" s="91"/>
      <c r="BW5" s="91"/>
      <c r="BX5" s="91"/>
      <c r="BY5" s="91"/>
      <c r="BZ5" s="91"/>
      <c r="CA5" s="91"/>
      <c r="CB5" s="92"/>
    </row>
    <row r="6" spans="1:80" x14ac:dyDescent="0.4">
      <c r="A6" s="89"/>
      <c r="B6" s="64" t="s">
        <v>343</v>
      </c>
      <c r="AH6" s="91">
        <f>Pension_Credit!AH4</f>
        <v>561</v>
      </c>
      <c r="AI6" s="91">
        <f>Pension_Credit!AI4</f>
        <v>624</v>
      </c>
      <c r="AJ6" s="91">
        <f>Pension_Credit!AJ4</f>
        <v>729</v>
      </c>
      <c r="AK6" s="91">
        <f>Pension_Credit!AK4</f>
        <v>924.13</v>
      </c>
      <c r="AL6" s="91">
        <f>Pension_Credit!AL4</f>
        <v>941</v>
      </c>
      <c r="AM6" s="91">
        <f>Pension_Credit!AM4</f>
        <v>985</v>
      </c>
      <c r="AN6" s="91">
        <f>Pension_Credit!AN4</f>
        <v>1189</v>
      </c>
      <c r="AO6" s="91">
        <f>Pension_Credit!AO4</f>
        <v>1371</v>
      </c>
      <c r="AP6" s="91">
        <f>Pension_Credit!AP4</f>
        <v>1458</v>
      </c>
      <c r="AQ6" s="91">
        <f>Pension_Credit!AQ4</f>
        <v>1574</v>
      </c>
      <c r="AR6" s="91">
        <f>Pension_Credit!AR4</f>
        <v>1853.9770000000001</v>
      </c>
      <c r="AS6" s="91">
        <f>Pension_Credit!AS4</f>
        <v>2050.058</v>
      </c>
      <c r="AT6" s="91">
        <f>Pension_Credit!AT4</f>
        <v>2305.1849999999999</v>
      </c>
      <c r="AU6" s="91">
        <f>Pension_Credit!AU4</f>
        <v>2758</v>
      </c>
      <c r="AV6" s="91">
        <f>Pension_Credit!AV4</f>
        <v>3728</v>
      </c>
      <c r="AW6" s="91">
        <f>Pension_Credit!AW4</f>
        <v>3939</v>
      </c>
      <c r="AX6" s="91">
        <f>Pension_Credit!AX4</f>
        <v>3969</v>
      </c>
      <c r="AY6" s="91">
        <f>Pension_Credit!AY4</f>
        <v>3888</v>
      </c>
      <c r="AZ6" s="91">
        <f>Pension_Credit!AZ4</f>
        <v>3815</v>
      </c>
      <c r="BA6" s="91">
        <f>Pension_Credit!BA4</f>
        <v>3773</v>
      </c>
      <c r="BB6" s="91">
        <f>Pension_Credit!BB4</f>
        <v>3619</v>
      </c>
      <c r="BC6" s="91">
        <f>Pension_Credit!BC4</f>
        <v>3781</v>
      </c>
      <c r="BD6" s="91">
        <f>Pension_Credit!BD4</f>
        <v>4095</v>
      </c>
      <c r="BE6" s="91">
        <f>Pension_Credit!BE4</f>
        <v>4486</v>
      </c>
      <c r="BF6" s="91">
        <f>Pension_Credit!BF4</f>
        <v>4484</v>
      </c>
      <c r="BG6" s="91">
        <f>Pension_Credit!BG4</f>
        <v>4851.1851234350615</v>
      </c>
      <c r="BH6" s="170">
        <f>Pension_Credit!BH5</f>
        <v>5970.616</v>
      </c>
      <c r="BI6" s="91">
        <f>Pension_Credit!BI5</f>
        <v>6426.2752195999992</v>
      </c>
      <c r="BJ6" s="91">
        <f>Pension_Credit!BJ5</f>
        <v>6868.5436595999981</v>
      </c>
      <c r="BK6" s="91">
        <f>Pension_Credit!BK5</f>
        <v>7367.1248207140325</v>
      </c>
      <c r="BL6" s="91">
        <f>Pension_Credit!BL5</f>
        <v>7703.3184822999983</v>
      </c>
      <c r="BM6" s="91">
        <f>Pension_Credit!BM5</f>
        <v>8128.8851483600001</v>
      </c>
      <c r="BN6" s="91">
        <f>Pension_Credit!BN5</f>
        <v>8242.1568431600008</v>
      </c>
      <c r="BO6" s="91">
        <f>Pension_Credit!BO5</f>
        <v>8052.1531093099993</v>
      </c>
      <c r="BP6" s="91">
        <f>Pension_Credit!BP5</f>
        <v>7510.8751163199995</v>
      </c>
      <c r="BQ6" s="91">
        <f>Pension_Credit!BQ5</f>
        <v>7041.5234761999718</v>
      </c>
      <c r="BR6" s="91">
        <f>Pension_Credit!BR5</f>
        <v>6576.0799377400017</v>
      </c>
      <c r="BS6" s="91">
        <f>Pension_Credit!BS5</f>
        <v>6078.7060508699969</v>
      </c>
      <c r="BT6" s="91">
        <f>Pension_Credit!BT5</f>
        <v>5665.5855551100012</v>
      </c>
      <c r="BU6" s="91">
        <f>Pension_Credit!BU5</f>
        <v>5367.648018240001</v>
      </c>
      <c r="BV6" s="91">
        <f>Pension_Credit!BV5</f>
        <v>5139.8772267200002</v>
      </c>
      <c r="BW6" s="91">
        <f>Pension_Credit!BW5</f>
        <v>5130.441850823433</v>
      </c>
      <c r="BX6" s="91">
        <f>Pension_Credit!BX5</f>
        <v>5287.699506121071</v>
      </c>
      <c r="BY6" s="91">
        <f>Pension_Credit!BY5</f>
        <v>5309.5206715153463</v>
      </c>
      <c r="BZ6" s="91">
        <f>Pension_Credit!BZ5</f>
        <v>5200.4306694573161</v>
      </c>
      <c r="CA6" s="91">
        <f>Pension_Credit!CA5</f>
        <v>5099.2268296796856</v>
      </c>
      <c r="CB6" s="92">
        <f>Pension_Credit!CB5</f>
        <v>5093.0357611590689</v>
      </c>
    </row>
    <row r="7" spans="1:80" x14ac:dyDescent="0.4">
      <c r="A7" s="89"/>
      <c r="B7" s="64" t="s">
        <v>344</v>
      </c>
      <c r="AH7" s="91">
        <f>Incapacity_benefits!AH41</f>
        <v>130</v>
      </c>
      <c r="AI7" s="91">
        <f>Incapacity_benefits!AI41</f>
        <v>146</v>
      </c>
      <c r="AJ7" s="91">
        <f>Incapacity_benefits!AJ41</f>
        <v>172</v>
      </c>
      <c r="AK7" s="91">
        <f>Incapacity_benefits!AK41</f>
        <v>198</v>
      </c>
      <c r="AL7" s="91">
        <f>Incapacity_benefits!AL41</f>
        <v>259</v>
      </c>
      <c r="AM7" s="91">
        <f>Incapacity_benefits!AM41</f>
        <v>305</v>
      </c>
      <c r="AN7" s="91">
        <f>Incapacity_benefits!AN41</f>
        <v>353</v>
      </c>
      <c r="AO7" s="91">
        <f>Incapacity_benefits!AO41</f>
        <v>432</v>
      </c>
      <c r="AP7" s="91">
        <f>Incapacity_benefits!AP41</f>
        <v>539</v>
      </c>
      <c r="AQ7" s="91">
        <f>Incapacity_benefits!AQ41</f>
        <v>587</v>
      </c>
      <c r="AR7" s="91">
        <f>Incapacity_benefits!AR41</f>
        <v>772</v>
      </c>
      <c r="AS7" s="91">
        <f>Incapacity_benefits!AS41</f>
        <v>902</v>
      </c>
      <c r="AT7" s="91">
        <f>Incapacity_benefits!AT41</f>
        <v>1081.992</v>
      </c>
      <c r="AU7" s="91">
        <f>Incapacity_benefits!AU41</f>
        <v>1399</v>
      </c>
      <c r="AV7" s="91">
        <f>Incapacity_benefits!AV41</f>
        <v>1899</v>
      </c>
      <c r="AW7" s="91">
        <f>Incapacity_benefits!AW41</f>
        <v>2358</v>
      </c>
      <c r="AX7" s="91">
        <f>Incapacity_benefits!AX41</f>
        <v>2758</v>
      </c>
      <c r="AY7" s="91">
        <f>Incapacity_benefits!AY41</f>
        <v>3222</v>
      </c>
      <c r="AZ7" s="91">
        <f>Incapacity_benefits!AZ41</f>
        <v>3507</v>
      </c>
      <c r="BA7" s="91">
        <f>Incapacity_benefits!BA41</f>
        <v>3679</v>
      </c>
      <c r="BB7" s="91">
        <f>Incapacity_benefits!BB41</f>
        <v>3848</v>
      </c>
      <c r="BC7" s="91">
        <f>Incapacity_benefits!BC41</f>
        <v>4051</v>
      </c>
      <c r="BD7" s="91">
        <f>Incapacity_benefits!BD41</f>
        <v>4400</v>
      </c>
      <c r="BE7" s="91">
        <f>Incapacity_benefits!BE41</f>
        <v>4769</v>
      </c>
      <c r="BF7" s="91">
        <f>Incapacity_benefits!BF41</f>
        <v>4773</v>
      </c>
      <c r="BG7" s="91">
        <f>Incapacity_benefits!BG41</f>
        <v>5005</v>
      </c>
      <c r="BH7" s="170">
        <v>4716.6390675993789</v>
      </c>
      <c r="BI7" s="91">
        <v>4532.1900443650775</v>
      </c>
      <c r="BJ7" s="91">
        <v>4574.2510630700235</v>
      </c>
      <c r="BK7" s="91">
        <v>5056.8584049752199</v>
      </c>
      <c r="BL7" s="91">
        <v>5161.5598443521649</v>
      </c>
      <c r="BM7" s="91">
        <v>5671.3574190053178</v>
      </c>
      <c r="BN7" s="91">
        <v>5911.9173861293239</v>
      </c>
      <c r="BO7" s="91">
        <v>6197.8715380347094</v>
      </c>
      <c r="BP7" s="91">
        <v>6964.3078302746562</v>
      </c>
      <c r="BQ7" s="91">
        <v>7889.4777112593129</v>
      </c>
      <c r="BR7" s="91">
        <v>9186.3063078656032</v>
      </c>
      <c r="BS7" s="91">
        <v>10048.077982934486</v>
      </c>
      <c r="BT7" s="91">
        <v>10243.165080259876</v>
      </c>
      <c r="BU7" s="91">
        <v>10670.527998548816</v>
      </c>
      <c r="BV7" s="91">
        <v>10729.65242700702</v>
      </c>
      <c r="BW7" s="91">
        <v>8912.076188840796</v>
      </c>
      <c r="BX7" s="91">
        <v>12411.738428427994</v>
      </c>
      <c r="BY7" s="91">
        <v>12619.524188537071</v>
      </c>
      <c r="BZ7" s="91">
        <v>12942.179528635834</v>
      </c>
      <c r="CA7" s="91">
        <v>13355.350512711364</v>
      </c>
      <c r="CB7" s="92">
        <v>13607.734642150683</v>
      </c>
    </row>
    <row r="8" spans="1:80" x14ac:dyDescent="0.4">
      <c r="A8" s="89"/>
      <c r="B8" s="64" t="s">
        <v>345</v>
      </c>
      <c r="AH8" s="91">
        <f>Income_Support!AH26</f>
        <v>334</v>
      </c>
      <c r="AI8" s="91">
        <f>Income_Support!AI26</f>
        <v>355</v>
      </c>
      <c r="AJ8" s="91">
        <f>Income_Support!AJ26</f>
        <v>436</v>
      </c>
      <c r="AK8" s="91">
        <f>Income_Support!AK26</f>
        <v>564.62</v>
      </c>
      <c r="AL8" s="91">
        <f>Income_Support!AL26</f>
        <v>780</v>
      </c>
      <c r="AM8" s="91">
        <f>Income_Support!AM26</f>
        <v>956</v>
      </c>
      <c r="AN8" s="91">
        <f>Income_Support!AN26</f>
        <v>1086</v>
      </c>
      <c r="AO8" s="91">
        <f>Income_Support!AO26</f>
        <v>1313</v>
      </c>
      <c r="AP8" s="91">
        <f>Income_Support!AP26</f>
        <v>1483</v>
      </c>
      <c r="AQ8" s="91">
        <f>Income_Support!AQ26</f>
        <v>1596</v>
      </c>
      <c r="AR8" s="91">
        <f>Income_Support!AR26</f>
        <v>1762</v>
      </c>
      <c r="AS8" s="91">
        <f>Income_Support!AS26</f>
        <v>1930</v>
      </c>
      <c r="AT8" s="91">
        <f>Income_Support!AT26</f>
        <v>2286.4560000000001</v>
      </c>
      <c r="AU8" s="91">
        <f>Income_Support!AU26</f>
        <v>2860</v>
      </c>
      <c r="AV8" s="91">
        <f>Income_Support!AV26</f>
        <v>3448</v>
      </c>
      <c r="AW8" s="91">
        <f>Income_Support!AW26</f>
        <v>3735</v>
      </c>
      <c r="AX8" s="91">
        <f>Income_Support!AX26</f>
        <v>4051</v>
      </c>
      <c r="AY8" s="91">
        <f>Income_Support!AY26</f>
        <v>4265</v>
      </c>
      <c r="AZ8" s="91">
        <f>Income_Support!AZ26</f>
        <v>4313</v>
      </c>
      <c r="BA8" s="91">
        <f>Income_Support!BA26</f>
        <v>4106</v>
      </c>
      <c r="BB8" s="91">
        <f>Income_Support!BB26</f>
        <v>3941</v>
      </c>
      <c r="BC8" s="91">
        <f>Income_Support!BC26</f>
        <v>3963</v>
      </c>
      <c r="BD8" s="91">
        <f>Income_Support!BD26</f>
        <v>4334</v>
      </c>
      <c r="BE8" s="91">
        <f>Income_Support!BE26</f>
        <v>4520</v>
      </c>
      <c r="BF8" s="91">
        <f>Income_Support!BF26</f>
        <v>4626</v>
      </c>
      <c r="BG8" s="91">
        <f>Income_Support!BG26</f>
        <v>4854</v>
      </c>
      <c r="BH8" s="170">
        <f>Income_Support!BH7</f>
        <v>4596.7527005283919</v>
      </c>
      <c r="BI8" s="91">
        <f>Income_Support!BI7</f>
        <v>3943.0085425279776</v>
      </c>
      <c r="BJ8" s="91">
        <f>Income_Support!BJ7</f>
        <v>3604.4662883198689</v>
      </c>
      <c r="BK8" s="91">
        <f>Income_Support!BK7</f>
        <v>3385.7518830201843</v>
      </c>
      <c r="BL8" s="91">
        <f>Income_Support!BL7</f>
        <v>3061.3235328641586</v>
      </c>
      <c r="BM8" s="91">
        <f>Income_Support!BM7</f>
        <v>2842.3252079987501</v>
      </c>
      <c r="BN8" s="91">
        <f>Income_Support!BN7</f>
        <v>2586.2728269605445</v>
      </c>
      <c r="BO8" s="91">
        <f>Income_Support!BO7</f>
        <v>2304.3874099657314</v>
      </c>
      <c r="BP8" s="91">
        <f>Income_Support!BP7</f>
        <v>2110.4942592273346</v>
      </c>
      <c r="BQ8" s="91">
        <f>Income_Support!BQ7</f>
        <v>1856.5307370233604</v>
      </c>
      <c r="BR8" s="91">
        <f>Income_Support!BR7</f>
        <v>1698.8486351058339</v>
      </c>
      <c r="BS8" s="91">
        <f>Income_Support!BS7</f>
        <v>1558.3063089079885</v>
      </c>
      <c r="BT8" s="91">
        <f>Income_Support!BT7</f>
        <v>1397.3764508791817</v>
      </c>
      <c r="BU8" s="91">
        <f>Income_Support!BU7</f>
        <v>1344.4390144054084</v>
      </c>
      <c r="BV8" s="91">
        <f>Income_Support!BV7</f>
        <v>1123.51293313172</v>
      </c>
      <c r="BW8" s="91">
        <f>Income_Support!BW7</f>
        <v>814.7660161225815</v>
      </c>
      <c r="BX8" s="91">
        <f>Income_Support!BX7</f>
        <v>1179.4481055764734</v>
      </c>
      <c r="BY8" s="91">
        <f>Income_Support!BY7</f>
        <v>1108.1195066802395</v>
      </c>
      <c r="BZ8" s="91">
        <f>Income_Support!BZ7</f>
        <v>1101.4909052252106</v>
      </c>
      <c r="CA8" s="91">
        <f>Income_Support!CA7</f>
        <v>1095.3854128483003</v>
      </c>
      <c r="CB8" s="92">
        <f>Income_Support!CB7</f>
        <v>1109.7019931055629</v>
      </c>
    </row>
    <row r="9" spans="1:80" x14ac:dyDescent="0.4">
      <c r="A9" s="89"/>
      <c r="B9" s="64" t="s">
        <v>346</v>
      </c>
      <c r="AH9" s="91">
        <f>Income_Support!AH23+Table_1a!AH40</f>
        <v>515</v>
      </c>
      <c r="AI9" s="91">
        <f>Income_Support!AI23+Table_1a!AI40</f>
        <v>523</v>
      </c>
      <c r="AJ9" s="91">
        <f>Income_Support!AJ23+Table_1a!AJ40</f>
        <v>794</v>
      </c>
      <c r="AK9" s="91">
        <f>Income_Support!AK23+Table_1a!AK40</f>
        <v>1512.04</v>
      </c>
      <c r="AL9" s="91">
        <f>Income_Support!AL23+Table_1a!AL40</f>
        <v>2567</v>
      </c>
      <c r="AM9" s="91">
        <f>Income_Support!AM23+Table_1a!AM40</f>
        <v>3257</v>
      </c>
      <c r="AN9" s="91">
        <f>Income_Support!AN23+Table_1a!AN40</f>
        <v>3730</v>
      </c>
      <c r="AO9" s="91">
        <f>Income_Support!AO23+Table_1a!AO40</f>
        <v>4214</v>
      </c>
      <c r="AP9" s="91">
        <f>Income_Support!AP23+Table_1a!AP40</f>
        <v>4336</v>
      </c>
      <c r="AQ9" s="91">
        <f>Income_Support!AQ23+Table_1a!AQ40</f>
        <v>3985</v>
      </c>
      <c r="AR9" s="91">
        <f>Income_Support!AR23+Table_1a!AR40</f>
        <v>3045</v>
      </c>
      <c r="AS9" s="91">
        <f>Income_Support!AS23+Table_1a!AS40</f>
        <v>2631</v>
      </c>
      <c r="AT9" s="91">
        <f>Income_Support!AT23+Table_1a!AT40</f>
        <v>2940.4780000000001</v>
      </c>
      <c r="AU9" s="91">
        <f>Income_Support!AU23+Table_1a!AU40</f>
        <v>4200</v>
      </c>
      <c r="AV9" s="91">
        <f>Income_Support!AV23+Table_1a!AV40</f>
        <v>5379</v>
      </c>
      <c r="AW9" s="91">
        <f>Income_Support!AW23+Table_1a!AW40</f>
        <v>5737</v>
      </c>
      <c r="AX9" s="91">
        <f>Income_Support!AX23+Table_1a!AX40</f>
        <v>5183</v>
      </c>
      <c r="AY9" s="91">
        <f>Income_Support!AY23+Table_1a!AY40</f>
        <v>4823</v>
      </c>
      <c r="AZ9" s="91">
        <f>Income_Support!AZ23+Table_1a!AZ40</f>
        <v>4192.2150000000001</v>
      </c>
      <c r="BA9" s="91">
        <f>Table_1a!BA40</f>
        <v>3418.4580000000001</v>
      </c>
      <c r="BB9" s="91">
        <f>Table_1a!BB40</f>
        <v>3083.4490000000001</v>
      </c>
      <c r="BC9" s="91">
        <f>Table_1a!BC40</f>
        <v>2796.067</v>
      </c>
      <c r="BD9" s="91">
        <f>Table_1a!BD40</f>
        <v>2435.2660000000001</v>
      </c>
      <c r="BE9" s="91">
        <f>Table_1a!BE40</f>
        <v>2135.8090000000002</v>
      </c>
      <c r="BF9" s="91">
        <f>Table_1a!BF40</f>
        <v>2105.4681379400004</v>
      </c>
      <c r="BG9" s="91">
        <f>Table_1a!BG40</f>
        <v>2051.9794873882602</v>
      </c>
      <c r="BH9" s="170">
        <f>Table_1a!BH40</f>
        <v>1759.2470000000001</v>
      </c>
      <c r="BI9" s="91">
        <f>Table_1a!BI40</f>
        <v>1824.9606072800002</v>
      </c>
      <c r="BJ9" s="91">
        <f>Table_1a!BJ40</f>
        <v>1961.87288926</v>
      </c>
      <c r="BK9" s="91">
        <f>Table_1a!BK40</f>
        <v>1817.4577446102965</v>
      </c>
      <c r="BL9" s="91">
        <f>Table_1a!BL40</f>
        <v>2129.1275195499998</v>
      </c>
      <c r="BM9" s="91">
        <f>Table_1a!BM40</f>
        <v>3595.32545321</v>
      </c>
      <c r="BN9" s="91">
        <f>Table_1a!BN40</f>
        <v>3672.3248568335066</v>
      </c>
      <c r="BO9" s="91">
        <f>Table_1a!BO40</f>
        <v>4184.1081413699985</v>
      </c>
      <c r="BP9" s="91">
        <f>Table_1a!BP40</f>
        <v>4507.4715771600004</v>
      </c>
      <c r="BQ9" s="91">
        <f>Table_1a!BQ40</f>
        <v>3811.3202527161902</v>
      </c>
      <c r="BR9" s="91">
        <f>Table_1a!BR40</f>
        <v>2695.8303489699992</v>
      </c>
      <c r="BS9" s="91">
        <f>Table_1a!BS40</f>
        <v>2003.6174202700001</v>
      </c>
      <c r="BT9" s="91">
        <f>Table_1a!BT40</f>
        <v>1611.2098276999998</v>
      </c>
      <c r="BU9" s="91">
        <f>Table_1a!BU40</f>
        <v>1442.7194395999989</v>
      </c>
      <c r="BV9" s="91">
        <f>Table_1a!BV40</f>
        <v>1143.5596715099998</v>
      </c>
      <c r="BW9" s="91">
        <f>Table_1a!BW40</f>
        <v>622.88809670777152</v>
      </c>
      <c r="BX9" s="91">
        <f>Table_1a!BX40</f>
        <v>2077.8782525976885</v>
      </c>
      <c r="BY9" s="91">
        <f>Table_1a!BY40</f>
        <v>2145.5135423088341</v>
      </c>
      <c r="BZ9" s="91">
        <f>Table_1a!BZ40</f>
        <v>2243.9446627347465</v>
      </c>
      <c r="CA9" s="91">
        <f>Table_1a!CA40</f>
        <v>2348.6165683880845</v>
      </c>
      <c r="CB9" s="92">
        <f>Table_1a!CB40</f>
        <v>2453.9034193588259</v>
      </c>
    </row>
    <row r="10" spans="1:80" x14ac:dyDescent="0.4">
      <c r="A10" s="89"/>
      <c r="B10" s="64" t="s">
        <v>347</v>
      </c>
      <c r="AH10" s="91">
        <f>Income_Support!AH28</f>
        <v>21</v>
      </c>
      <c r="AI10" s="91">
        <f>Income_Support!AI28</f>
        <v>27</v>
      </c>
      <c r="AJ10" s="91">
        <f>Income_Support!AJ28</f>
        <v>34</v>
      </c>
      <c r="AK10" s="91">
        <f>Income_Support!AK28</f>
        <v>46.26</v>
      </c>
      <c r="AL10" s="91">
        <f>Income_Support!AL28</f>
        <v>65</v>
      </c>
      <c r="AM10" s="91">
        <f>Income_Support!AM28</f>
        <v>89</v>
      </c>
      <c r="AN10" s="91">
        <f>Income_Support!AN28</f>
        <v>112</v>
      </c>
      <c r="AO10" s="91">
        <f>Income_Support!AO28</f>
        <v>116</v>
      </c>
      <c r="AP10" s="91">
        <f>Income_Support!AP28</f>
        <v>149</v>
      </c>
      <c r="AQ10" s="91">
        <f>Income_Support!AQ28</f>
        <v>214</v>
      </c>
      <c r="AR10" s="91">
        <f>Income_Support!AR28</f>
        <v>149</v>
      </c>
      <c r="AS10" s="91">
        <f>Income_Support!AS28</f>
        <v>162</v>
      </c>
      <c r="AT10" s="91">
        <f>Income_Support!AT28</f>
        <v>281.07400000000001</v>
      </c>
      <c r="AU10" s="91">
        <f>Income_Support!AU28</f>
        <v>429.02289951173043</v>
      </c>
      <c r="AV10" s="91">
        <f>Income_Support!AV28</f>
        <v>335.98800000000119</v>
      </c>
      <c r="AW10" s="91">
        <f>Income_Support!AW28</f>
        <v>340.62299999999959</v>
      </c>
      <c r="AX10" s="91">
        <f>Income_Support!AX28</f>
        <v>426.04799999999886</v>
      </c>
      <c r="AY10" s="91">
        <f>Income_Support!AY28</f>
        <v>494.53299999999945</v>
      </c>
      <c r="AZ10" s="91">
        <f>Income_Support!AZ28</f>
        <v>450.69499999999999</v>
      </c>
      <c r="BA10" s="91">
        <f>Income_Support!BA28</f>
        <v>407.31700000000092</v>
      </c>
      <c r="BB10" s="91">
        <f>Income_Support!BB28</f>
        <v>382.68999999999869</v>
      </c>
      <c r="BC10" s="91">
        <f>Income_Support!BC28</f>
        <v>287.32200000000012</v>
      </c>
      <c r="BD10" s="91">
        <f>Income_Support!BD28</f>
        <v>292.22699999999895</v>
      </c>
      <c r="BE10" s="91">
        <f>Income_Support!BE28</f>
        <v>325.9071194121716</v>
      </c>
      <c r="BF10" s="91">
        <f>Income_Support!BF28</f>
        <v>354.31471095259985</v>
      </c>
      <c r="BG10" s="91">
        <f>Income_Support!BG28</f>
        <v>484.93625241992959</v>
      </c>
      <c r="BH10" s="170">
        <f>Income_Support!BH8+Income_Support!BH9</f>
        <v>715.52123187222992</v>
      </c>
      <c r="BI10" s="91">
        <f>Income_Support!BI8+Income_Support!BI9</f>
        <v>674.79741771194449</v>
      </c>
      <c r="BJ10" s="91">
        <f>Income_Support!BJ8+Income_Support!BJ9</f>
        <v>660.05349752010784</v>
      </c>
      <c r="BK10" s="91">
        <f>Income_Support!BK8+Income_Support!BK9</f>
        <v>585.37558126336353</v>
      </c>
      <c r="BL10" s="91">
        <f>Income_Support!BL8+Income_Support!BL9</f>
        <v>524.65819704367539</v>
      </c>
      <c r="BM10" s="91">
        <f>Income_Support!BM8+Income_Support!BM9</f>
        <v>546.51470718593077</v>
      </c>
      <c r="BN10" s="91">
        <f>Income_Support!BN8+Income_Support!BN9</f>
        <v>635.11132170833844</v>
      </c>
      <c r="BO10" s="91">
        <f>Income_Support!BO8+Income_Support!BO9</f>
        <v>650.5417949495594</v>
      </c>
      <c r="BP10" s="91">
        <f>Income_Support!BP8+Income_Support!BP9</f>
        <v>709.01270263800814</v>
      </c>
      <c r="BQ10" s="91">
        <f>Income_Support!BQ8+Income_Support!BQ9</f>
        <v>734.64551860732786</v>
      </c>
      <c r="BR10" s="91">
        <f>Income_Support!BR8+Income_Support!BR9</f>
        <v>734.78448517856361</v>
      </c>
      <c r="BS10" s="91">
        <f>Income_Support!BS8+Income_Support!BS9</f>
        <v>747.61129082752427</v>
      </c>
      <c r="BT10" s="91">
        <f>Income_Support!BT8+Income_Support!BT9</f>
        <v>734.77098234094808</v>
      </c>
      <c r="BU10" s="91">
        <f>Income_Support!BU8+Income_Support!BU9</f>
        <v>765.30026010577535</v>
      </c>
      <c r="BV10" s="91">
        <f>Income_Support!BV8+Income_Support!BV9</f>
        <v>712.78392863125953</v>
      </c>
      <c r="BW10" s="91">
        <f>Income_Support!BW8+Income_Support!BW9</f>
        <v>570.52234701100144</v>
      </c>
      <c r="BX10" s="91">
        <f>Income_Support!BX8+Income_Support!BX9</f>
        <v>1021.0236601240995</v>
      </c>
      <c r="BY10" s="91">
        <f>Income_Support!BY8+Income_Support!BY9</f>
        <v>1106.5919867381881</v>
      </c>
      <c r="BZ10" s="91">
        <f>Income_Support!BZ8+Income_Support!BZ9</f>
        <v>1207.5313577892668</v>
      </c>
      <c r="CA10" s="91">
        <f>Income_Support!CA8+Income_Support!CA9</f>
        <v>1253.0635403706037</v>
      </c>
      <c r="CB10" s="92">
        <f>Income_Support!CB8+Income_Support!CB9</f>
        <v>1296.5688640414139</v>
      </c>
    </row>
    <row r="11" spans="1:80" ht="26.25" customHeight="1" x14ac:dyDescent="0.4">
      <c r="A11" s="89"/>
      <c r="B11" s="96" t="s">
        <v>348</v>
      </c>
      <c r="AH11" s="91">
        <f t="shared" ref="AH11:CB11" si="0">SUM(AH7:AH10)</f>
        <v>1000</v>
      </c>
      <c r="AI11" s="91">
        <f t="shared" si="0"/>
        <v>1051</v>
      </c>
      <c r="AJ11" s="91">
        <f t="shared" si="0"/>
        <v>1436</v>
      </c>
      <c r="AK11" s="91">
        <f t="shared" si="0"/>
        <v>2320.92</v>
      </c>
      <c r="AL11" s="91">
        <f t="shared" si="0"/>
        <v>3671</v>
      </c>
      <c r="AM11" s="91">
        <f t="shared" si="0"/>
        <v>4607</v>
      </c>
      <c r="AN11" s="91">
        <f t="shared" si="0"/>
        <v>5281</v>
      </c>
      <c r="AO11" s="91">
        <f t="shared" si="0"/>
        <v>6075</v>
      </c>
      <c r="AP11" s="91">
        <f t="shared" si="0"/>
        <v>6507</v>
      </c>
      <c r="AQ11" s="91">
        <f t="shared" si="0"/>
        <v>6382</v>
      </c>
      <c r="AR11" s="91">
        <f t="shared" si="0"/>
        <v>5728</v>
      </c>
      <c r="AS11" s="91">
        <f t="shared" si="0"/>
        <v>5625</v>
      </c>
      <c r="AT11" s="91">
        <f t="shared" si="0"/>
        <v>6590</v>
      </c>
      <c r="AU11" s="91">
        <f t="shared" si="0"/>
        <v>8888.0228995117304</v>
      </c>
      <c r="AV11" s="91">
        <f t="shared" si="0"/>
        <v>11061.988000000001</v>
      </c>
      <c r="AW11" s="91">
        <f t="shared" si="0"/>
        <v>12170.623</v>
      </c>
      <c r="AX11" s="91">
        <f t="shared" si="0"/>
        <v>12418.047999999999</v>
      </c>
      <c r="AY11" s="91">
        <f t="shared" si="0"/>
        <v>12804.532999999999</v>
      </c>
      <c r="AZ11" s="91">
        <f t="shared" si="0"/>
        <v>12462.91</v>
      </c>
      <c r="BA11" s="91">
        <f t="shared" si="0"/>
        <v>11610.775000000001</v>
      </c>
      <c r="BB11" s="91">
        <f t="shared" si="0"/>
        <v>11255.138999999999</v>
      </c>
      <c r="BC11" s="91">
        <f t="shared" si="0"/>
        <v>11097.388999999999</v>
      </c>
      <c r="BD11" s="91">
        <f t="shared" si="0"/>
        <v>11461.492999999999</v>
      </c>
      <c r="BE11" s="91">
        <f t="shared" si="0"/>
        <v>11750.716119412173</v>
      </c>
      <c r="BF11" s="91">
        <f t="shared" si="0"/>
        <v>11858.782848892601</v>
      </c>
      <c r="BG11" s="91">
        <f t="shared" si="0"/>
        <v>12395.91573980819</v>
      </c>
      <c r="BH11" s="170">
        <f t="shared" si="0"/>
        <v>11788.16</v>
      </c>
      <c r="BI11" s="91">
        <f t="shared" si="0"/>
        <v>10974.956611885</v>
      </c>
      <c r="BJ11" s="91">
        <f t="shared" si="0"/>
        <v>10800.64373817</v>
      </c>
      <c r="BK11" s="91">
        <f t="shared" si="0"/>
        <v>10845.443613869065</v>
      </c>
      <c r="BL11" s="91">
        <f t="shared" si="0"/>
        <v>10876.669093809998</v>
      </c>
      <c r="BM11" s="91">
        <f t="shared" si="0"/>
        <v>12655.522787399997</v>
      </c>
      <c r="BN11" s="91">
        <f t="shared" si="0"/>
        <v>12805.626391631713</v>
      </c>
      <c r="BO11" s="91">
        <f t="shared" si="0"/>
        <v>13336.908884319999</v>
      </c>
      <c r="BP11" s="91">
        <f t="shared" si="0"/>
        <v>14291.2863693</v>
      </c>
      <c r="BQ11" s="91">
        <f t="shared" si="0"/>
        <v>14291.974219606191</v>
      </c>
      <c r="BR11" s="91">
        <f t="shared" si="0"/>
        <v>14315.76977712</v>
      </c>
      <c r="BS11" s="91">
        <f t="shared" si="0"/>
        <v>14357.613002939999</v>
      </c>
      <c r="BT11" s="91">
        <f t="shared" si="0"/>
        <v>13986.522341180005</v>
      </c>
      <c r="BU11" s="91">
        <f t="shared" si="0"/>
        <v>14222.98671266</v>
      </c>
      <c r="BV11" s="91">
        <f t="shared" si="0"/>
        <v>13709.50896028</v>
      </c>
      <c r="BW11" s="91">
        <f t="shared" si="0"/>
        <v>10920.25264868215</v>
      </c>
      <c r="BX11" s="91">
        <f t="shared" si="0"/>
        <v>16690.088446726259</v>
      </c>
      <c r="BY11" s="91">
        <f t="shared" si="0"/>
        <v>16979.749224264331</v>
      </c>
      <c r="BZ11" s="91">
        <f t="shared" si="0"/>
        <v>17495.146454385056</v>
      </c>
      <c r="CA11" s="91">
        <f t="shared" si="0"/>
        <v>18052.416034318354</v>
      </c>
      <c r="CB11" s="92">
        <f t="shared" si="0"/>
        <v>18467.908918656489</v>
      </c>
    </row>
    <row r="12" spans="1:80" x14ac:dyDescent="0.4">
      <c r="A12" s="89"/>
      <c r="B12" s="96" t="s">
        <v>349</v>
      </c>
      <c r="AH12" s="91">
        <f t="shared" ref="AH12:CB12" si="1">AH11+AH6</f>
        <v>1561</v>
      </c>
      <c r="AI12" s="91">
        <f t="shared" si="1"/>
        <v>1675</v>
      </c>
      <c r="AJ12" s="91">
        <f t="shared" si="1"/>
        <v>2165</v>
      </c>
      <c r="AK12" s="91">
        <f t="shared" si="1"/>
        <v>3245.05</v>
      </c>
      <c r="AL12" s="91">
        <f t="shared" si="1"/>
        <v>4612</v>
      </c>
      <c r="AM12" s="91">
        <f t="shared" si="1"/>
        <v>5592</v>
      </c>
      <c r="AN12" s="91">
        <f t="shared" si="1"/>
        <v>6470</v>
      </c>
      <c r="AO12" s="91">
        <f t="shared" si="1"/>
        <v>7446</v>
      </c>
      <c r="AP12" s="91">
        <f t="shared" si="1"/>
        <v>7965</v>
      </c>
      <c r="AQ12" s="91">
        <f t="shared" si="1"/>
        <v>7956</v>
      </c>
      <c r="AR12" s="91">
        <f t="shared" si="1"/>
        <v>7581.9769999999999</v>
      </c>
      <c r="AS12" s="91">
        <f t="shared" si="1"/>
        <v>7675.058</v>
      </c>
      <c r="AT12" s="91">
        <f t="shared" si="1"/>
        <v>8895.1849999999995</v>
      </c>
      <c r="AU12" s="91">
        <f t="shared" si="1"/>
        <v>11646.02289951173</v>
      </c>
      <c r="AV12" s="91">
        <f t="shared" si="1"/>
        <v>14789.988000000001</v>
      </c>
      <c r="AW12" s="91">
        <f t="shared" si="1"/>
        <v>16109.623</v>
      </c>
      <c r="AX12" s="91">
        <f t="shared" si="1"/>
        <v>16387.047999999999</v>
      </c>
      <c r="AY12" s="91">
        <f t="shared" si="1"/>
        <v>16692.532999999999</v>
      </c>
      <c r="AZ12" s="91">
        <f t="shared" si="1"/>
        <v>16277.91</v>
      </c>
      <c r="BA12" s="91">
        <f t="shared" si="1"/>
        <v>15383.775000000001</v>
      </c>
      <c r="BB12" s="91">
        <f t="shared" si="1"/>
        <v>14874.138999999999</v>
      </c>
      <c r="BC12" s="91">
        <f t="shared" si="1"/>
        <v>14878.388999999999</v>
      </c>
      <c r="BD12" s="91">
        <f t="shared" si="1"/>
        <v>15556.492999999999</v>
      </c>
      <c r="BE12" s="91">
        <f t="shared" si="1"/>
        <v>16236.716119412173</v>
      </c>
      <c r="BF12" s="91">
        <f t="shared" si="1"/>
        <v>16342.782848892601</v>
      </c>
      <c r="BG12" s="91">
        <f t="shared" si="1"/>
        <v>17247.100863243249</v>
      </c>
      <c r="BH12" s="170">
        <f t="shared" si="1"/>
        <v>17758.775999999998</v>
      </c>
      <c r="BI12" s="91">
        <f t="shared" si="1"/>
        <v>17401.231831484998</v>
      </c>
      <c r="BJ12" s="91">
        <f t="shared" si="1"/>
        <v>17669.187397769998</v>
      </c>
      <c r="BK12" s="91">
        <f t="shared" si="1"/>
        <v>18212.568434583096</v>
      </c>
      <c r="BL12" s="91">
        <f t="shared" si="1"/>
        <v>18579.987576109997</v>
      </c>
      <c r="BM12" s="91">
        <f t="shared" si="1"/>
        <v>20784.407935759999</v>
      </c>
      <c r="BN12" s="91">
        <f t="shared" si="1"/>
        <v>21047.783234791714</v>
      </c>
      <c r="BO12" s="91">
        <f t="shared" si="1"/>
        <v>21389.061993629999</v>
      </c>
      <c r="BP12" s="91">
        <f t="shared" si="1"/>
        <v>21802.161485619999</v>
      </c>
      <c r="BQ12" s="91">
        <f t="shared" si="1"/>
        <v>21333.497695806163</v>
      </c>
      <c r="BR12" s="91">
        <f t="shared" si="1"/>
        <v>20891.84971486</v>
      </c>
      <c r="BS12" s="91">
        <f t="shared" si="1"/>
        <v>20436.319053809995</v>
      </c>
      <c r="BT12" s="91">
        <f t="shared" si="1"/>
        <v>19652.107896290006</v>
      </c>
      <c r="BU12" s="91">
        <f t="shared" si="1"/>
        <v>19590.634730900001</v>
      </c>
      <c r="BV12" s="91">
        <f t="shared" si="1"/>
        <v>18849.386187</v>
      </c>
      <c r="BW12" s="91">
        <f t="shared" si="1"/>
        <v>16050.694499505582</v>
      </c>
      <c r="BX12" s="91">
        <f t="shared" si="1"/>
        <v>21977.787952847328</v>
      </c>
      <c r="BY12" s="91">
        <f t="shared" si="1"/>
        <v>22289.269895779678</v>
      </c>
      <c r="BZ12" s="91">
        <f t="shared" si="1"/>
        <v>22695.577123842373</v>
      </c>
      <c r="CA12" s="91">
        <f t="shared" si="1"/>
        <v>23151.64286399804</v>
      </c>
      <c r="CB12" s="92">
        <f t="shared" si="1"/>
        <v>23560.944679815559</v>
      </c>
    </row>
    <row r="13" spans="1:80" ht="25.5" customHeight="1" x14ac:dyDescent="0.4">
      <c r="A13" s="89"/>
      <c r="B13" s="169" t="s">
        <v>350</v>
      </c>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170"/>
      <c r="BI13" s="91"/>
      <c r="BJ13" s="91"/>
      <c r="BK13" s="91"/>
      <c r="BL13" s="91"/>
      <c r="BM13" s="91"/>
      <c r="BN13" s="91"/>
      <c r="BO13" s="91"/>
      <c r="BP13" s="91"/>
      <c r="BQ13" s="91"/>
      <c r="BR13" s="91"/>
      <c r="BS13" s="91"/>
      <c r="BT13" s="91"/>
      <c r="BU13" s="91"/>
      <c r="BV13" s="91"/>
      <c r="BW13" s="91"/>
      <c r="BX13" s="91"/>
      <c r="BY13" s="91"/>
      <c r="BZ13" s="91"/>
      <c r="CA13" s="91"/>
      <c r="CB13" s="92"/>
    </row>
    <row r="14" spans="1:80" x14ac:dyDescent="0.4">
      <c r="A14" s="89"/>
      <c r="B14" s="64" t="s">
        <v>343</v>
      </c>
      <c r="AH14" s="91"/>
      <c r="AI14" s="91"/>
      <c r="AJ14" s="91"/>
      <c r="AK14" s="91"/>
      <c r="AL14" s="91"/>
      <c r="AM14" s="91"/>
      <c r="AN14" s="91"/>
      <c r="AO14" s="91"/>
      <c r="AP14" s="91"/>
      <c r="AQ14" s="91"/>
      <c r="AR14" s="91"/>
      <c r="AS14" s="91"/>
      <c r="AT14" s="91"/>
      <c r="AU14" s="91"/>
      <c r="AV14" s="91"/>
      <c r="AW14" s="91"/>
      <c r="AX14" s="91"/>
      <c r="AY14" s="91"/>
      <c r="AZ14" s="91"/>
      <c r="BA14" s="91">
        <v>116.79592988181108</v>
      </c>
      <c r="BB14" s="91">
        <v>132.17847016496529</v>
      </c>
      <c r="BC14" s="91">
        <v>109.70071383436645</v>
      </c>
      <c r="BD14" s="91">
        <v>125.45522470816346</v>
      </c>
      <c r="BE14" s="91">
        <v>120.38742008976749</v>
      </c>
      <c r="BF14" s="91">
        <v>100.48672426926316</v>
      </c>
      <c r="BG14" s="91">
        <v>100.88002149801866</v>
      </c>
      <c r="BH14" s="170">
        <v>113.2</v>
      </c>
      <c r="BI14" s="91">
        <v>134.19999999999999</v>
      </c>
      <c r="BJ14" s="91">
        <v>142.69999999999999</v>
      </c>
      <c r="BK14" s="91">
        <v>168.4</v>
      </c>
      <c r="BL14" s="91">
        <v>172.2</v>
      </c>
      <c r="BM14" s="91">
        <v>168.9</v>
      </c>
      <c r="BN14" s="91">
        <v>139.4</v>
      </c>
      <c r="BO14" s="91">
        <v>99.9</v>
      </c>
      <c r="BP14" s="91">
        <v>92.5</v>
      </c>
      <c r="BQ14" s="91">
        <v>84.5</v>
      </c>
      <c r="BR14" s="91">
        <v>74.400000000000006</v>
      </c>
      <c r="BS14" s="91">
        <v>57.6</v>
      </c>
      <c r="BT14" s="91">
        <v>43.9</v>
      </c>
      <c r="BU14" s="91">
        <v>36.6</v>
      </c>
      <c r="BV14" s="91"/>
      <c r="BW14" s="91"/>
      <c r="BX14" s="91"/>
      <c r="BY14" s="91"/>
      <c r="BZ14" s="91"/>
      <c r="CA14" s="91"/>
      <c r="CB14" s="92"/>
    </row>
    <row r="15" spans="1:80" x14ac:dyDescent="0.4">
      <c r="A15" s="89"/>
      <c r="B15" s="64" t="s">
        <v>195</v>
      </c>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f t="shared" ref="BL15:BU15" si="2">SUM(BL16:BL18)</f>
        <v>0.53912335720161619</v>
      </c>
      <c r="BM15" s="91">
        <f t="shared" si="2"/>
        <v>25.818976858893286</v>
      </c>
      <c r="BN15" s="91">
        <f t="shared" si="2"/>
        <v>51.262814380029717</v>
      </c>
      <c r="BO15" s="91">
        <f t="shared" si="2"/>
        <v>58.557757927338557</v>
      </c>
      <c r="BP15" s="91">
        <f t="shared" si="2"/>
        <v>93.411892766059182</v>
      </c>
      <c r="BQ15" s="91">
        <f t="shared" si="2"/>
        <v>95.057905838789424</v>
      </c>
      <c r="BR15" s="91">
        <f t="shared" si="2"/>
        <v>105.8671852550389</v>
      </c>
      <c r="BS15" s="91">
        <f t="shared" si="2"/>
        <v>104.14912872340737</v>
      </c>
      <c r="BT15" s="91">
        <f t="shared" si="2"/>
        <v>100.12463899641139</v>
      </c>
      <c r="BU15" s="91">
        <f t="shared" si="2"/>
        <v>84.126829353822686</v>
      </c>
      <c r="BV15" s="91"/>
      <c r="BW15" s="91"/>
      <c r="BX15" s="91"/>
      <c r="BY15" s="91"/>
      <c r="BZ15" s="91"/>
      <c r="CA15" s="91"/>
      <c r="CB15" s="92"/>
    </row>
    <row r="16" spans="1:80" x14ac:dyDescent="0.4">
      <c r="A16" s="89"/>
      <c r="B16" s="171" t="s">
        <v>351</v>
      </c>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v>0.50070632121848613</v>
      </c>
      <c r="BM16" s="91">
        <v>18.127702347169819</v>
      </c>
      <c r="BN16" s="91">
        <v>23.491723461811898</v>
      </c>
      <c r="BO16" s="91">
        <v>20.478872923260425</v>
      </c>
      <c r="BP16" s="91">
        <v>24.791019055642863</v>
      </c>
      <c r="BQ16" s="91">
        <v>16.919910888119002</v>
      </c>
      <c r="BR16" s="91">
        <v>14.30736104551946</v>
      </c>
      <c r="BS16" s="91">
        <v>8.7309401826348978</v>
      </c>
      <c r="BT16" s="91">
        <v>6.1707266859640333</v>
      </c>
      <c r="BU16" s="91">
        <v>4.7167470619211738</v>
      </c>
      <c r="BV16" s="91"/>
      <c r="BW16" s="91"/>
      <c r="BX16" s="91"/>
      <c r="BY16" s="91"/>
      <c r="BZ16" s="91"/>
      <c r="CA16" s="91"/>
      <c r="CB16" s="92"/>
    </row>
    <row r="17" spans="1:80" x14ac:dyDescent="0.4">
      <c r="A17" s="89"/>
      <c r="B17" s="171" t="s">
        <v>352</v>
      </c>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v>2.446881132976772E-2</v>
      </c>
      <c r="BM17" s="91">
        <v>2.3071630488921482</v>
      </c>
      <c r="BN17" s="91">
        <v>19.220413431936684</v>
      </c>
      <c r="BO17" s="91">
        <v>26.951099101044971</v>
      </c>
      <c r="BP17" s="91">
        <v>38.909879141890073</v>
      </c>
      <c r="BQ17" s="91">
        <v>27.341953510291905</v>
      </c>
      <c r="BR17" s="91">
        <v>22.912320425735729</v>
      </c>
      <c r="BS17" s="91">
        <v>17.868553690015474</v>
      </c>
      <c r="BT17" s="91">
        <v>15.091333181256125</v>
      </c>
      <c r="BU17" s="91">
        <v>12.094105242820552</v>
      </c>
      <c r="BV17" s="91"/>
      <c r="BW17" s="91"/>
      <c r="BX17" s="91"/>
      <c r="BY17" s="91"/>
      <c r="BZ17" s="91"/>
      <c r="CA17" s="91"/>
      <c r="CB17" s="92"/>
    </row>
    <row r="18" spans="1:80" x14ac:dyDescent="0.4">
      <c r="A18" s="89"/>
      <c r="B18" s="171" t="s">
        <v>353</v>
      </c>
      <c r="C18" s="190"/>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v>1.3948224653362337E-2</v>
      </c>
      <c r="BM18" s="91">
        <v>5.3841114628313225</v>
      </c>
      <c r="BN18" s="91">
        <v>8.5506774862811366</v>
      </c>
      <c r="BO18" s="91">
        <v>11.127785903033159</v>
      </c>
      <c r="BP18" s="91">
        <v>29.710994568526246</v>
      </c>
      <c r="BQ18" s="91">
        <v>50.796041440378517</v>
      </c>
      <c r="BR18" s="91">
        <v>68.647503783783719</v>
      </c>
      <c r="BS18" s="91">
        <v>77.549634850757002</v>
      </c>
      <c r="BT18" s="91">
        <v>78.862579129191232</v>
      </c>
      <c r="BU18" s="91">
        <v>67.315977049080956</v>
      </c>
      <c r="BV18" s="91"/>
      <c r="BW18" s="91"/>
      <c r="BX18" s="91"/>
      <c r="BY18" s="91"/>
      <c r="BZ18" s="91"/>
      <c r="CA18" s="91"/>
      <c r="CB18" s="92"/>
    </row>
    <row r="19" spans="1:80" ht="25.5" customHeight="1" x14ac:dyDescent="0.4">
      <c r="A19" s="89"/>
      <c r="B19" s="64" t="s">
        <v>354</v>
      </c>
      <c r="AH19" s="91"/>
      <c r="AI19" s="91"/>
      <c r="AJ19" s="91"/>
      <c r="AK19" s="91"/>
      <c r="AL19" s="91"/>
      <c r="AM19" s="91"/>
      <c r="AN19" s="91"/>
      <c r="AO19" s="91"/>
      <c r="AP19" s="91"/>
      <c r="AQ19" s="91"/>
      <c r="AR19" s="91"/>
      <c r="AS19" s="91"/>
      <c r="AT19" s="91"/>
      <c r="AU19" s="91"/>
      <c r="AV19" s="91"/>
      <c r="AW19" s="91"/>
      <c r="AX19" s="91"/>
      <c r="AY19" s="91"/>
      <c r="AZ19" s="91"/>
      <c r="BA19" s="91">
        <v>163.47866651108149</v>
      </c>
      <c r="BB19" s="91">
        <v>187.05371385383526</v>
      </c>
      <c r="BC19" s="91">
        <v>149.96755398000798</v>
      </c>
      <c r="BD19" s="91">
        <v>169.40724939581844</v>
      </c>
      <c r="BE19" s="91">
        <v>154.21051973578159</v>
      </c>
      <c r="BF19" s="91">
        <v>119.15920173857145</v>
      </c>
      <c r="BG19" s="91">
        <v>112.32029204902062</v>
      </c>
      <c r="BH19" s="170">
        <v>116.79585017902568</v>
      </c>
      <c r="BI19" s="91">
        <v>124.13452808126607</v>
      </c>
      <c r="BJ19" s="91">
        <v>123.21674183774292</v>
      </c>
      <c r="BK19" s="91">
        <v>134.48699999999999</v>
      </c>
      <c r="BL19" s="91">
        <v>129.953</v>
      </c>
      <c r="BM19" s="91">
        <v>121.925</v>
      </c>
      <c r="BN19" s="91">
        <v>95.212260665519551</v>
      </c>
      <c r="BO19" s="91">
        <v>59.030710077407292</v>
      </c>
      <c r="BP19" s="91">
        <v>36.975583583650085</v>
      </c>
      <c r="BQ19" s="91">
        <v>15.905182093178912</v>
      </c>
      <c r="BR19" s="91">
        <v>6.5732235105918706</v>
      </c>
      <c r="BS19" s="91">
        <v>2.3760664057247718</v>
      </c>
      <c r="BT19" s="91">
        <v>0.31261325864503853</v>
      </c>
      <c r="BU19" s="91">
        <v>0</v>
      </c>
      <c r="BV19" s="91"/>
      <c r="BW19" s="91"/>
      <c r="BX19" s="91"/>
      <c r="BY19" s="91"/>
      <c r="BZ19" s="91"/>
      <c r="CA19" s="91"/>
      <c r="CB19" s="92"/>
    </row>
    <row r="20" spans="1:80" x14ac:dyDescent="0.4">
      <c r="A20" s="89"/>
      <c r="B20" s="64" t="s">
        <v>345</v>
      </c>
      <c r="AH20" s="91"/>
      <c r="AI20" s="91"/>
      <c r="AJ20" s="91"/>
      <c r="AK20" s="91"/>
      <c r="AL20" s="91"/>
      <c r="AM20" s="91"/>
      <c r="AN20" s="91"/>
      <c r="AO20" s="91"/>
      <c r="AP20" s="91"/>
      <c r="AQ20" s="91"/>
      <c r="AR20" s="91"/>
      <c r="AS20" s="91"/>
      <c r="AT20" s="91"/>
      <c r="AU20" s="91"/>
      <c r="AV20" s="91"/>
      <c r="AW20" s="91"/>
      <c r="AX20" s="91"/>
      <c r="AY20" s="91"/>
      <c r="AZ20" s="91"/>
      <c r="BA20" s="91">
        <v>203.36061820070574</v>
      </c>
      <c r="BB20" s="91">
        <v>198.40568887790511</v>
      </c>
      <c r="BC20" s="91">
        <v>140.66165186094764</v>
      </c>
      <c r="BD20" s="91">
        <v>138.41469909637487</v>
      </c>
      <c r="BE20" s="91">
        <v>114.8001021440505</v>
      </c>
      <c r="BF20" s="91">
        <v>74.862649640004904</v>
      </c>
      <c r="BG20" s="91">
        <v>62.973652575140854</v>
      </c>
      <c r="BH20" s="170">
        <v>61.77587354492487</v>
      </c>
      <c r="BI20" s="91">
        <v>63.70905671573847</v>
      </c>
      <c r="BJ20" s="91">
        <v>63.463436144717264</v>
      </c>
      <c r="BK20" s="91">
        <v>62.935000000000002</v>
      </c>
      <c r="BL20" s="91">
        <v>60.78</v>
      </c>
      <c r="BM20" s="91">
        <v>67.691999999999993</v>
      </c>
      <c r="BN20" s="91">
        <v>64.433555716356807</v>
      </c>
      <c r="BO20" s="91">
        <v>45.933912116105837</v>
      </c>
      <c r="BP20" s="91">
        <v>33.680927381063057</v>
      </c>
      <c r="BQ20" s="91">
        <v>27.841767534470925</v>
      </c>
      <c r="BR20" s="91">
        <v>27.199686350520878</v>
      </c>
      <c r="BS20" s="91">
        <v>22.810147633481726</v>
      </c>
      <c r="BT20" s="91">
        <v>17.770315272571533</v>
      </c>
      <c r="BU20" s="91">
        <v>13.647851726598063</v>
      </c>
      <c r="BV20" s="91"/>
      <c r="BW20" s="91"/>
      <c r="BX20" s="91"/>
      <c r="BY20" s="91"/>
      <c r="BZ20" s="91"/>
      <c r="CA20" s="91"/>
      <c r="CB20" s="92"/>
    </row>
    <row r="21" spans="1:80" x14ac:dyDescent="0.4">
      <c r="A21" s="89"/>
      <c r="B21" s="64" t="s">
        <v>346</v>
      </c>
      <c r="AH21" s="91"/>
      <c r="AI21" s="91"/>
      <c r="AJ21" s="91"/>
      <c r="AK21" s="91"/>
      <c r="AL21" s="91"/>
      <c r="AM21" s="91"/>
      <c r="AN21" s="91"/>
      <c r="AO21" s="91"/>
      <c r="AP21" s="91"/>
      <c r="AQ21" s="91"/>
      <c r="AR21" s="91"/>
      <c r="AS21" s="91"/>
      <c r="AT21" s="91"/>
      <c r="AU21" s="91"/>
      <c r="AV21" s="91"/>
      <c r="AW21" s="91"/>
      <c r="AX21" s="91"/>
      <c r="AY21" s="91"/>
      <c r="AZ21" s="91"/>
      <c r="BA21" s="91">
        <v>144.44922362530784</v>
      </c>
      <c r="BB21" s="91">
        <v>118.34974127073058</v>
      </c>
      <c r="BC21" s="91">
        <v>74.90693985231799</v>
      </c>
      <c r="BD21" s="91">
        <v>65.80689248048904</v>
      </c>
      <c r="BE21" s="91">
        <v>44.158188736817465</v>
      </c>
      <c r="BF21" s="91">
        <v>29.341435221051537</v>
      </c>
      <c r="BG21" s="91">
        <v>26.164782709926769</v>
      </c>
      <c r="BH21" s="170">
        <v>22.270286626406381</v>
      </c>
      <c r="BI21" s="91">
        <v>20.989385162316275</v>
      </c>
      <c r="BJ21" s="91">
        <v>22.828368151564696</v>
      </c>
      <c r="BK21" s="91">
        <v>22.635999999999999</v>
      </c>
      <c r="BL21" s="91">
        <v>24.882000000000001</v>
      </c>
      <c r="BM21" s="91">
        <v>124.113</v>
      </c>
      <c r="BN21" s="91">
        <v>121.19978491441283</v>
      </c>
      <c r="BO21" s="91">
        <v>75.406614660501049</v>
      </c>
      <c r="BP21" s="91">
        <v>64.692109571851034</v>
      </c>
      <c r="BQ21" s="91">
        <v>43.402130616711688</v>
      </c>
      <c r="BR21" s="91">
        <v>25.514656454953286</v>
      </c>
      <c r="BS21" s="91">
        <v>15.439877685028977</v>
      </c>
      <c r="BT21" s="91">
        <v>6.0676177574626431</v>
      </c>
      <c r="BU21" s="91">
        <v>3.9845587891367034</v>
      </c>
      <c r="BV21" s="91"/>
      <c r="BW21" s="91"/>
      <c r="BX21" s="91"/>
      <c r="BY21" s="91"/>
      <c r="BZ21" s="91"/>
      <c r="CA21" s="91"/>
      <c r="CB21" s="92"/>
    </row>
    <row r="22" spans="1:80" x14ac:dyDescent="0.4">
      <c r="A22" s="89"/>
      <c r="B22" s="64" t="s">
        <v>347</v>
      </c>
      <c r="AH22" s="91"/>
      <c r="AI22" s="91"/>
      <c r="AJ22" s="91"/>
      <c r="AK22" s="91"/>
      <c r="AL22" s="91"/>
      <c r="AM22" s="91"/>
      <c r="AN22" s="91"/>
      <c r="AO22" s="91"/>
      <c r="AP22" s="91"/>
      <c r="AQ22" s="91"/>
      <c r="AR22" s="91"/>
      <c r="AS22" s="91"/>
      <c r="AT22" s="91"/>
      <c r="AU22" s="91"/>
      <c r="AV22" s="91"/>
      <c r="AW22" s="91"/>
      <c r="AX22" s="91"/>
      <c r="AY22" s="91"/>
      <c r="AZ22" s="91"/>
      <c r="BA22" s="91">
        <v>38.789312587174926</v>
      </c>
      <c r="BB22" s="91">
        <v>34.561682109675409</v>
      </c>
      <c r="BC22" s="91">
        <v>22.422254102716579</v>
      </c>
      <c r="BD22" s="91">
        <v>21.978699599733631</v>
      </c>
      <c r="BE22" s="91">
        <v>19.528754619871819</v>
      </c>
      <c r="BF22" s="91">
        <v>13.079704247052007</v>
      </c>
      <c r="BG22" s="91">
        <v>10.37376788383064</v>
      </c>
      <c r="BH22" s="170">
        <v>17.945685060334739</v>
      </c>
      <c r="BI22" s="91">
        <v>19.538175067930293</v>
      </c>
      <c r="BJ22" s="91">
        <v>20.399963952869477</v>
      </c>
      <c r="BK22" s="91">
        <v>23.855</v>
      </c>
      <c r="BL22" s="91">
        <v>24.017000000000003</v>
      </c>
      <c r="BM22" s="91">
        <v>24.642999999999997</v>
      </c>
      <c r="BN22" s="91">
        <v>18.39283910997651</v>
      </c>
      <c r="BO22" s="91">
        <v>14.946486557439496</v>
      </c>
      <c r="BP22" s="91">
        <v>17.950244579809109</v>
      </c>
      <c r="BQ22" s="91">
        <v>20.2149122285795</v>
      </c>
      <c r="BR22" s="91">
        <v>16.67174622935487</v>
      </c>
      <c r="BS22" s="91">
        <v>16.54973947382279</v>
      </c>
      <c r="BT22" s="91">
        <v>13.655624784625029</v>
      </c>
      <c r="BU22" s="91">
        <v>11.198373868441289</v>
      </c>
      <c r="BV22" s="91"/>
      <c r="BW22" s="91"/>
      <c r="BX22" s="91"/>
      <c r="BY22" s="91"/>
      <c r="BZ22" s="91"/>
      <c r="CA22" s="91"/>
      <c r="CB22" s="92"/>
    </row>
    <row r="23" spans="1:80" ht="26.25" customHeight="1" x14ac:dyDescent="0.4">
      <c r="A23" s="89"/>
      <c r="B23" s="96" t="s">
        <v>348</v>
      </c>
      <c r="AH23" s="91"/>
      <c r="AI23" s="91"/>
      <c r="AJ23" s="91"/>
      <c r="AK23" s="91"/>
      <c r="AL23" s="91"/>
      <c r="AM23" s="91"/>
      <c r="AN23" s="91"/>
      <c r="AO23" s="91"/>
      <c r="AP23" s="91"/>
      <c r="AQ23" s="91"/>
      <c r="AR23" s="91"/>
      <c r="AS23" s="91"/>
      <c r="AT23" s="91"/>
      <c r="AU23" s="91"/>
      <c r="AV23" s="91"/>
      <c r="AW23" s="91"/>
      <c r="AX23" s="91"/>
      <c r="AY23" s="91"/>
      <c r="AZ23" s="91"/>
      <c r="BA23" s="91">
        <f t="shared" ref="BA23:BU23" si="3">SUM(BA16:BA22)</f>
        <v>550.07782092426999</v>
      </c>
      <c r="BB23" s="91">
        <f t="shared" si="3"/>
        <v>538.37082611214635</v>
      </c>
      <c r="BC23" s="91">
        <f t="shared" si="3"/>
        <v>387.95839979599015</v>
      </c>
      <c r="BD23" s="91">
        <f t="shared" si="3"/>
        <v>395.60754057241604</v>
      </c>
      <c r="BE23" s="91">
        <f t="shared" si="3"/>
        <v>332.69756523652143</v>
      </c>
      <c r="BF23" s="91">
        <f t="shared" si="3"/>
        <v>236.44299084667989</v>
      </c>
      <c r="BG23" s="91">
        <f t="shared" si="3"/>
        <v>211.83249521791888</v>
      </c>
      <c r="BH23" s="170">
        <f t="shared" si="3"/>
        <v>218.78769541069167</v>
      </c>
      <c r="BI23" s="91">
        <f t="shared" si="3"/>
        <v>228.37114502725112</v>
      </c>
      <c r="BJ23" s="91">
        <f t="shared" si="3"/>
        <v>229.90851008689435</v>
      </c>
      <c r="BK23" s="91">
        <f t="shared" si="3"/>
        <v>243.91299999999998</v>
      </c>
      <c r="BL23" s="91">
        <f t="shared" si="3"/>
        <v>240.17112335720162</v>
      </c>
      <c r="BM23" s="91">
        <f t="shared" si="3"/>
        <v>364.19197685889327</v>
      </c>
      <c r="BN23" s="91">
        <f t="shared" si="3"/>
        <v>350.50125478629542</v>
      </c>
      <c r="BO23" s="91">
        <f t="shared" si="3"/>
        <v>253.87548133879224</v>
      </c>
      <c r="BP23" s="91">
        <f t="shared" si="3"/>
        <v>246.71075788243246</v>
      </c>
      <c r="BQ23" s="91">
        <f t="shared" si="3"/>
        <v>202.42189831173042</v>
      </c>
      <c r="BR23" s="91">
        <f t="shared" si="3"/>
        <v>181.82649780045983</v>
      </c>
      <c r="BS23" s="91">
        <f t="shared" si="3"/>
        <v>161.32495992146565</v>
      </c>
      <c r="BT23" s="91">
        <f t="shared" si="3"/>
        <v>137.93081006971565</v>
      </c>
      <c r="BU23" s="91">
        <f t="shared" si="3"/>
        <v>112.95761373799874</v>
      </c>
      <c r="BV23" s="91"/>
      <c r="BW23" s="91"/>
      <c r="BX23" s="91"/>
      <c r="BY23" s="91"/>
      <c r="BZ23" s="91"/>
      <c r="CA23" s="91"/>
      <c r="CB23" s="92"/>
    </row>
    <row r="24" spans="1:80" x14ac:dyDescent="0.4">
      <c r="A24" s="89"/>
      <c r="B24" s="96" t="s">
        <v>349</v>
      </c>
      <c r="AH24" s="91"/>
      <c r="AI24" s="91"/>
      <c r="AJ24" s="91"/>
      <c r="AK24" s="91"/>
      <c r="AL24" s="91"/>
      <c r="AM24" s="91"/>
      <c r="AN24" s="91"/>
      <c r="AO24" s="91"/>
      <c r="AP24" s="91"/>
      <c r="AQ24" s="91"/>
      <c r="AR24" s="91"/>
      <c r="AS24" s="91"/>
      <c r="AT24" s="91"/>
      <c r="AU24" s="91"/>
      <c r="AV24" s="91"/>
      <c r="AW24" s="91"/>
      <c r="AX24" s="91"/>
      <c r="AY24" s="91"/>
      <c r="AZ24" s="91"/>
      <c r="BA24" s="91">
        <f t="shared" ref="BA24:BU24" si="4">BA23+BA14</f>
        <v>666.87375080608103</v>
      </c>
      <c r="BB24" s="91">
        <f t="shared" si="4"/>
        <v>670.54929627711158</v>
      </c>
      <c r="BC24" s="91">
        <f t="shared" si="4"/>
        <v>497.65911363035661</v>
      </c>
      <c r="BD24" s="91">
        <f t="shared" si="4"/>
        <v>521.06276528057947</v>
      </c>
      <c r="BE24" s="91">
        <f t="shared" si="4"/>
        <v>453.08498532628892</v>
      </c>
      <c r="BF24" s="91">
        <f t="shared" si="4"/>
        <v>336.92971511594305</v>
      </c>
      <c r="BG24" s="91">
        <f t="shared" si="4"/>
        <v>312.71251671593757</v>
      </c>
      <c r="BH24" s="170">
        <f t="shared" si="4"/>
        <v>331.98769541069169</v>
      </c>
      <c r="BI24" s="91">
        <f t="shared" si="4"/>
        <v>362.57114502725108</v>
      </c>
      <c r="BJ24" s="91">
        <f t="shared" si="4"/>
        <v>372.60851008689434</v>
      </c>
      <c r="BK24" s="91">
        <f t="shared" si="4"/>
        <v>412.31299999999999</v>
      </c>
      <c r="BL24" s="91">
        <f t="shared" si="4"/>
        <v>412.37112335720161</v>
      </c>
      <c r="BM24" s="91">
        <f t="shared" si="4"/>
        <v>533.0919768588933</v>
      </c>
      <c r="BN24" s="91">
        <f t="shared" si="4"/>
        <v>489.90125478629545</v>
      </c>
      <c r="BO24" s="91">
        <f t="shared" si="4"/>
        <v>353.77548133879225</v>
      </c>
      <c r="BP24" s="91">
        <f t="shared" si="4"/>
        <v>339.21075788243246</v>
      </c>
      <c r="BQ24" s="91">
        <f t="shared" si="4"/>
        <v>286.92189831173039</v>
      </c>
      <c r="BR24" s="91">
        <f t="shared" si="4"/>
        <v>256.22649780045981</v>
      </c>
      <c r="BS24" s="91">
        <f t="shared" si="4"/>
        <v>218.92495992146564</v>
      </c>
      <c r="BT24" s="91">
        <f t="shared" si="4"/>
        <v>181.83081006971565</v>
      </c>
      <c r="BU24" s="91">
        <f t="shared" si="4"/>
        <v>149.55761373799874</v>
      </c>
      <c r="BV24" s="91"/>
      <c r="BW24" s="91"/>
      <c r="BX24" s="91"/>
      <c r="BY24" s="91"/>
      <c r="BZ24" s="91"/>
      <c r="CA24" s="91"/>
      <c r="CB24" s="92"/>
    </row>
    <row r="25" spans="1:80" ht="26.25" customHeight="1" x14ac:dyDescent="0.4">
      <c r="A25" s="89"/>
      <c r="B25" s="169" t="s">
        <v>355</v>
      </c>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170"/>
      <c r="BI25" s="91"/>
      <c r="BJ25" s="91"/>
      <c r="BK25" s="91"/>
      <c r="BL25" s="91"/>
      <c r="BM25" s="91"/>
      <c r="BN25" s="91"/>
      <c r="BO25" s="91"/>
      <c r="BP25" s="91"/>
      <c r="BQ25" s="91"/>
      <c r="BR25" s="91"/>
      <c r="BS25" s="91"/>
      <c r="BT25" s="91"/>
      <c r="BU25" s="91"/>
      <c r="BV25" s="91"/>
      <c r="BW25" s="91"/>
      <c r="BX25" s="91"/>
      <c r="BY25" s="91"/>
      <c r="BZ25" s="91"/>
      <c r="CA25" s="91"/>
      <c r="CB25" s="92"/>
    </row>
    <row r="26" spans="1:80" x14ac:dyDescent="0.4">
      <c r="A26" s="89"/>
      <c r="B26" s="64" t="s">
        <v>343</v>
      </c>
      <c r="AH26" s="91">
        <f>Income_Support!AH31</f>
        <v>2.8029816586538465</v>
      </c>
      <c r="AI26" s="91">
        <f>Income_Support!AI31</f>
        <v>3.1177550000000003</v>
      </c>
      <c r="AJ26" s="91">
        <f>Income_Support!AJ31</f>
        <v>4.417237692307693</v>
      </c>
      <c r="AK26" s="91">
        <f>Income_Support!AK31</f>
        <v>3.0525300000000004</v>
      </c>
      <c r="AL26" s="91">
        <f>Income_Support!AL31</f>
        <v>5.1579929999999994</v>
      </c>
      <c r="AM26" s="91">
        <f>Income_Support!AM31</f>
        <v>4.8207797499999998</v>
      </c>
      <c r="AN26" s="91">
        <f>Income_Support!AN31</f>
        <v>5.9772190000000007</v>
      </c>
      <c r="AO26" s="91">
        <f>Income_Support!AO31</f>
        <v>6.0103905714285712</v>
      </c>
      <c r="AP26" s="91">
        <f>Income_Support!AP31</f>
        <v>6.2181166666666661</v>
      </c>
      <c r="AQ26" s="91">
        <f>Income_Support!AQ31</f>
        <v>11.184782999999999</v>
      </c>
      <c r="AR26" s="91">
        <f>Income_Support!AR31</f>
        <v>20.375420333333334</v>
      </c>
      <c r="AS26" s="91">
        <f>Income_Support!AS31</f>
        <v>23.223578666666668</v>
      </c>
      <c r="AT26" s="91">
        <f>Income_Support!AT31</f>
        <v>27.424068666666663</v>
      </c>
      <c r="AU26" s="91">
        <f>Income_Support!AU31</f>
        <v>33.173434999999991</v>
      </c>
      <c r="AV26" s="91">
        <f>Income_Support!AV31</f>
        <v>38.794090666666669</v>
      </c>
      <c r="AW26" s="91">
        <f>Income_Support!AW31</f>
        <v>43.345056333333332</v>
      </c>
      <c r="AX26" s="91">
        <f>Income_Support!AX31</f>
        <v>43.463999999999999</v>
      </c>
      <c r="AY26" s="91">
        <f>Income_Support!AY31</f>
        <v>46.861000000000004</v>
      </c>
      <c r="AZ26" s="91">
        <f>Income_Support!AZ31</f>
        <v>50.704000000000001</v>
      </c>
      <c r="BA26" s="91">
        <f>Income_Support!BA31</f>
        <v>51.632000000000005</v>
      </c>
      <c r="BB26" s="91">
        <f>Income_Support!BB31</f>
        <v>53.134</v>
      </c>
      <c r="BC26" s="91">
        <f>Income_Support!BC31</f>
        <v>55.036000000000001</v>
      </c>
      <c r="BD26" s="91">
        <f>Income_Support!BD31</f>
        <v>63.141999999999996</v>
      </c>
      <c r="BE26" s="91">
        <f>Income_Support!BE31</f>
        <v>69.936000000000007</v>
      </c>
      <c r="BF26" s="91">
        <f>Income_Support!BF31</f>
        <v>78.903000000000006</v>
      </c>
      <c r="BG26" s="91">
        <f>Income_Support!BG31</f>
        <v>44.26</v>
      </c>
      <c r="BH26" s="170">
        <v>0</v>
      </c>
      <c r="BI26" s="91">
        <v>0</v>
      </c>
      <c r="BJ26" s="91">
        <v>0</v>
      </c>
      <c r="BK26" s="91">
        <v>0</v>
      </c>
      <c r="BL26" s="91">
        <v>0</v>
      </c>
      <c r="BM26" s="91">
        <v>0</v>
      </c>
      <c r="BN26" s="91">
        <v>0</v>
      </c>
      <c r="BO26" s="91">
        <v>0</v>
      </c>
      <c r="BP26" s="91">
        <v>0</v>
      </c>
      <c r="BQ26" s="91">
        <v>0</v>
      </c>
      <c r="BR26" s="91">
        <v>0</v>
      </c>
      <c r="BS26" s="91">
        <v>0</v>
      </c>
      <c r="BT26" s="91">
        <v>0</v>
      </c>
      <c r="BU26" s="91">
        <v>0</v>
      </c>
      <c r="BV26" s="91">
        <v>0</v>
      </c>
      <c r="BW26" s="91">
        <v>0</v>
      </c>
      <c r="BX26" s="91">
        <v>0</v>
      </c>
      <c r="BY26" s="91">
        <v>0</v>
      </c>
      <c r="BZ26" s="91">
        <v>0</v>
      </c>
      <c r="CA26" s="91">
        <v>0</v>
      </c>
      <c r="CB26" s="92">
        <v>0</v>
      </c>
    </row>
    <row r="27" spans="1:80" x14ac:dyDescent="0.4">
      <c r="A27" s="89"/>
      <c r="B27" s="64" t="s">
        <v>344</v>
      </c>
      <c r="AH27" s="91">
        <f>Income_Support!AH32+Income_Support!AH34</f>
        <v>7.5111414455503507</v>
      </c>
      <c r="AI27" s="91">
        <f>Income_Support!AI32+Income_Support!AI34</f>
        <v>8.4174038688524586</v>
      </c>
      <c r="AJ27" s="91">
        <f>Income_Support!AJ32+Income_Support!AJ34</f>
        <v>9.4816625866666655</v>
      </c>
      <c r="AK27" s="91">
        <f>Income_Support!AK32+Income_Support!AK34</f>
        <v>12.034947442955179</v>
      </c>
      <c r="AL27" s="91">
        <f>Income_Support!AL32+Income_Support!AL34</f>
        <v>13.745806388888887</v>
      </c>
      <c r="AM27" s="91">
        <f>Income_Support!AM32+Income_Support!AM34</f>
        <v>19.090701198757763</v>
      </c>
      <c r="AN27" s="91">
        <f>Income_Support!AN32+Income_Support!AN34</f>
        <v>21.007634551282052</v>
      </c>
      <c r="AO27" s="91">
        <f>Income_Support!AO32+Income_Support!AO34</f>
        <v>26.119155875576038</v>
      </c>
      <c r="AP27" s="91">
        <f>Income_Support!AP32+Income_Support!AP34</f>
        <v>32.606789188888889</v>
      </c>
      <c r="AQ27" s="91">
        <f>Income_Support!AQ32+Income_Support!AQ34</f>
        <v>38.531891107954536</v>
      </c>
      <c r="AR27" s="91">
        <f>Income_Support!AR32+Income_Support!AR34</f>
        <v>59.18475512688822</v>
      </c>
      <c r="AS27" s="91">
        <f>Income_Support!AS32+Income_Support!AS34</f>
        <v>88.33756571666666</v>
      </c>
      <c r="AT27" s="91">
        <f>Income_Support!AT32+Income_Support!AT34</f>
        <v>105.5033161810141</v>
      </c>
      <c r="AU27" s="91">
        <f>Income_Support!AU32+Income_Support!AU34</f>
        <v>176.29218303667017</v>
      </c>
      <c r="AV27" s="91">
        <f>Income_Support!AV32+Income_Support!AV34</f>
        <v>255.36242765825932</v>
      </c>
      <c r="AW27" s="91">
        <f>Income_Support!AW32+Income_Support!AW34</f>
        <v>326.26827882189571</v>
      </c>
      <c r="AX27" s="91">
        <f>Income_Support!AX32+Income_Support!AX34</f>
        <v>301.11099999999999</v>
      </c>
      <c r="AY27" s="91">
        <f>Income_Support!AY32+Income_Support!AY34</f>
        <v>349.55500000000001</v>
      </c>
      <c r="AZ27" s="91">
        <f>Income_Support!AZ32+Income_Support!AZ34</f>
        <v>383.83500000000004</v>
      </c>
      <c r="BA27" s="91">
        <f>Income_Support!BA32+Income_Support!BA34</f>
        <v>410.74400000000003</v>
      </c>
      <c r="BB27" s="91">
        <f>Income_Support!BB32+Income_Support!BB34</f>
        <v>430.81400000000002</v>
      </c>
      <c r="BC27" s="91">
        <f>Income_Support!BC32+Income_Support!BC34</f>
        <v>504.67800000000005</v>
      </c>
      <c r="BD27" s="91">
        <f>Income_Support!BD32+Income_Support!BD34</f>
        <v>645.44600000000003</v>
      </c>
      <c r="BE27" s="91">
        <f>Income_Support!BE32+Income_Support!BE34</f>
        <v>762.50800000000004</v>
      </c>
      <c r="BF27" s="91">
        <f>Income_Support!BF32+Income_Support!BF34</f>
        <v>868.03</v>
      </c>
      <c r="BG27" s="91">
        <f>Income_Support!BG32+Income_Support!BG34</f>
        <v>922.62299999999993</v>
      </c>
      <c r="BH27" s="170">
        <f>Income_Support!BH11</f>
        <v>762.85481436764269</v>
      </c>
      <c r="BI27" s="91">
        <f>Income_Support!BI11</f>
        <v>581.84828131173447</v>
      </c>
      <c r="BJ27" s="91">
        <f>Income_Support!BJ11</f>
        <v>473.61722956436608</v>
      </c>
      <c r="BK27" s="91">
        <f>Income_Support!BK11</f>
        <v>413.95084160102698</v>
      </c>
      <c r="BL27" s="91">
        <f>Income_Support!BL11</f>
        <v>361.9907599972754</v>
      </c>
      <c r="BM27" s="91">
        <f>Income_Support!BM11</f>
        <v>257.46548854574922</v>
      </c>
      <c r="BN27" s="91">
        <f>Income_Support!BN11</f>
        <v>205.60454345030763</v>
      </c>
      <c r="BO27" s="91">
        <f>Income_Support!BO11</f>
        <v>154.90300893745626</v>
      </c>
      <c r="BP27" s="91">
        <f>Income_Support!BP11</f>
        <v>76.267852899601877</v>
      </c>
      <c r="BQ27" s="91">
        <f>Income_Support!BQ11</f>
        <v>20.56193343208226</v>
      </c>
      <c r="BR27" s="91">
        <f>Income_Support!BR11</f>
        <v>6.1435737027836854</v>
      </c>
      <c r="BS27" s="91">
        <f>Income_Support!BS11</f>
        <v>2.054652867902226</v>
      </c>
      <c r="BT27" s="91">
        <f>Income_Support!BT11</f>
        <v>0.52378414252916405</v>
      </c>
      <c r="BU27" s="91">
        <f>Income_Support!BU11</f>
        <v>0</v>
      </c>
      <c r="BV27" s="91">
        <f>Income_Support!BV11</f>
        <v>0</v>
      </c>
      <c r="BW27" s="91">
        <f>Income_Support!BW11</f>
        <v>0</v>
      </c>
      <c r="BX27" s="91">
        <f>Income_Support!BX11</f>
        <v>0</v>
      </c>
      <c r="BY27" s="91">
        <f>Income_Support!BY11</f>
        <v>0</v>
      </c>
      <c r="BZ27" s="91">
        <f>Income_Support!BZ11</f>
        <v>0</v>
      </c>
      <c r="CA27" s="91">
        <f>Income_Support!CA11</f>
        <v>0</v>
      </c>
      <c r="CB27" s="92">
        <f>Income_Support!CB11</f>
        <v>0</v>
      </c>
    </row>
    <row r="28" spans="1:80" x14ac:dyDescent="0.4">
      <c r="A28" s="89"/>
      <c r="B28" s="64" t="s">
        <v>345</v>
      </c>
      <c r="AH28" s="91">
        <f>Income_Support!AH33</f>
        <v>182.15085531267607</v>
      </c>
      <c r="AI28" s="91">
        <f>Income_Support!AI33</f>
        <v>193.603454</v>
      </c>
      <c r="AJ28" s="91">
        <f>Income_Support!AJ33</f>
        <v>246.08449246153847</v>
      </c>
      <c r="AK28" s="91">
        <f>Income_Support!AK33</f>
        <v>298.00780700000001</v>
      </c>
      <c r="AL28" s="91">
        <f>Income_Support!AL33</f>
        <v>372.96242025000004</v>
      </c>
      <c r="AM28" s="91">
        <f>Income_Support!AM33</f>
        <v>418.66883899999999</v>
      </c>
      <c r="AN28" s="91">
        <f>Income_Support!AN33</f>
        <v>472.97908750000005</v>
      </c>
      <c r="AO28" s="91">
        <f>Income_Support!AO33</f>
        <v>559.46277857142854</v>
      </c>
      <c r="AP28" s="91">
        <f>Income_Support!AP33</f>
        <v>619.10317680000003</v>
      </c>
      <c r="AQ28" s="91">
        <f>Income_Support!AQ33</f>
        <v>687.23668999999995</v>
      </c>
      <c r="AR28" s="91">
        <f>Income_Support!AR33</f>
        <v>786.62654500000008</v>
      </c>
      <c r="AS28" s="91">
        <f>Income_Support!AS33</f>
        <v>914.84584999999981</v>
      </c>
      <c r="AT28" s="91">
        <f>Income_Support!AT33</f>
        <v>1031.7429646666667</v>
      </c>
      <c r="AU28" s="91">
        <f>Income_Support!AU33</f>
        <v>1238.1339973333331</v>
      </c>
      <c r="AV28" s="91">
        <f>Income_Support!AV33</f>
        <v>1496.1980143333333</v>
      </c>
      <c r="AW28" s="91">
        <f>Income_Support!AW33</f>
        <v>1640.7096546666664</v>
      </c>
      <c r="AX28" s="91">
        <f>Income_Support!AX33</f>
        <v>1565.194</v>
      </c>
      <c r="AY28" s="91">
        <f>Income_Support!AY33</f>
        <v>1620.7080000000001</v>
      </c>
      <c r="AZ28" s="91">
        <f>Income_Support!AZ33</f>
        <v>1655.7110000000002</v>
      </c>
      <c r="BA28" s="91">
        <f>Income_Support!BA33</f>
        <v>1620.1309999999999</v>
      </c>
      <c r="BB28" s="91">
        <f>Income_Support!BB33</f>
        <v>1603.6470000000002</v>
      </c>
      <c r="BC28" s="91">
        <f>Income_Support!BC33</f>
        <v>1767.1590000000001</v>
      </c>
      <c r="BD28" s="91">
        <f>Income_Support!BD33</f>
        <v>2165.7539999999999</v>
      </c>
      <c r="BE28" s="91">
        <f>Income_Support!BE33</f>
        <v>2410.0329999999999</v>
      </c>
      <c r="BF28" s="91">
        <f>Income_Support!BF33</f>
        <v>2614.94</v>
      </c>
      <c r="BG28" s="91">
        <f>Income_Support!BG33</f>
        <v>2692.2280000000001</v>
      </c>
      <c r="BH28" s="170">
        <f>Income_Support!BH12</f>
        <v>2379.5925143374584</v>
      </c>
      <c r="BI28" s="91">
        <f>Income_Support!BI12</f>
        <v>1837.3630975898855</v>
      </c>
      <c r="BJ28" s="91">
        <f>Income_Support!BJ12</f>
        <v>1488.0812530592266</v>
      </c>
      <c r="BK28" s="91">
        <f>Income_Support!BK12</f>
        <v>1240.0749327219526</v>
      </c>
      <c r="BL28" s="91">
        <f>Income_Support!BL12</f>
        <v>1019.2297363963041</v>
      </c>
      <c r="BM28" s="91">
        <f>Income_Support!BM12</f>
        <v>573.42465157263109</v>
      </c>
      <c r="BN28" s="91">
        <f>Income_Support!BN12</f>
        <v>385.58487222799226</v>
      </c>
      <c r="BO28" s="91">
        <f>Income_Support!BO12</f>
        <v>257.83000969421636</v>
      </c>
      <c r="BP28" s="91">
        <f>Income_Support!BP12</f>
        <v>181.74617268748545</v>
      </c>
      <c r="BQ28" s="91">
        <f>Income_Support!BQ12</f>
        <v>126.36562807856818</v>
      </c>
      <c r="BR28" s="91">
        <f>Income_Support!BR12</f>
        <v>93.6580137692699</v>
      </c>
      <c r="BS28" s="91">
        <f>Income_Support!BS12</f>
        <v>62.818026950391548</v>
      </c>
      <c r="BT28" s="91">
        <f>Income_Support!BT12</f>
        <v>46.246929954277043</v>
      </c>
      <c r="BU28" s="91">
        <f>Income_Support!BU12</f>
        <v>33.264070762993541</v>
      </c>
      <c r="BV28" s="91">
        <f>Income_Support!BV12</f>
        <v>25.29741488734189</v>
      </c>
      <c r="BW28" s="91">
        <f>Income_Support!BW12</f>
        <v>19.825761329062715</v>
      </c>
      <c r="BX28" s="91">
        <f>Income_Support!BX12</f>
        <v>15.593164594695292</v>
      </c>
      <c r="BY28" s="91">
        <f>Income_Support!BY12</f>
        <v>12.687845953225677</v>
      </c>
      <c r="BZ28" s="91">
        <f>Income_Support!BZ12</f>
        <v>10.123771186695292</v>
      </c>
      <c r="CA28" s="91">
        <f>Income_Support!CA12</f>
        <v>0</v>
      </c>
      <c r="CB28" s="92">
        <f>Income_Support!CB12</f>
        <v>0</v>
      </c>
    </row>
    <row r="29" spans="1:80" x14ac:dyDescent="0.4">
      <c r="A29" s="89"/>
      <c r="B29" s="64" t="s">
        <v>346</v>
      </c>
      <c r="AH29" s="91">
        <f>Income_Support!AH30+Table_2a!AH13</f>
        <v>93.471266166347988</v>
      </c>
      <c r="AI29" s="91">
        <f>Income_Support!AI30+Table_2a!AI13</f>
        <v>94.923246999999989</v>
      </c>
      <c r="AJ29" s="91">
        <f>Income_Support!AJ30+Table_2a!AJ13</f>
        <v>133.38773399999999</v>
      </c>
      <c r="AK29" s="91">
        <f>Income_Support!AK30+Table_2a!AK13</f>
        <v>247.07490900000002</v>
      </c>
      <c r="AL29" s="91">
        <f>Income_Support!AL30+Table_2a!AL13</f>
        <v>357.58954</v>
      </c>
      <c r="AM29" s="91">
        <f>Income_Support!AM30+Table_2a!AM13</f>
        <v>431.42880574999998</v>
      </c>
      <c r="AN29" s="91">
        <f>Income_Support!AN30+Table_2a!AN13</f>
        <v>509.44051474999986</v>
      </c>
      <c r="AO29" s="91">
        <f>Income_Support!AO30+Table_2a!AO13</f>
        <v>568.12316771428561</v>
      </c>
      <c r="AP29" s="91">
        <f>Income_Support!AP30+Table_2a!AP13</f>
        <v>574.2704686666666</v>
      </c>
      <c r="AQ29" s="91">
        <f>Income_Support!AQ30+Table_2a!AQ13</f>
        <v>536.17211133333342</v>
      </c>
      <c r="AR29" s="91">
        <f>Income_Support!AR30+Table_2a!AR13</f>
        <v>433.57405600000004</v>
      </c>
      <c r="AS29" s="91">
        <f>Income_Support!AS30+Table_2a!AS13</f>
        <v>354.685723</v>
      </c>
      <c r="AT29" s="91">
        <f>Income_Support!AT30+Table_2a!AT13</f>
        <v>376.53609799999998</v>
      </c>
      <c r="AU29" s="91">
        <f>Income_Support!AU30+Table_2a!AU13</f>
        <v>563.69445233333329</v>
      </c>
      <c r="AV29" s="91">
        <f>Income_Support!AV30+Table_2a!AV13</f>
        <v>715.69305299999996</v>
      </c>
      <c r="AW29" s="91">
        <f>Income_Support!AW30+Table_2a!AW13</f>
        <v>769.72457333333318</v>
      </c>
      <c r="AX29" s="91">
        <f>Income_Support!AX30+Table_2a!AX13</f>
        <v>820</v>
      </c>
      <c r="AY29" s="91">
        <f>Income_Support!AY30+Table_2a!AY13</f>
        <v>660</v>
      </c>
      <c r="AZ29" s="91">
        <f>Income_Support!AZ30+Table_2a!AZ13</f>
        <v>490</v>
      </c>
      <c r="BA29" s="91">
        <f>Table_2a!BA13</f>
        <v>330</v>
      </c>
      <c r="BB29" s="91">
        <f>Table_2a!BB13</f>
        <v>305</v>
      </c>
      <c r="BC29" s="91">
        <f>Table_2a!BC13</f>
        <v>285</v>
      </c>
      <c r="BD29" s="91">
        <f>Table_2a!BD13</f>
        <v>305</v>
      </c>
      <c r="BE29" s="91">
        <f>Table_2a!BE13</f>
        <v>284</v>
      </c>
      <c r="BF29" s="91">
        <f>Table_2a!BF13</f>
        <v>289.81299999999999</v>
      </c>
      <c r="BG29" s="91">
        <f>Table_2a!BG13</f>
        <v>255.8872903330878</v>
      </c>
      <c r="BH29" s="170">
        <f>Table_2a!BH13</f>
        <v>142.881</v>
      </c>
      <c r="BI29" s="91">
        <f>Table_2a!BI13</f>
        <v>24.123565300067376</v>
      </c>
      <c r="BJ29" s="91">
        <f>Table_2a!BJ13</f>
        <v>12.22461096189574</v>
      </c>
      <c r="BK29" s="91">
        <f>Table_2a!BK13</f>
        <v>0</v>
      </c>
      <c r="BL29" s="91">
        <f>Table_2a!BL13</f>
        <v>0</v>
      </c>
      <c r="BM29" s="91">
        <f>Table_2a!BM13</f>
        <v>0</v>
      </c>
      <c r="BN29" s="91">
        <f>Table_2a!BN13</f>
        <v>0</v>
      </c>
      <c r="BO29" s="91">
        <f>Table_2a!BO13</f>
        <v>0</v>
      </c>
      <c r="BP29" s="91">
        <f>Table_2a!BP13</f>
        <v>0</v>
      </c>
      <c r="BQ29" s="91">
        <f>Table_2a!BQ13</f>
        <v>0</v>
      </c>
      <c r="BR29" s="91">
        <f>Table_2a!BR13</f>
        <v>0</v>
      </c>
      <c r="BS29" s="91">
        <f>Table_2a!BS13</f>
        <v>0</v>
      </c>
      <c r="BT29" s="91">
        <f>Table_2a!BT13</f>
        <v>0</v>
      </c>
      <c r="BU29" s="91">
        <f>Table_2a!BU13</f>
        <v>0</v>
      </c>
      <c r="BV29" s="91">
        <f>Table_2a!BV13</f>
        <v>0</v>
      </c>
      <c r="BW29" s="91">
        <f>Table_2a!BW13</f>
        <v>0</v>
      </c>
      <c r="BX29" s="91">
        <f>Table_2a!BX13</f>
        <v>0</v>
      </c>
      <c r="BY29" s="91">
        <f>Table_2a!BY13</f>
        <v>0</v>
      </c>
      <c r="BZ29" s="91">
        <f>Table_2a!BZ13</f>
        <v>0</v>
      </c>
      <c r="CA29" s="91">
        <f>Table_2a!CA13</f>
        <v>0</v>
      </c>
      <c r="CB29" s="92">
        <f>Table_2a!CB13</f>
        <v>0</v>
      </c>
    </row>
    <row r="30" spans="1:80" x14ac:dyDescent="0.4">
      <c r="A30" s="89"/>
      <c r="B30" s="64" t="s">
        <v>347</v>
      </c>
      <c r="AH30" s="91">
        <f>Income_Support!AH35</f>
        <v>1.5700192131147541</v>
      </c>
      <c r="AI30" s="91">
        <f>Income_Support!AI35</f>
        <v>2.0185961311475409</v>
      </c>
      <c r="AJ30" s="91">
        <f>Income_Support!AJ35</f>
        <v>2.5145194133333337</v>
      </c>
      <c r="AK30" s="91">
        <f>Income_Support!AK35</f>
        <v>4.1943370570448213</v>
      </c>
      <c r="AL30" s="91">
        <f>Income_Support!AL35</f>
        <v>6.0108461111111113</v>
      </c>
      <c r="AM30" s="91">
        <f>Income_Support!AM35</f>
        <v>8.9534398012422383</v>
      </c>
      <c r="AN30" s="91">
        <f>Income_Support!AN35</f>
        <v>11.366141948717949</v>
      </c>
      <c r="AO30" s="91">
        <f>Income_Support!AO35</f>
        <v>12.40421998156682</v>
      </c>
      <c r="AP30" s="91">
        <f>Income_Support!AP35</f>
        <v>13.377009744444447</v>
      </c>
      <c r="AQ30" s="91">
        <f>Income_Support!AQ35</f>
        <v>18.165157558712117</v>
      </c>
      <c r="AR30" s="91">
        <f>Income_Support!AR35</f>
        <v>22.602176873111784</v>
      </c>
      <c r="AS30" s="91">
        <f>Income_Support!AS35</f>
        <v>36.159565949999994</v>
      </c>
      <c r="AT30" s="91">
        <f>Income_Support!AT35</f>
        <v>60.108176818985882</v>
      </c>
      <c r="AU30" s="91">
        <f>Income_Support!AU35</f>
        <v>72.762087296663097</v>
      </c>
      <c r="AV30" s="91">
        <f>Income_Support!AV35</f>
        <v>82.914424675073988</v>
      </c>
      <c r="AW30" s="91">
        <f>Income_Support!AW35</f>
        <v>91.830058844770917</v>
      </c>
      <c r="AX30" s="91">
        <f>Income_Support!AX35</f>
        <v>56.148000000000003</v>
      </c>
      <c r="AY30" s="91">
        <f>Income_Support!AY35</f>
        <v>67.225999999999999</v>
      </c>
      <c r="AZ30" s="91">
        <f>Income_Support!AZ35</f>
        <v>72.277000000000001</v>
      </c>
      <c r="BA30" s="91">
        <f>Income_Support!BA35</f>
        <v>71.974000000000004</v>
      </c>
      <c r="BB30" s="91">
        <f>Income_Support!BB35</f>
        <v>72.932000000000002</v>
      </c>
      <c r="BC30" s="91">
        <f>Income_Support!BC35</f>
        <v>57.133000000000003</v>
      </c>
      <c r="BD30" s="91">
        <f>Income_Support!BD35</f>
        <v>70.122000000000014</v>
      </c>
      <c r="BE30" s="91">
        <f>Income_Support!BE35</f>
        <v>82.59</v>
      </c>
      <c r="BF30" s="91">
        <f>Income_Support!BF35</f>
        <v>93.134</v>
      </c>
      <c r="BG30" s="91">
        <f>Income_Support!BG35</f>
        <v>93.677999999999997</v>
      </c>
      <c r="BH30" s="170">
        <f>Income_Support!BH13+Income_Support!BH14</f>
        <v>135.55267129489889</v>
      </c>
      <c r="BI30" s="91">
        <f>Income_Support!BI13+Income_Support!BI14</f>
        <v>106.78862109838009</v>
      </c>
      <c r="BJ30" s="91">
        <f>Income_Support!BJ13+Income_Support!BJ14</f>
        <v>88.301517376407233</v>
      </c>
      <c r="BK30" s="91">
        <f>Income_Support!BK13+Income_Support!BK14</f>
        <v>83.486206160473344</v>
      </c>
      <c r="BL30" s="91">
        <f>Income_Support!BL13+Income_Support!BL14</f>
        <v>74.469583454151902</v>
      </c>
      <c r="BM30" s="91">
        <f>Income_Support!BM13+Income_Support!BM14</f>
        <v>46.082289627416799</v>
      </c>
      <c r="BN30" s="91">
        <f>Income_Support!BN13+Income_Support!BN14</f>
        <v>42.030298381239113</v>
      </c>
      <c r="BO30" s="91">
        <f>Income_Support!BO13+Income_Support!BO14</f>
        <v>38.324695975425612</v>
      </c>
      <c r="BP30" s="91">
        <f>Income_Support!BP13+Income_Support!BP14</f>
        <v>34.26120907045155</v>
      </c>
      <c r="BQ30" s="91">
        <f>Income_Support!BQ13+Income_Support!BQ14</f>
        <v>25.247131731818119</v>
      </c>
      <c r="BR30" s="91">
        <f>Income_Support!BR13+Income_Support!BR14</f>
        <v>19.689829310529547</v>
      </c>
      <c r="BS30" s="91">
        <f>Income_Support!BS13+Income_Support!BS14</f>
        <v>15.35212329400081</v>
      </c>
      <c r="BT30" s="91">
        <f>Income_Support!BT13+Income_Support!BT14</f>
        <v>12.403655026348911</v>
      </c>
      <c r="BU30" s="91">
        <f>Income_Support!BU13+Income_Support!BU14</f>
        <v>9.3437312563042951</v>
      </c>
      <c r="BV30" s="91">
        <f>Income_Support!BV13+Income_Support!BV14</f>
        <v>7.3839716360874892</v>
      </c>
      <c r="BW30" s="91">
        <f>Income_Support!BW13+Income_Support!BW14</f>
        <v>5.6771449722244558</v>
      </c>
      <c r="BX30" s="91">
        <f>Income_Support!BX13+Income_Support!BX14</f>
        <v>4.3136511820675771</v>
      </c>
      <c r="BY30" s="91">
        <f>Income_Support!BY13+Income_Support!BY14</f>
        <v>3.3893605846917056</v>
      </c>
      <c r="BZ30" s="91">
        <f>Income_Support!BZ13+Income_Support!BZ14</f>
        <v>2.6847293198097328</v>
      </c>
      <c r="CA30" s="91">
        <f>Income_Support!CA13+Income_Support!CA14</f>
        <v>0</v>
      </c>
      <c r="CB30" s="92">
        <f>Income_Support!CB13+Income_Support!CB14</f>
        <v>0</v>
      </c>
    </row>
    <row r="31" spans="1:80" ht="26.25" customHeight="1" x14ac:dyDescent="0.4">
      <c r="A31" s="89"/>
      <c r="B31" s="96" t="s">
        <v>348</v>
      </c>
      <c r="AH31" s="91">
        <f t="shared" ref="AH31:CB31" si="5">SUM(AH27:AH30)</f>
        <v>284.70328213768914</v>
      </c>
      <c r="AI31" s="91">
        <f t="shared" si="5"/>
        <v>298.96270099999998</v>
      </c>
      <c r="AJ31" s="91">
        <f t="shared" si="5"/>
        <v>391.4684084615385</v>
      </c>
      <c r="AK31" s="91">
        <f t="shared" si="5"/>
        <v>561.31200049999995</v>
      </c>
      <c r="AL31" s="91">
        <f t="shared" si="5"/>
        <v>750.30861275000007</v>
      </c>
      <c r="AM31" s="91">
        <f t="shared" si="5"/>
        <v>878.14178574999994</v>
      </c>
      <c r="AN31" s="91">
        <f t="shared" si="5"/>
        <v>1014.7933787499999</v>
      </c>
      <c r="AO31" s="91">
        <f t="shared" si="5"/>
        <v>1166.1093221428569</v>
      </c>
      <c r="AP31" s="91">
        <f t="shared" si="5"/>
        <v>1239.3574444000001</v>
      </c>
      <c r="AQ31" s="91">
        <f t="shared" si="5"/>
        <v>1280.1058499999999</v>
      </c>
      <c r="AR31" s="91">
        <f t="shared" si="5"/>
        <v>1301.9875330000002</v>
      </c>
      <c r="AS31" s="91">
        <f t="shared" si="5"/>
        <v>1394.0287046666663</v>
      </c>
      <c r="AT31" s="91">
        <f t="shared" si="5"/>
        <v>1573.8905556666666</v>
      </c>
      <c r="AU31" s="91">
        <f t="shared" si="5"/>
        <v>2050.8827199999996</v>
      </c>
      <c r="AV31" s="91">
        <f t="shared" si="5"/>
        <v>2550.1679196666664</v>
      </c>
      <c r="AW31" s="91">
        <f t="shared" si="5"/>
        <v>2828.5325656666664</v>
      </c>
      <c r="AX31" s="91">
        <f t="shared" si="5"/>
        <v>2742.453</v>
      </c>
      <c r="AY31" s="91">
        <f t="shared" si="5"/>
        <v>2697.489</v>
      </c>
      <c r="AZ31" s="91">
        <f t="shared" si="5"/>
        <v>2601.8230000000003</v>
      </c>
      <c r="BA31" s="91">
        <f t="shared" si="5"/>
        <v>2432.8490000000002</v>
      </c>
      <c r="BB31" s="91">
        <f t="shared" si="5"/>
        <v>2412.393</v>
      </c>
      <c r="BC31" s="91">
        <f t="shared" si="5"/>
        <v>2613.9699999999998</v>
      </c>
      <c r="BD31" s="91">
        <f t="shared" si="5"/>
        <v>3186.3219999999997</v>
      </c>
      <c r="BE31" s="91">
        <f t="shared" si="5"/>
        <v>3539.1310000000003</v>
      </c>
      <c r="BF31" s="91">
        <f t="shared" si="5"/>
        <v>3865.9170000000004</v>
      </c>
      <c r="BG31" s="91">
        <f t="shared" si="5"/>
        <v>3964.416290333088</v>
      </c>
      <c r="BH31" s="170">
        <f t="shared" si="5"/>
        <v>3420.8809999999999</v>
      </c>
      <c r="BI31" s="91">
        <f t="shared" si="5"/>
        <v>2550.1235653000672</v>
      </c>
      <c r="BJ31" s="91">
        <f t="shared" si="5"/>
        <v>2062.2246109618955</v>
      </c>
      <c r="BK31" s="91">
        <f t="shared" si="5"/>
        <v>1737.5119804834528</v>
      </c>
      <c r="BL31" s="91">
        <f t="shared" si="5"/>
        <v>1455.6900798477316</v>
      </c>
      <c r="BM31" s="91">
        <f t="shared" si="5"/>
        <v>876.97242974579706</v>
      </c>
      <c r="BN31" s="91">
        <f t="shared" si="5"/>
        <v>633.219714059539</v>
      </c>
      <c r="BO31" s="91">
        <f t="shared" si="5"/>
        <v>451.05771460709821</v>
      </c>
      <c r="BP31" s="91">
        <f t="shared" si="5"/>
        <v>292.27523465753887</v>
      </c>
      <c r="BQ31" s="91">
        <f t="shared" si="5"/>
        <v>172.17469324246855</v>
      </c>
      <c r="BR31" s="91">
        <f t="shared" si="5"/>
        <v>119.49141678258313</v>
      </c>
      <c r="BS31" s="91">
        <f t="shared" si="5"/>
        <v>80.22480311229458</v>
      </c>
      <c r="BT31" s="91">
        <f t="shared" si="5"/>
        <v>59.174369123155117</v>
      </c>
      <c r="BU31" s="91">
        <f t="shared" si="5"/>
        <v>42.607802019297836</v>
      </c>
      <c r="BV31" s="91">
        <f t="shared" si="5"/>
        <v>32.681386523429381</v>
      </c>
      <c r="BW31" s="91">
        <f t="shared" si="5"/>
        <v>25.502906301287169</v>
      </c>
      <c r="BX31" s="91">
        <f t="shared" si="5"/>
        <v>19.906815776762869</v>
      </c>
      <c r="BY31" s="91">
        <f t="shared" si="5"/>
        <v>16.077206537917384</v>
      </c>
      <c r="BZ31" s="91">
        <f t="shared" si="5"/>
        <v>12.808500506505025</v>
      </c>
      <c r="CA31" s="91">
        <f t="shared" si="5"/>
        <v>0</v>
      </c>
      <c r="CB31" s="92">
        <f t="shared" si="5"/>
        <v>0</v>
      </c>
    </row>
    <row r="32" spans="1:80" x14ac:dyDescent="0.4">
      <c r="A32" s="89"/>
      <c r="B32" s="96" t="s">
        <v>349</v>
      </c>
      <c r="AH32" s="91">
        <f t="shared" ref="AH32:CB32" si="6">AH31+AH26</f>
        <v>287.50626379634298</v>
      </c>
      <c r="AI32" s="91">
        <f t="shared" si="6"/>
        <v>302.08045599999997</v>
      </c>
      <c r="AJ32" s="91">
        <f t="shared" si="6"/>
        <v>395.88564615384621</v>
      </c>
      <c r="AK32" s="91">
        <f t="shared" si="6"/>
        <v>564.3645305</v>
      </c>
      <c r="AL32" s="91">
        <f t="shared" si="6"/>
        <v>755.4666057500001</v>
      </c>
      <c r="AM32" s="91">
        <f t="shared" si="6"/>
        <v>882.96256549999998</v>
      </c>
      <c r="AN32" s="91">
        <f t="shared" si="6"/>
        <v>1020.7705977499999</v>
      </c>
      <c r="AO32" s="91">
        <f t="shared" si="6"/>
        <v>1172.1197127142855</v>
      </c>
      <c r="AP32" s="91">
        <f t="shared" si="6"/>
        <v>1245.5755610666668</v>
      </c>
      <c r="AQ32" s="91">
        <f t="shared" si="6"/>
        <v>1291.2906329999998</v>
      </c>
      <c r="AR32" s="91">
        <f t="shared" si="6"/>
        <v>1322.3629533333335</v>
      </c>
      <c r="AS32" s="91">
        <f t="shared" si="6"/>
        <v>1417.252283333333</v>
      </c>
      <c r="AT32" s="91">
        <f t="shared" si="6"/>
        <v>1601.3146243333333</v>
      </c>
      <c r="AU32" s="91">
        <f t="shared" si="6"/>
        <v>2084.0561549999998</v>
      </c>
      <c r="AV32" s="91">
        <f t="shared" si="6"/>
        <v>2588.9620103333332</v>
      </c>
      <c r="AW32" s="91">
        <f t="shared" si="6"/>
        <v>2871.877622</v>
      </c>
      <c r="AX32" s="91">
        <f t="shared" si="6"/>
        <v>2785.9169999999999</v>
      </c>
      <c r="AY32" s="91">
        <f t="shared" si="6"/>
        <v>2744.35</v>
      </c>
      <c r="AZ32" s="91">
        <f t="shared" si="6"/>
        <v>2652.5270000000005</v>
      </c>
      <c r="BA32" s="91">
        <f t="shared" si="6"/>
        <v>2484.4810000000002</v>
      </c>
      <c r="BB32" s="91">
        <f t="shared" si="6"/>
        <v>2465.527</v>
      </c>
      <c r="BC32" s="91">
        <f t="shared" si="6"/>
        <v>2669.0059999999999</v>
      </c>
      <c r="BD32" s="91">
        <f t="shared" si="6"/>
        <v>3249.4639999999995</v>
      </c>
      <c r="BE32" s="91">
        <f t="shared" si="6"/>
        <v>3609.0670000000005</v>
      </c>
      <c r="BF32" s="91">
        <f t="shared" si="6"/>
        <v>3944.82</v>
      </c>
      <c r="BG32" s="91">
        <f t="shared" si="6"/>
        <v>4008.6762903330882</v>
      </c>
      <c r="BH32" s="170">
        <f t="shared" si="6"/>
        <v>3420.8809999999999</v>
      </c>
      <c r="BI32" s="91">
        <f t="shared" si="6"/>
        <v>2550.1235653000672</v>
      </c>
      <c r="BJ32" s="91">
        <f t="shared" si="6"/>
        <v>2062.2246109618955</v>
      </c>
      <c r="BK32" s="91">
        <f t="shared" si="6"/>
        <v>1737.5119804834528</v>
      </c>
      <c r="BL32" s="91">
        <f t="shared" si="6"/>
        <v>1455.6900798477316</v>
      </c>
      <c r="BM32" s="91">
        <f t="shared" si="6"/>
        <v>876.97242974579706</v>
      </c>
      <c r="BN32" s="91">
        <f t="shared" si="6"/>
        <v>633.219714059539</v>
      </c>
      <c r="BO32" s="91">
        <f t="shared" si="6"/>
        <v>451.05771460709821</v>
      </c>
      <c r="BP32" s="91">
        <f t="shared" si="6"/>
        <v>292.27523465753887</v>
      </c>
      <c r="BQ32" s="91">
        <f t="shared" si="6"/>
        <v>172.17469324246855</v>
      </c>
      <c r="BR32" s="91">
        <f t="shared" si="6"/>
        <v>119.49141678258313</v>
      </c>
      <c r="BS32" s="91">
        <f t="shared" si="6"/>
        <v>80.22480311229458</v>
      </c>
      <c r="BT32" s="91">
        <f t="shared" si="6"/>
        <v>59.174369123155117</v>
      </c>
      <c r="BU32" s="91">
        <f t="shared" si="6"/>
        <v>42.607802019297836</v>
      </c>
      <c r="BV32" s="91">
        <f t="shared" si="6"/>
        <v>32.681386523429381</v>
      </c>
      <c r="BW32" s="91">
        <f t="shared" si="6"/>
        <v>25.502906301287169</v>
      </c>
      <c r="BX32" s="91">
        <f t="shared" si="6"/>
        <v>19.906815776762869</v>
      </c>
      <c r="BY32" s="91">
        <f t="shared" si="6"/>
        <v>16.077206537917384</v>
      </c>
      <c r="BZ32" s="91">
        <f t="shared" si="6"/>
        <v>12.808500506505025</v>
      </c>
      <c r="CA32" s="91">
        <f t="shared" si="6"/>
        <v>0</v>
      </c>
      <c r="CB32" s="92">
        <f t="shared" si="6"/>
        <v>0</v>
      </c>
    </row>
    <row r="33" spans="1:80" ht="26.25" customHeight="1" x14ac:dyDescent="0.4">
      <c r="A33" s="89"/>
      <c r="B33" s="169" t="s">
        <v>356</v>
      </c>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170"/>
      <c r="BI33" s="91"/>
      <c r="BJ33" s="91"/>
      <c r="BK33" s="91"/>
      <c r="BL33" s="91"/>
      <c r="BM33" s="91"/>
      <c r="BN33" s="91"/>
      <c r="BO33" s="91"/>
      <c r="BP33" s="91"/>
      <c r="BQ33" s="91"/>
      <c r="BR33" s="91"/>
      <c r="BS33" s="91"/>
      <c r="BT33" s="91"/>
      <c r="BU33" s="91"/>
      <c r="BV33" s="91"/>
      <c r="BW33" s="91"/>
      <c r="BX33" s="91"/>
      <c r="BY33" s="91"/>
      <c r="BZ33" s="91"/>
      <c r="CA33" s="91"/>
      <c r="CB33" s="92"/>
    </row>
    <row r="34" spans="1:80" x14ac:dyDescent="0.4">
      <c r="A34" s="89"/>
      <c r="B34" s="64" t="s">
        <v>343</v>
      </c>
      <c r="AH34" s="91">
        <f>Income_Support!AH37</f>
        <v>0</v>
      </c>
      <c r="AI34" s="91">
        <f>Income_Support!AI37</f>
        <v>7.9208541951414011</v>
      </c>
      <c r="AJ34" s="91">
        <f>Income_Support!AJ37</f>
        <v>14.257537551254522</v>
      </c>
      <c r="AK34" s="91">
        <f>Income_Support!AK37</f>
        <v>18.217964648825223</v>
      </c>
      <c r="AL34" s="91">
        <f>Income_Support!AL37</f>
        <v>30.891331361051463</v>
      </c>
      <c r="AM34" s="91">
        <f>Income_Support!AM37</f>
        <v>82.376883629470569</v>
      </c>
      <c r="AN34" s="91">
        <f>Income_Support!AN37</f>
        <v>158.41708390282801</v>
      </c>
      <c r="AO34" s="91">
        <f>Income_Support!AO37</f>
        <v>275.64572599092071</v>
      </c>
      <c r="AP34" s="91">
        <f>Income_Support!AP37</f>
        <v>396.04270975706999</v>
      </c>
      <c r="AQ34" s="91">
        <f>Income_Support!AQ37</f>
        <v>531.48931649398799</v>
      </c>
      <c r="AR34" s="91">
        <f>Income_Support!AR37</f>
        <v>695.45099833341499</v>
      </c>
      <c r="AS34" s="91">
        <f>Income_Support!AS37</f>
        <v>875.25438856312473</v>
      </c>
      <c r="AT34" s="91">
        <f>Income_Support!AT37</f>
        <v>1012.7680845889809</v>
      </c>
      <c r="AU34" s="91">
        <f>Income_Support!AU37</f>
        <v>1284.9325956024427</v>
      </c>
      <c r="AV34" s="91">
        <f>Income_Support!AV37</f>
        <v>1549.3917064717893</v>
      </c>
      <c r="AW34" s="91">
        <f>Income_Support!AW37</f>
        <v>1694.465297394725</v>
      </c>
      <c r="AX34" s="91">
        <f>Income_Support!AX37</f>
        <v>1703.4202564991706</v>
      </c>
      <c r="AY34" s="91">
        <f>Income_Support!AY37</f>
        <v>1500.1314740626374</v>
      </c>
      <c r="AZ34" s="91">
        <f>Income_Support!AZ37</f>
        <v>1421.519831098472</v>
      </c>
      <c r="BA34" s="91">
        <f>Income_Support!BA37</f>
        <v>1299.9456455967315</v>
      </c>
      <c r="BB34" s="91">
        <f>Income_Support!BB37</f>
        <v>1181.8139462800841</v>
      </c>
      <c r="BC34" s="91">
        <f>Income_Support!BC37</f>
        <v>1112.7124440704331</v>
      </c>
      <c r="BD34" s="91">
        <f>Income_Support!BD37</f>
        <v>1077.816952234662</v>
      </c>
      <c r="BE34" s="91">
        <f>Income_Support!BE37</f>
        <v>1056.9938777475572</v>
      </c>
      <c r="BF34" s="91">
        <f>Income_Support!BF37</f>
        <v>607.92077511202979</v>
      </c>
      <c r="BG34" s="91">
        <f>Income_Support!BG37</f>
        <v>239.26332801532695</v>
      </c>
      <c r="BH34" s="170"/>
      <c r="BI34" s="91"/>
      <c r="BJ34" s="91"/>
      <c r="BK34" s="91"/>
      <c r="BL34" s="91"/>
      <c r="BM34" s="91"/>
      <c r="BN34" s="91"/>
      <c r="BO34" s="91"/>
      <c r="BP34" s="91"/>
      <c r="BQ34" s="91"/>
      <c r="BR34" s="91"/>
      <c r="BS34" s="91"/>
      <c r="BT34" s="91"/>
      <c r="BU34" s="91"/>
      <c r="BV34" s="91"/>
      <c r="BW34" s="91"/>
      <c r="BX34" s="91"/>
      <c r="BY34" s="91"/>
      <c r="BZ34" s="91"/>
      <c r="CA34" s="91"/>
      <c r="CB34" s="92"/>
    </row>
    <row r="35" spans="1:80" x14ac:dyDescent="0.4">
      <c r="A35" s="89"/>
      <c r="B35" s="64" t="s">
        <v>344</v>
      </c>
      <c r="AH35" s="91">
        <f>Income_Support!AH38</f>
        <v>0</v>
      </c>
      <c r="AI35" s="91">
        <f>Income_Support!AI38</f>
        <v>2.0791458048585989</v>
      </c>
      <c r="AJ35" s="91">
        <f>Income_Support!AJ38</f>
        <v>3.7424624487454778</v>
      </c>
      <c r="AK35" s="91">
        <f>Income_Support!AK38</f>
        <v>4.7820353511747768</v>
      </c>
      <c r="AL35" s="91">
        <f>Income_Support!AL38</f>
        <v>8.1086686389485365</v>
      </c>
      <c r="AM35" s="91">
        <f>Income_Support!AM38</f>
        <v>21.623116370529431</v>
      </c>
      <c r="AN35" s="91">
        <f>Income_Support!AN38</f>
        <v>41.582916097171989</v>
      </c>
      <c r="AO35" s="91">
        <f>Income_Support!AO38</f>
        <v>72.35427400907929</v>
      </c>
      <c r="AP35" s="91">
        <f>Income_Support!AP38</f>
        <v>103.95729024293001</v>
      </c>
      <c r="AQ35" s="91">
        <f>Income_Support!AQ38</f>
        <v>139.51068350601201</v>
      </c>
      <c r="AR35" s="91">
        <f>Income_Support!AR38</f>
        <v>182.54900166658501</v>
      </c>
      <c r="AS35" s="91">
        <f>Income_Support!AS38</f>
        <v>229.74561143687527</v>
      </c>
      <c r="AT35" s="91">
        <f>Income_Support!AT38</f>
        <v>251.9138825897187</v>
      </c>
      <c r="AU35" s="91">
        <f>Income_Support!AU38</f>
        <v>322.46952062524298</v>
      </c>
      <c r="AV35" s="91">
        <f>Income_Support!AV38</f>
        <v>389.73388162224228</v>
      </c>
      <c r="AW35" s="91">
        <f>Income_Support!AW38</f>
        <v>462.72661970850959</v>
      </c>
      <c r="AX35" s="91">
        <f>Income_Support!AX38</f>
        <v>478.80049192921024</v>
      </c>
      <c r="AY35" s="91">
        <f>Income_Support!AY38</f>
        <v>480.76420050781519</v>
      </c>
      <c r="AZ35" s="91">
        <f>Income_Support!AZ38</f>
        <v>487.18098724935635</v>
      </c>
      <c r="BA35" s="91">
        <f>Income_Support!BA38</f>
        <v>493.93324999863</v>
      </c>
      <c r="BB35" s="91">
        <f>Income_Support!BB38</f>
        <v>496.25659195105163</v>
      </c>
      <c r="BC35" s="91">
        <f>Income_Support!BC38</f>
        <v>496.5127764741809</v>
      </c>
      <c r="BD35" s="91">
        <f>Income_Support!BD38</f>
        <v>485.25471579187501</v>
      </c>
      <c r="BE35" s="91">
        <f>Income_Support!BE38</f>
        <v>489.04849039406668</v>
      </c>
      <c r="BF35" s="91">
        <f>Income_Support!BF38</f>
        <v>147.12428187369665</v>
      </c>
      <c r="BG35" s="91">
        <f>Income_Support!BG38</f>
        <v>64.975747559198723</v>
      </c>
      <c r="BH35" s="170"/>
      <c r="BI35" s="91"/>
      <c r="BJ35" s="91"/>
      <c r="BK35" s="91"/>
      <c r="BL35" s="91"/>
      <c r="BM35" s="91"/>
      <c r="BN35" s="91"/>
      <c r="BO35" s="91"/>
      <c r="BP35" s="91"/>
      <c r="BQ35" s="91"/>
      <c r="BR35" s="91"/>
      <c r="BS35" s="91"/>
      <c r="BT35" s="91"/>
      <c r="BU35" s="91"/>
      <c r="BV35" s="91"/>
      <c r="BW35" s="91"/>
      <c r="BX35" s="91"/>
      <c r="BY35" s="91"/>
      <c r="BZ35" s="91"/>
      <c r="CA35" s="91"/>
      <c r="CB35" s="92"/>
    </row>
    <row r="36" spans="1:80" ht="39" customHeight="1" x14ac:dyDescent="0.4">
      <c r="A36" s="89"/>
      <c r="B36" s="60" t="s">
        <v>357</v>
      </c>
      <c r="C36" s="1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170"/>
      <c r="BI36" s="91"/>
      <c r="BJ36" s="91"/>
      <c r="BK36" s="91"/>
      <c r="BL36" s="91"/>
      <c r="BM36" s="91"/>
      <c r="BN36" s="91"/>
      <c r="BO36" s="91"/>
      <c r="BP36" s="91"/>
      <c r="BQ36" s="91"/>
      <c r="BR36" s="91"/>
      <c r="BS36" s="91"/>
      <c r="BT36" s="91"/>
      <c r="BU36" s="91"/>
      <c r="BV36" s="91"/>
      <c r="BW36" s="91"/>
      <c r="BX36" s="91"/>
      <c r="BY36" s="91"/>
      <c r="BZ36" s="91"/>
      <c r="CA36" s="91"/>
      <c r="CB36" s="92"/>
    </row>
    <row r="37" spans="1:80" x14ac:dyDescent="0.4">
      <c r="A37" s="89"/>
      <c r="B37" s="64" t="s">
        <v>343</v>
      </c>
      <c r="AH37" s="91">
        <f t="shared" ref="AH37:CB37" si="7">AH6-AH26-AH34</f>
        <v>558.19701834134617</v>
      </c>
      <c r="AI37" s="91">
        <f t="shared" si="7"/>
        <v>612.96139080485864</v>
      </c>
      <c r="AJ37" s="91">
        <f t="shared" si="7"/>
        <v>710.32522475643782</v>
      </c>
      <c r="AK37" s="91">
        <f t="shared" si="7"/>
        <v>902.85950535117468</v>
      </c>
      <c r="AL37" s="91">
        <f t="shared" si="7"/>
        <v>904.9506756389485</v>
      </c>
      <c r="AM37" s="91">
        <f t="shared" si="7"/>
        <v>897.80233662052933</v>
      </c>
      <c r="AN37" s="91">
        <f t="shared" si="7"/>
        <v>1024.605697097172</v>
      </c>
      <c r="AO37" s="91">
        <f t="shared" si="7"/>
        <v>1089.3438834376507</v>
      </c>
      <c r="AP37" s="91">
        <f t="shared" si="7"/>
        <v>1055.7391735762633</v>
      </c>
      <c r="AQ37" s="91">
        <f t="shared" si="7"/>
        <v>1031.3259005060122</v>
      </c>
      <c r="AR37" s="91">
        <f t="shared" si="7"/>
        <v>1138.1505813332519</v>
      </c>
      <c r="AS37" s="91">
        <f t="shared" si="7"/>
        <v>1151.5800327702086</v>
      </c>
      <c r="AT37" s="91">
        <f t="shared" si="7"/>
        <v>1264.9928467443524</v>
      </c>
      <c r="AU37" s="91">
        <f t="shared" si="7"/>
        <v>1439.8939693975572</v>
      </c>
      <c r="AV37" s="91">
        <f t="shared" si="7"/>
        <v>2139.8142028615439</v>
      </c>
      <c r="AW37" s="91">
        <f t="shared" si="7"/>
        <v>2201.1896462719415</v>
      </c>
      <c r="AX37" s="91">
        <f t="shared" si="7"/>
        <v>2222.1157435008295</v>
      </c>
      <c r="AY37" s="91">
        <f t="shared" si="7"/>
        <v>2341.0075259373625</v>
      </c>
      <c r="AZ37" s="91">
        <f t="shared" si="7"/>
        <v>2342.7761689015279</v>
      </c>
      <c r="BA37" s="91">
        <f t="shared" si="7"/>
        <v>2421.4223544032684</v>
      </c>
      <c r="BB37" s="91">
        <f t="shared" si="7"/>
        <v>2384.0520537199159</v>
      </c>
      <c r="BC37" s="91">
        <f t="shared" si="7"/>
        <v>2613.2515559295671</v>
      </c>
      <c r="BD37" s="91">
        <f t="shared" si="7"/>
        <v>2954.0410477653381</v>
      </c>
      <c r="BE37" s="91">
        <f t="shared" si="7"/>
        <v>3359.0701222524431</v>
      </c>
      <c r="BF37" s="91">
        <f t="shared" si="7"/>
        <v>3797.17622488797</v>
      </c>
      <c r="BG37" s="91">
        <f t="shared" si="7"/>
        <v>4567.6617954197345</v>
      </c>
      <c r="BH37" s="170">
        <f t="shared" si="7"/>
        <v>5970.616</v>
      </c>
      <c r="BI37" s="91">
        <f t="shared" si="7"/>
        <v>6426.2752195999992</v>
      </c>
      <c r="BJ37" s="91">
        <f t="shared" si="7"/>
        <v>6868.5436595999981</v>
      </c>
      <c r="BK37" s="91">
        <f t="shared" si="7"/>
        <v>7367.1248207140325</v>
      </c>
      <c r="BL37" s="91">
        <f t="shared" si="7"/>
        <v>7703.3184822999983</v>
      </c>
      <c r="BM37" s="91">
        <f t="shared" si="7"/>
        <v>8128.8851483600001</v>
      </c>
      <c r="BN37" s="91">
        <f t="shared" si="7"/>
        <v>8242.1568431600008</v>
      </c>
      <c r="BO37" s="91">
        <f t="shared" si="7"/>
        <v>8052.1531093099993</v>
      </c>
      <c r="BP37" s="91">
        <f t="shared" si="7"/>
        <v>7510.8751163199995</v>
      </c>
      <c r="BQ37" s="91">
        <f t="shared" si="7"/>
        <v>7041.5234761999718</v>
      </c>
      <c r="BR37" s="91">
        <f t="shared" si="7"/>
        <v>6576.0799377400017</v>
      </c>
      <c r="BS37" s="91">
        <f t="shared" si="7"/>
        <v>6078.7060508699969</v>
      </c>
      <c r="BT37" s="91">
        <f t="shared" si="7"/>
        <v>5665.5855551100012</v>
      </c>
      <c r="BU37" s="91">
        <f t="shared" si="7"/>
        <v>5367.648018240001</v>
      </c>
      <c r="BV37" s="91">
        <f t="shared" si="7"/>
        <v>5139.8772267200002</v>
      </c>
      <c r="BW37" s="91">
        <f t="shared" si="7"/>
        <v>5130.441850823433</v>
      </c>
      <c r="BX37" s="91">
        <f t="shared" si="7"/>
        <v>5287.699506121071</v>
      </c>
      <c r="BY37" s="91">
        <f t="shared" si="7"/>
        <v>5309.5206715153463</v>
      </c>
      <c r="BZ37" s="91">
        <f t="shared" si="7"/>
        <v>5200.4306694573161</v>
      </c>
      <c r="CA37" s="91">
        <f t="shared" si="7"/>
        <v>5099.2268296796856</v>
      </c>
      <c r="CB37" s="92">
        <f t="shared" si="7"/>
        <v>5093.0357611590689</v>
      </c>
    </row>
    <row r="38" spans="1:80" x14ac:dyDescent="0.4">
      <c r="A38" s="89"/>
      <c r="B38" s="64" t="s">
        <v>344</v>
      </c>
      <c r="AH38" s="91">
        <f t="shared" ref="AH38:CB38" si="8">AH7-AH27-AH35</f>
        <v>122.48885855444965</v>
      </c>
      <c r="AI38" s="91">
        <f t="shared" si="8"/>
        <v>135.50345032628894</v>
      </c>
      <c r="AJ38" s="91">
        <f t="shared" si="8"/>
        <v>158.77587496458787</v>
      </c>
      <c r="AK38" s="91">
        <f t="shared" si="8"/>
        <v>181.18301720587004</v>
      </c>
      <c r="AL38" s="91">
        <f t="shared" si="8"/>
        <v>237.14552497216258</v>
      </c>
      <c r="AM38" s="91">
        <f t="shared" si="8"/>
        <v>264.28618243071281</v>
      </c>
      <c r="AN38" s="91">
        <f t="shared" si="8"/>
        <v>290.40944935154596</v>
      </c>
      <c r="AO38" s="91">
        <f t="shared" si="8"/>
        <v>333.52657011534467</v>
      </c>
      <c r="AP38" s="91">
        <f t="shared" si="8"/>
        <v>402.43592056818107</v>
      </c>
      <c r="AQ38" s="91">
        <f t="shared" si="8"/>
        <v>408.95742538603349</v>
      </c>
      <c r="AR38" s="91">
        <f t="shared" si="8"/>
        <v>530.26624320652672</v>
      </c>
      <c r="AS38" s="91">
        <f t="shared" si="8"/>
        <v>583.9168228464581</v>
      </c>
      <c r="AT38" s="91">
        <f t="shared" si="8"/>
        <v>724.57480122926722</v>
      </c>
      <c r="AU38" s="91">
        <f t="shared" si="8"/>
        <v>900.23829633808691</v>
      </c>
      <c r="AV38" s="91">
        <f t="shared" si="8"/>
        <v>1253.9036907194984</v>
      </c>
      <c r="AW38" s="91">
        <f t="shared" si="8"/>
        <v>1569.0051014695946</v>
      </c>
      <c r="AX38" s="91">
        <f t="shared" si="8"/>
        <v>1978.0885080707899</v>
      </c>
      <c r="AY38" s="91">
        <f t="shared" si="8"/>
        <v>2391.6807994921851</v>
      </c>
      <c r="AZ38" s="91">
        <f t="shared" si="8"/>
        <v>2635.9840127506436</v>
      </c>
      <c r="BA38" s="91">
        <f t="shared" si="8"/>
        <v>2774.32275000137</v>
      </c>
      <c r="BB38" s="91">
        <f t="shared" si="8"/>
        <v>2920.9294080489485</v>
      </c>
      <c r="BC38" s="91">
        <f t="shared" si="8"/>
        <v>3049.8092235258191</v>
      </c>
      <c r="BD38" s="91">
        <f t="shared" si="8"/>
        <v>3269.2992842081248</v>
      </c>
      <c r="BE38" s="91">
        <f t="shared" si="8"/>
        <v>3517.4435096059333</v>
      </c>
      <c r="BF38" s="91">
        <f t="shared" si="8"/>
        <v>3757.8457181263038</v>
      </c>
      <c r="BG38" s="91">
        <f t="shared" si="8"/>
        <v>4017.4012524408013</v>
      </c>
      <c r="BH38" s="170">
        <f t="shared" si="8"/>
        <v>3953.7842532317363</v>
      </c>
      <c r="BI38" s="91">
        <f t="shared" si="8"/>
        <v>3950.3417630533431</v>
      </c>
      <c r="BJ38" s="91">
        <f t="shared" si="8"/>
        <v>4100.6338335056571</v>
      </c>
      <c r="BK38" s="91">
        <f t="shared" si="8"/>
        <v>4642.9075633741932</v>
      </c>
      <c r="BL38" s="91">
        <f t="shared" si="8"/>
        <v>4799.5690843548891</v>
      </c>
      <c r="BM38" s="91">
        <f t="shared" si="8"/>
        <v>5413.8919304595684</v>
      </c>
      <c r="BN38" s="91">
        <f t="shared" si="8"/>
        <v>5706.3128426790163</v>
      </c>
      <c r="BO38" s="91">
        <f t="shared" si="8"/>
        <v>6042.9685290972529</v>
      </c>
      <c r="BP38" s="91">
        <f t="shared" si="8"/>
        <v>6888.0399773750541</v>
      </c>
      <c r="BQ38" s="91">
        <f t="shared" si="8"/>
        <v>7868.9157778272302</v>
      </c>
      <c r="BR38" s="91">
        <f t="shared" si="8"/>
        <v>9180.1627341628191</v>
      </c>
      <c r="BS38" s="91">
        <f t="shared" si="8"/>
        <v>10046.023330066584</v>
      </c>
      <c r="BT38" s="91">
        <f t="shared" si="8"/>
        <v>10242.641296117346</v>
      </c>
      <c r="BU38" s="91">
        <f t="shared" si="8"/>
        <v>10670.527998548816</v>
      </c>
      <c r="BV38" s="91">
        <f t="shared" si="8"/>
        <v>10729.65242700702</v>
      </c>
      <c r="BW38" s="91">
        <f t="shared" si="8"/>
        <v>8912.076188840796</v>
      </c>
      <c r="BX38" s="91">
        <f t="shared" si="8"/>
        <v>12411.738428427994</v>
      </c>
      <c r="BY38" s="91">
        <f t="shared" si="8"/>
        <v>12619.524188537071</v>
      </c>
      <c r="BZ38" s="91">
        <f t="shared" si="8"/>
        <v>12942.179528635834</v>
      </c>
      <c r="CA38" s="91">
        <f t="shared" si="8"/>
        <v>13355.350512711364</v>
      </c>
      <c r="CB38" s="92">
        <f t="shared" si="8"/>
        <v>13607.734642150683</v>
      </c>
    </row>
    <row r="39" spans="1:80" x14ac:dyDescent="0.4">
      <c r="A39" s="89"/>
      <c r="B39" s="64" t="s">
        <v>345</v>
      </c>
      <c r="AH39" s="91">
        <f t="shared" ref="AH39:CB39" si="9">AH8-AH28</f>
        <v>151.84914468732393</v>
      </c>
      <c r="AI39" s="91">
        <f t="shared" si="9"/>
        <v>161.396546</v>
      </c>
      <c r="AJ39" s="91">
        <f t="shared" si="9"/>
        <v>189.91550753846153</v>
      </c>
      <c r="AK39" s="91">
        <f t="shared" si="9"/>
        <v>266.61219299999999</v>
      </c>
      <c r="AL39" s="91">
        <f t="shared" si="9"/>
        <v>407.03757974999996</v>
      </c>
      <c r="AM39" s="91">
        <f t="shared" si="9"/>
        <v>537.33116100000007</v>
      </c>
      <c r="AN39" s="91">
        <f t="shared" si="9"/>
        <v>613.02091249999989</v>
      </c>
      <c r="AO39" s="91">
        <f t="shared" si="9"/>
        <v>753.53722142857146</v>
      </c>
      <c r="AP39" s="91">
        <f t="shared" si="9"/>
        <v>863.89682319999997</v>
      </c>
      <c r="AQ39" s="91">
        <f t="shared" si="9"/>
        <v>908.76331000000005</v>
      </c>
      <c r="AR39" s="91">
        <f t="shared" si="9"/>
        <v>975.37345499999992</v>
      </c>
      <c r="AS39" s="91">
        <f t="shared" si="9"/>
        <v>1015.1541500000002</v>
      </c>
      <c r="AT39" s="91">
        <f t="shared" si="9"/>
        <v>1254.7130353333334</v>
      </c>
      <c r="AU39" s="91">
        <f t="shared" si="9"/>
        <v>1621.8660026666669</v>
      </c>
      <c r="AV39" s="91">
        <f t="shared" si="9"/>
        <v>1951.8019856666667</v>
      </c>
      <c r="AW39" s="91">
        <f t="shared" si="9"/>
        <v>2094.2903453333338</v>
      </c>
      <c r="AX39" s="91">
        <f t="shared" si="9"/>
        <v>2485.806</v>
      </c>
      <c r="AY39" s="91">
        <f t="shared" si="9"/>
        <v>2644.2919999999999</v>
      </c>
      <c r="AZ39" s="91">
        <f t="shared" si="9"/>
        <v>2657.2889999999998</v>
      </c>
      <c r="BA39" s="91">
        <f t="shared" si="9"/>
        <v>2485.8690000000001</v>
      </c>
      <c r="BB39" s="91">
        <f t="shared" si="9"/>
        <v>2337.3530000000001</v>
      </c>
      <c r="BC39" s="91">
        <f t="shared" si="9"/>
        <v>2195.8409999999999</v>
      </c>
      <c r="BD39" s="91">
        <f t="shared" si="9"/>
        <v>2168.2460000000001</v>
      </c>
      <c r="BE39" s="91">
        <f t="shared" si="9"/>
        <v>2109.9670000000001</v>
      </c>
      <c r="BF39" s="91">
        <f t="shared" si="9"/>
        <v>2011.06</v>
      </c>
      <c r="BG39" s="91">
        <f t="shared" si="9"/>
        <v>2161.7719999999999</v>
      </c>
      <c r="BH39" s="170">
        <f t="shared" si="9"/>
        <v>2217.1601861909335</v>
      </c>
      <c r="BI39" s="91">
        <f t="shared" si="9"/>
        <v>2105.6454449380922</v>
      </c>
      <c r="BJ39" s="91">
        <f t="shared" si="9"/>
        <v>2116.3850352606423</v>
      </c>
      <c r="BK39" s="91">
        <f t="shared" si="9"/>
        <v>2145.6769502982315</v>
      </c>
      <c r="BL39" s="91">
        <f t="shared" si="9"/>
        <v>2042.0937964678544</v>
      </c>
      <c r="BM39" s="91">
        <f t="shared" si="9"/>
        <v>2268.9005564261188</v>
      </c>
      <c r="BN39" s="91">
        <f t="shared" si="9"/>
        <v>2200.6879547325525</v>
      </c>
      <c r="BO39" s="91">
        <f t="shared" si="9"/>
        <v>2046.557400271515</v>
      </c>
      <c r="BP39" s="91">
        <f t="shared" si="9"/>
        <v>1928.7480865398493</v>
      </c>
      <c r="BQ39" s="91">
        <f t="shared" si="9"/>
        <v>1730.1651089447923</v>
      </c>
      <c r="BR39" s="91">
        <f t="shared" si="9"/>
        <v>1605.1906213365639</v>
      </c>
      <c r="BS39" s="91">
        <f t="shared" si="9"/>
        <v>1495.4882819575969</v>
      </c>
      <c r="BT39" s="91">
        <f t="shared" si="9"/>
        <v>1351.1295209249047</v>
      </c>
      <c r="BU39" s="91">
        <f t="shared" si="9"/>
        <v>1311.174943642415</v>
      </c>
      <c r="BV39" s="91">
        <f t="shared" si="9"/>
        <v>1098.2155182443782</v>
      </c>
      <c r="BW39" s="91">
        <f t="shared" si="9"/>
        <v>794.94025479351876</v>
      </c>
      <c r="BX39" s="91">
        <f t="shared" si="9"/>
        <v>1163.8549409817781</v>
      </c>
      <c r="BY39" s="91">
        <f t="shared" si="9"/>
        <v>1095.4316607270139</v>
      </c>
      <c r="BZ39" s="91">
        <f t="shared" si="9"/>
        <v>1091.3671340385154</v>
      </c>
      <c r="CA39" s="91">
        <f t="shared" si="9"/>
        <v>1095.3854128483003</v>
      </c>
      <c r="CB39" s="92">
        <f t="shared" si="9"/>
        <v>1109.7019931055629</v>
      </c>
    </row>
    <row r="40" spans="1:80" x14ac:dyDescent="0.4">
      <c r="A40" s="89"/>
      <c r="B40" s="64" t="s">
        <v>346</v>
      </c>
      <c r="AH40" s="91">
        <f t="shared" ref="AH40:CB40" si="10">AH9-AH29</f>
        <v>421.52873383365204</v>
      </c>
      <c r="AI40" s="91">
        <f t="shared" si="10"/>
        <v>428.076753</v>
      </c>
      <c r="AJ40" s="91">
        <f t="shared" si="10"/>
        <v>660.61226599999998</v>
      </c>
      <c r="AK40" s="91">
        <f t="shared" si="10"/>
        <v>1264.965091</v>
      </c>
      <c r="AL40" s="91">
        <f t="shared" si="10"/>
        <v>2209.4104600000001</v>
      </c>
      <c r="AM40" s="91">
        <f t="shared" si="10"/>
        <v>2825.5711942500002</v>
      </c>
      <c r="AN40" s="91">
        <f t="shared" si="10"/>
        <v>3220.5594852500003</v>
      </c>
      <c r="AO40" s="91">
        <f t="shared" si="10"/>
        <v>3645.8768322857145</v>
      </c>
      <c r="AP40" s="91">
        <f t="shared" si="10"/>
        <v>3761.7295313333334</v>
      </c>
      <c r="AQ40" s="91">
        <f t="shared" si="10"/>
        <v>3448.8278886666667</v>
      </c>
      <c r="AR40" s="91">
        <f t="shared" si="10"/>
        <v>2611.4259440000001</v>
      </c>
      <c r="AS40" s="91">
        <f t="shared" si="10"/>
        <v>2276.3142769999999</v>
      </c>
      <c r="AT40" s="91">
        <f t="shared" si="10"/>
        <v>2563.941902</v>
      </c>
      <c r="AU40" s="91">
        <f t="shared" si="10"/>
        <v>3636.3055476666668</v>
      </c>
      <c r="AV40" s="91">
        <f t="shared" si="10"/>
        <v>4663.306947</v>
      </c>
      <c r="AW40" s="91">
        <f t="shared" si="10"/>
        <v>4967.275426666667</v>
      </c>
      <c r="AX40" s="91">
        <f t="shared" si="10"/>
        <v>4363</v>
      </c>
      <c r="AY40" s="91">
        <f t="shared" si="10"/>
        <v>4163</v>
      </c>
      <c r="AZ40" s="91">
        <f t="shared" si="10"/>
        <v>3702.2150000000001</v>
      </c>
      <c r="BA40" s="91">
        <f t="shared" si="10"/>
        <v>3088.4580000000001</v>
      </c>
      <c r="BB40" s="91">
        <f t="shared" si="10"/>
        <v>2778.4490000000001</v>
      </c>
      <c r="BC40" s="91">
        <f t="shared" si="10"/>
        <v>2511.067</v>
      </c>
      <c r="BD40" s="91">
        <f t="shared" si="10"/>
        <v>2130.2660000000001</v>
      </c>
      <c r="BE40" s="91">
        <f t="shared" si="10"/>
        <v>1851.8090000000002</v>
      </c>
      <c r="BF40" s="91">
        <f t="shared" si="10"/>
        <v>1815.6551379400003</v>
      </c>
      <c r="BG40" s="91">
        <f t="shared" si="10"/>
        <v>1796.0921970551724</v>
      </c>
      <c r="BH40" s="170">
        <f t="shared" si="10"/>
        <v>1616.366</v>
      </c>
      <c r="BI40" s="91">
        <f t="shared" si="10"/>
        <v>1800.8370419799328</v>
      </c>
      <c r="BJ40" s="91">
        <f t="shared" si="10"/>
        <v>1949.6482782981043</v>
      </c>
      <c r="BK40" s="91">
        <f t="shared" si="10"/>
        <v>1817.4577446102965</v>
      </c>
      <c r="BL40" s="91">
        <f t="shared" si="10"/>
        <v>2129.1275195499998</v>
      </c>
      <c r="BM40" s="91">
        <f t="shared" si="10"/>
        <v>3595.32545321</v>
      </c>
      <c r="BN40" s="91">
        <f t="shared" si="10"/>
        <v>3672.3248568335066</v>
      </c>
      <c r="BO40" s="91">
        <f t="shared" si="10"/>
        <v>4184.1081413699985</v>
      </c>
      <c r="BP40" s="91">
        <f t="shared" si="10"/>
        <v>4507.4715771600004</v>
      </c>
      <c r="BQ40" s="91">
        <f t="shared" si="10"/>
        <v>3811.3202527161902</v>
      </c>
      <c r="BR40" s="91">
        <f t="shared" si="10"/>
        <v>2695.8303489699992</v>
      </c>
      <c r="BS40" s="91">
        <f t="shared" si="10"/>
        <v>2003.6174202700001</v>
      </c>
      <c r="BT40" s="91">
        <f t="shared" si="10"/>
        <v>1611.2098276999998</v>
      </c>
      <c r="BU40" s="91">
        <f t="shared" si="10"/>
        <v>1442.7194395999989</v>
      </c>
      <c r="BV40" s="91">
        <f t="shared" si="10"/>
        <v>1143.5596715099998</v>
      </c>
      <c r="BW40" s="91">
        <f t="shared" si="10"/>
        <v>622.88809670777152</v>
      </c>
      <c r="BX40" s="91">
        <f t="shared" si="10"/>
        <v>2077.8782525976885</v>
      </c>
      <c r="BY40" s="91">
        <f t="shared" si="10"/>
        <v>2145.5135423088341</v>
      </c>
      <c r="BZ40" s="91">
        <f t="shared" si="10"/>
        <v>2243.9446627347465</v>
      </c>
      <c r="CA40" s="91">
        <f t="shared" si="10"/>
        <v>2348.6165683880845</v>
      </c>
      <c r="CB40" s="92">
        <f t="shared" si="10"/>
        <v>2453.9034193588259</v>
      </c>
    </row>
    <row r="41" spans="1:80" x14ac:dyDescent="0.4">
      <c r="A41" s="89"/>
      <c r="B41" s="64" t="s">
        <v>347</v>
      </c>
      <c r="AH41" s="91">
        <f t="shared" ref="AH41:CB41" si="11">AH10-AH30</f>
        <v>19.429980786885245</v>
      </c>
      <c r="AI41" s="91">
        <f t="shared" si="11"/>
        <v>24.98140386885246</v>
      </c>
      <c r="AJ41" s="91">
        <f t="shared" si="11"/>
        <v>31.485480586666668</v>
      </c>
      <c r="AK41" s="91">
        <f t="shared" si="11"/>
        <v>42.065662942955178</v>
      </c>
      <c r="AL41" s="91">
        <f t="shared" si="11"/>
        <v>58.989153888888886</v>
      </c>
      <c r="AM41" s="91">
        <f t="shared" si="11"/>
        <v>80.04656019875776</v>
      </c>
      <c r="AN41" s="91">
        <f t="shared" si="11"/>
        <v>100.63385805128205</v>
      </c>
      <c r="AO41" s="91">
        <f t="shared" si="11"/>
        <v>103.59578001843317</v>
      </c>
      <c r="AP41" s="91">
        <f t="shared" si="11"/>
        <v>135.62299025555555</v>
      </c>
      <c r="AQ41" s="91">
        <f t="shared" si="11"/>
        <v>195.83484244128789</v>
      </c>
      <c r="AR41" s="91">
        <f t="shared" si="11"/>
        <v>126.39782312688821</v>
      </c>
      <c r="AS41" s="91">
        <f t="shared" si="11"/>
        <v>125.84043405</v>
      </c>
      <c r="AT41" s="91">
        <f t="shared" si="11"/>
        <v>220.96582318101412</v>
      </c>
      <c r="AU41" s="91">
        <f t="shared" si="11"/>
        <v>356.26081221506735</v>
      </c>
      <c r="AV41" s="91">
        <f t="shared" si="11"/>
        <v>253.07357532492722</v>
      </c>
      <c r="AW41" s="91">
        <f t="shared" si="11"/>
        <v>248.79294115522868</v>
      </c>
      <c r="AX41" s="91">
        <f t="shared" si="11"/>
        <v>369.89999999999884</v>
      </c>
      <c r="AY41" s="91">
        <f t="shared" si="11"/>
        <v>427.30699999999945</v>
      </c>
      <c r="AZ41" s="91">
        <f t="shared" si="11"/>
        <v>378.41800000000001</v>
      </c>
      <c r="BA41" s="91">
        <f t="shared" si="11"/>
        <v>335.34300000000093</v>
      </c>
      <c r="BB41" s="91">
        <f t="shared" si="11"/>
        <v>309.75799999999867</v>
      </c>
      <c r="BC41" s="91">
        <f t="shared" si="11"/>
        <v>230.18900000000011</v>
      </c>
      <c r="BD41" s="91">
        <f t="shared" si="11"/>
        <v>222.10499999999894</v>
      </c>
      <c r="BE41" s="91">
        <f t="shared" si="11"/>
        <v>243.31711941217159</v>
      </c>
      <c r="BF41" s="91">
        <f t="shared" si="11"/>
        <v>261.18071095259984</v>
      </c>
      <c r="BG41" s="91">
        <f t="shared" si="11"/>
        <v>391.25825241992959</v>
      </c>
      <c r="BH41" s="170">
        <f t="shared" si="11"/>
        <v>579.968560577331</v>
      </c>
      <c r="BI41" s="91">
        <f t="shared" si="11"/>
        <v>568.00879661356441</v>
      </c>
      <c r="BJ41" s="91">
        <f t="shared" si="11"/>
        <v>571.75198014370062</v>
      </c>
      <c r="BK41" s="91">
        <f t="shared" si="11"/>
        <v>501.8893751028902</v>
      </c>
      <c r="BL41" s="91">
        <f t="shared" si="11"/>
        <v>450.18861358952347</v>
      </c>
      <c r="BM41" s="91">
        <f t="shared" si="11"/>
        <v>500.43241755851398</v>
      </c>
      <c r="BN41" s="91">
        <f t="shared" si="11"/>
        <v>593.08102332709927</v>
      </c>
      <c r="BO41" s="91">
        <f t="shared" si="11"/>
        <v>612.21709897413382</v>
      </c>
      <c r="BP41" s="91">
        <f t="shared" si="11"/>
        <v>674.75149356755662</v>
      </c>
      <c r="BQ41" s="91">
        <f t="shared" si="11"/>
        <v>709.39838687550969</v>
      </c>
      <c r="BR41" s="91">
        <f t="shared" si="11"/>
        <v>715.09465586803412</v>
      </c>
      <c r="BS41" s="91">
        <f t="shared" si="11"/>
        <v>732.25916753352351</v>
      </c>
      <c r="BT41" s="91">
        <f t="shared" si="11"/>
        <v>722.36732731459915</v>
      </c>
      <c r="BU41" s="91">
        <f t="shared" si="11"/>
        <v>755.95652884947106</v>
      </c>
      <c r="BV41" s="91">
        <f t="shared" si="11"/>
        <v>705.39995699517203</v>
      </c>
      <c r="BW41" s="91">
        <f t="shared" si="11"/>
        <v>564.84520203877696</v>
      </c>
      <c r="BX41" s="91">
        <f t="shared" si="11"/>
        <v>1016.7100089420319</v>
      </c>
      <c r="BY41" s="91">
        <f t="shared" si="11"/>
        <v>1103.2026261534963</v>
      </c>
      <c r="BZ41" s="91">
        <f t="shared" si="11"/>
        <v>1204.8466284694571</v>
      </c>
      <c r="CA41" s="91">
        <f t="shared" si="11"/>
        <v>1253.0635403706037</v>
      </c>
      <c r="CB41" s="92">
        <f t="shared" si="11"/>
        <v>1296.5688640414139</v>
      </c>
    </row>
    <row r="42" spans="1:80" ht="26.25" customHeight="1" x14ac:dyDescent="0.4">
      <c r="A42" s="89"/>
      <c r="B42" s="96" t="s">
        <v>348</v>
      </c>
      <c r="AH42" s="91">
        <f t="shared" ref="AH42:CB42" si="12">SUM(AH38:AH41)</f>
        <v>715.29671786231086</v>
      </c>
      <c r="AI42" s="91">
        <f t="shared" si="12"/>
        <v>749.95815319514134</v>
      </c>
      <c r="AJ42" s="91">
        <f t="shared" si="12"/>
        <v>1040.789129089716</v>
      </c>
      <c r="AK42" s="91">
        <f t="shared" si="12"/>
        <v>1754.8259641488253</v>
      </c>
      <c r="AL42" s="91">
        <f t="shared" si="12"/>
        <v>2912.5827186110514</v>
      </c>
      <c r="AM42" s="91">
        <f t="shared" si="12"/>
        <v>3707.2350978794707</v>
      </c>
      <c r="AN42" s="91">
        <f t="shared" si="12"/>
        <v>4224.6237051528278</v>
      </c>
      <c r="AO42" s="91">
        <f t="shared" si="12"/>
        <v>4836.5364038480639</v>
      </c>
      <c r="AP42" s="91">
        <f t="shared" si="12"/>
        <v>5163.6852653570695</v>
      </c>
      <c r="AQ42" s="91">
        <f t="shared" si="12"/>
        <v>4962.3834664939886</v>
      </c>
      <c r="AR42" s="91">
        <f t="shared" si="12"/>
        <v>4243.4634653334151</v>
      </c>
      <c r="AS42" s="91">
        <f t="shared" si="12"/>
        <v>4001.2256838964586</v>
      </c>
      <c r="AT42" s="91">
        <f t="shared" si="12"/>
        <v>4764.1955617436151</v>
      </c>
      <c r="AU42" s="91">
        <f t="shared" si="12"/>
        <v>6514.6706588864881</v>
      </c>
      <c r="AV42" s="91">
        <f t="shared" si="12"/>
        <v>8122.086198711092</v>
      </c>
      <c r="AW42" s="91">
        <f t="shared" si="12"/>
        <v>8879.3638146248231</v>
      </c>
      <c r="AX42" s="91">
        <f t="shared" si="12"/>
        <v>9196.7945080707887</v>
      </c>
      <c r="AY42" s="91">
        <f t="shared" si="12"/>
        <v>9626.2797994921839</v>
      </c>
      <c r="AZ42" s="91">
        <f t="shared" si="12"/>
        <v>9373.9060127506436</v>
      </c>
      <c r="BA42" s="91">
        <f t="shared" si="12"/>
        <v>8683.992750001371</v>
      </c>
      <c r="BB42" s="91">
        <f t="shared" si="12"/>
        <v>8346.4894080489466</v>
      </c>
      <c r="BC42" s="91">
        <f t="shared" si="12"/>
        <v>7986.9062235258198</v>
      </c>
      <c r="BD42" s="91">
        <f t="shared" si="12"/>
        <v>7789.9162842081232</v>
      </c>
      <c r="BE42" s="91">
        <f t="shared" si="12"/>
        <v>7722.5366290181055</v>
      </c>
      <c r="BF42" s="91">
        <f t="shared" si="12"/>
        <v>7845.7415670189039</v>
      </c>
      <c r="BG42" s="91">
        <f t="shared" si="12"/>
        <v>8366.5237019159031</v>
      </c>
      <c r="BH42" s="170">
        <f t="shared" si="12"/>
        <v>8367.2790000000005</v>
      </c>
      <c r="BI42" s="91">
        <f t="shared" si="12"/>
        <v>8424.8330465849322</v>
      </c>
      <c r="BJ42" s="91">
        <f t="shared" si="12"/>
        <v>8738.4191272081043</v>
      </c>
      <c r="BK42" s="91">
        <f t="shared" si="12"/>
        <v>9107.9316333856113</v>
      </c>
      <c r="BL42" s="91">
        <f t="shared" si="12"/>
        <v>9420.9790139622673</v>
      </c>
      <c r="BM42" s="91">
        <f t="shared" si="12"/>
        <v>11778.5503576542</v>
      </c>
      <c r="BN42" s="91">
        <f t="shared" si="12"/>
        <v>12172.406677572175</v>
      </c>
      <c r="BO42" s="91">
        <f t="shared" si="12"/>
        <v>12885.8511697129</v>
      </c>
      <c r="BP42" s="91">
        <f t="shared" si="12"/>
        <v>13999.011134642462</v>
      </c>
      <c r="BQ42" s="91">
        <f t="shared" si="12"/>
        <v>14119.799526363722</v>
      </c>
      <c r="BR42" s="91">
        <f t="shared" si="12"/>
        <v>14196.278360337416</v>
      </c>
      <c r="BS42" s="91">
        <f t="shared" si="12"/>
        <v>14277.388199827705</v>
      </c>
      <c r="BT42" s="91">
        <f t="shared" si="12"/>
        <v>13927.347972056852</v>
      </c>
      <c r="BU42" s="91">
        <f t="shared" si="12"/>
        <v>14180.3789106407</v>
      </c>
      <c r="BV42" s="91">
        <f t="shared" si="12"/>
        <v>13676.827573756571</v>
      </c>
      <c r="BW42" s="91">
        <f t="shared" si="12"/>
        <v>10894.749742380864</v>
      </c>
      <c r="BX42" s="91">
        <f t="shared" si="12"/>
        <v>16670.181630949493</v>
      </c>
      <c r="BY42" s="91">
        <f t="shared" si="12"/>
        <v>16963.672017726414</v>
      </c>
      <c r="BZ42" s="91">
        <f t="shared" si="12"/>
        <v>17482.337953878552</v>
      </c>
      <c r="CA42" s="91">
        <f t="shared" si="12"/>
        <v>18052.416034318354</v>
      </c>
      <c r="CB42" s="92">
        <f t="shared" si="12"/>
        <v>18467.908918656489</v>
      </c>
    </row>
    <row r="43" spans="1:80" x14ac:dyDescent="0.4">
      <c r="A43" s="89"/>
      <c r="B43" s="96" t="s">
        <v>349</v>
      </c>
      <c r="AH43" s="91">
        <f t="shared" ref="AH43:CB43" si="13">AH42+AH37</f>
        <v>1273.4937362036571</v>
      </c>
      <c r="AI43" s="91">
        <f t="shared" si="13"/>
        <v>1362.9195439999999</v>
      </c>
      <c r="AJ43" s="91">
        <f t="shared" si="13"/>
        <v>1751.1143538461538</v>
      </c>
      <c r="AK43" s="91">
        <f t="shared" si="13"/>
        <v>2657.6854695000002</v>
      </c>
      <c r="AL43" s="91">
        <f t="shared" si="13"/>
        <v>3817.5333942500001</v>
      </c>
      <c r="AM43" s="91">
        <f t="shared" si="13"/>
        <v>4605.0374345</v>
      </c>
      <c r="AN43" s="91">
        <f t="shared" si="13"/>
        <v>5249.22940225</v>
      </c>
      <c r="AO43" s="91">
        <f t="shared" si="13"/>
        <v>5925.8802872857141</v>
      </c>
      <c r="AP43" s="91">
        <f t="shared" si="13"/>
        <v>6219.4244389333326</v>
      </c>
      <c r="AQ43" s="91">
        <f t="shared" si="13"/>
        <v>5993.7093670000013</v>
      </c>
      <c r="AR43" s="91">
        <f t="shared" si="13"/>
        <v>5381.6140466666675</v>
      </c>
      <c r="AS43" s="91">
        <f t="shared" si="13"/>
        <v>5152.8057166666676</v>
      </c>
      <c r="AT43" s="91">
        <f t="shared" si="13"/>
        <v>6029.1884084879675</v>
      </c>
      <c r="AU43" s="91">
        <f t="shared" si="13"/>
        <v>7954.5646282840453</v>
      </c>
      <c r="AV43" s="91">
        <f t="shared" si="13"/>
        <v>10261.900401572635</v>
      </c>
      <c r="AW43" s="91">
        <f t="shared" si="13"/>
        <v>11080.553460896765</v>
      </c>
      <c r="AX43" s="91">
        <f t="shared" si="13"/>
        <v>11418.910251571619</v>
      </c>
      <c r="AY43" s="91">
        <f t="shared" si="13"/>
        <v>11967.287325429546</v>
      </c>
      <c r="AZ43" s="91">
        <f t="shared" si="13"/>
        <v>11716.682181652171</v>
      </c>
      <c r="BA43" s="91">
        <f t="shared" si="13"/>
        <v>11105.415104404639</v>
      </c>
      <c r="BB43" s="91">
        <f t="shared" si="13"/>
        <v>10730.541461768862</v>
      </c>
      <c r="BC43" s="91">
        <f t="shared" si="13"/>
        <v>10600.157779455387</v>
      </c>
      <c r="BD43" s="91">
        <f t="shared" si="13"/>
        <v>10743.957331973461</v>
      </c>
      <c r="BE43" s="91">
        <f t="shared" si="13"/>
        <v>11081.606751270549</v>
      </c>
      <c r="BF43" s="91">
        <f t="shared" si="13"/>
        <v>11642.917791906873</v>
      </c>
      <c r="BG43" s="91">
        <f t="shared" si="13"/>
        <v>12934.185497335639</v>
      </c>
      <c r="BH43" s="170">
        <f t="shared" si="13"/>
        <v>14337.895</v>
      </c>
      <c r="BI43" s="91">
        <f t="shared" si="13"/>
        <v>14851.108266184932</v>
      </c>
      <c r="BJ43" s="91">
        <f t="shared" si="13"/>
        <v>15606.962786808102</v>
      </c>
      <c r="BK43" s="91">
        <f t="shared" si="13"/>
        <v>16475.056454099642</v>
      </c>
      <c r="BL43" s="91">
        <f t="shared" si="13"/>
        <v>17124.297496262265</v>
      </c>
      <c r="BM43" s="91">
        <f t="shared" si="13"/>
        <v>19907.435506014201</v>
      </c>
      <c r="BN43" s="91">
        <f t="shared" si="13"/>
        <v>20414.563520732176</v>
      </c>
      <c r="BO43" s="91">
        <f t="shared" si="13"/>
        <v>20938.004279022898</v>
      </c>
      <c r="BP43" s="91">
        <f t="shared" si="13"/>
        <v>21509.88625096246</v>
      </c>
      <c r="BQ43" s="91">
        <f t="shared" si="13"/>
        <v>21161.323002563695</v>
      </c>
      <c r="BR43" s="91">
        <f t="shared" si="13"/>
        <v>20772.358298077415</v>
      </c>
      <c r="BS43" s="91">
        <f t="shared" si="13"/>
        <v>20356.094250697701</v>
      </c>
      <c r="BT43" s="91">
        <f t="shared" si="13"/>
        <v>19592.933527166853</v>
      </c>
      <c r="BU43" s="91">
        <f t="shared" si="13"/>
        <v>19548.026928880703</v>
      </c>
      <c r="BV43" s="91">
        <f t="shared" si="13"/>
        <v>18816.704800476571</v>
      </c>
      <c r="BW43" s="91">
        <f t="shared" si="13"/>
        <v>16025.191593204298</v>
      </c>
      <c r="BX43" s="91">
        <f t="shared" si="13"/>
        <v>21957.881137070566</v>
      </c>
      <c r="BY43" s="91">
        <f t="shared" si="13"/>
        <v>22273.192689241761</v>
      </c>
      <c r="BZ43" s="91">
        <f t="shared" si="13"/>
        <v>22682.768623335869</v>
      </c>
      <c r="CA43" s="91">
        <f t="shared" si="13"/>
        <v>23151.64286399804</v>
      </c>
      <c r="CB43" s="92">
        <f t="shared" si="13"/>
        <v>23560.944679815559</v>
      </c>
    </row>
    <row r="44" spans="1:80" ht="26.25" customHeight="1" x14ac:dyDescent="0.4">
      <c r="A44" s="89"/>
      <c r="B44" s="169" t="s">
        <v>358</v>
      </c>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2"/>
    </row>
    <row r="45" spans="1:80" x14ac:dyDescent="0.4">
      <c r="A45" s="89"/>
      <c r="B45" s="64" t="s">
        <v>359</v>
      </c>
      <c r="AH45" s="91">
        <v>24</v>
      </c>
      <c r="AI45" s="91">
        <v>27</v>
      </c>
      <c r="AJ45" s="91">
        <v>42</v>
      </c>
      <c r="AK45" s="91">
        <v>66</v>
      </c>
      <c r="AL45" s="91">
        <v>94</v>
      </c>
      <c r="AM45" s="91">
        <v>123</v>
      </c>
      <c r="AN45" s="91">
        <v>126</v>
      </c>
      <c r="AO45" s="91">
        <v>130</v>
      </c>
      <c r="AP45" s="91">
        <v>161</v>
      </c>
      <c r="AQ45" s="91">
        <v>179.708</v>
      </c>
      <c r="AR45" s="91">
        <v>394.245</v>
      </c>
      <c r="AS45" s="91">
        <v>425.16500000000002</v>
      </c>
      <c r="AT45" s="91">
        <v>494.35300000000001</v>
      </c>
      <c r="AU45" s="91">
        <v>626.245</v>
      </c>
      <c r="AV45" s="91">
        <v>928.67899999999997</v>
      </c>
      <c r="AW45" s="91">
        <v>1207.7750000000001</v>
      </c>
      <c r="AX45" s="91">
        <v>1440.797</v>
      </c>
      <c r="AY45" s="91">
        <v>1739.5630000000001</v>
      </c>
      <c r="AZ45" s="91">
        <v>2083.6799999999998</v>
      </c>
      <c r="BA45" s="91">
        <v>2326.3319999999999</v>
      </c>
      <c r="BB45" s="91">
        <v>2428.9789999999998</v>
      </c>
      <c r="BC45" s="91">
        <v>1895.7190000000001</v>
      </c>
      <c r="BD45" s="91">
        <v>1.71</v>
      </c>
      <c r="BE45" s="91">
        <v>-0.81900222</v>
      </c>
      <c r="BF45" s="91">
        <v>-0.73990369000000011</v>
      </c>
      <c r="BG45" s="91">
        <v>8.5208560000000017E-2</v>
      </c>
      <c r="BH45" s="91">
        <v>-2.9000000000000001E-2</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2">
        <v>0</v>
      </c>
    </row>
    <row r="46" spans="1:80" x14ac:dyDescent="0.4">
      <c r="A46" s="89"/>
      <c r="B46" s="171" t="s">
        <v>360</v>
      </c>
      <c r="AH46" s="91">
        <v>14.511966970103668</v>
      </c>
      <c r="AI46" s="91">
        <v>16.133326530612248</v>
      </c>
      <c r="AJ46" s="91">
        <v>24.717428571428567</v>
      </c>
      <c r="AK46" s="91">
        <v>38.256555984555987</v>
      </c>
      <c r="AL46" s="91">
        <v>53.688094574692514</v>
      </c>
      <c r="AM46" s="91">
        <v>69.433802484230412</v>
      </c>
      <c r="AN46" s="91">
        <v>70.79400989192159</v>
      </c>
      <c r="AO46" s="91">
        <v>72.922577563434828</v>
      </c>
      <c r="AP46" s="91">
        <v>90.311245126833001</v>
      </c>
      <c r="AQ46" s="91">
        <v>101.14080485724621</v>
      </c>
      <c r="AR46" s="91">
        <v>214.69849528659114</v>
      </c>
      <c r="AS46" s="91">
        <v>246.22674990624449</v>
      </c>
      <c r="AT46" s="91">
        <v>290.78532291356805</v>
      </c>
      <c r="AU46" s="91">
        <v>374.87953670196288</v>
      </c>
      <c r="AV46" s="91">
        <v>515.91282807874779</v>
      </c>
      <c r="AW46" s="91">
        <v>639.46872373484587</v>
      </c>
      <c r="AX46" s="91">
        <v>746.17943712198155</v>
      </c>
      <c r="AY46" s="91">
        <v>868.26822643117271</v>
      </c>
      <c r="AZ46" s="91">
        <v>1014.3606606667142</v>
      </c>
      <c r="BA46" s="91">
        <v>1119.2241017635679</v>
      </c>
      <c r="BB46" s="91">
        <v>1161.318333432162</v>
      </c>
      <c r="BC46" s="91">
        <v>952.99214417084886</v>
      </c>
      <c r="BD46" s="91">
        <v>0.85962981144998363</v>
      </c>
      <c r="BE46" s="91">
        <v>-0.41171855202088775</v>
      </c>
      <c r="BF46" s="91">
        <v>-0.37195512837768846</v>
      </c>
      <c r="BG46" s="91">
        <v>4.2834981501008555E-2</v>
      </c>
      <c r="BH46" s="91">
        <v>-1.4578517270204401E-2</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2">
        <v>0</v>
      </c>
    </row>
    <row r="47" spans="1:80" x14ac:dyDescent="0.4">
      <c r="A47" s="89"/>
      <c r="B47" s="171" t="s">
        <v>361</v>
      </c>
      <c r="AH47" s="91">
        <v>9.4880330298963322</v>
      </c>
      <c r="AI47" s="91">
        <v>10.866673469387752</v>
      </c>
      <c r="AJ47" s="91">
        <v>17.282571428571433</v>
      </c>
      <c r="AK47" s="91">
        <v>27.743444015444013</v>
      </c>
      <c r="AL47" s="91">
        <v>40.311905425307486</v>
      </c>
      <c r="AM47" s="91">
        <v>53.566197515769588</v>
      </c>
      <c r="AN47" s="91">
        <v>55.20599010807841</v>
      </c>
      <c r="AO47" s="91">
        <v>57.077422436565172</v>
      </c>
      <c r="AP47" s="91">
        <v>70.688754873166999</v>
      </c>
      <c r="AQ47" s="91">
        <v>78.567195142753789</v>
      </c>
      <c r="AR47" s="91">
        <v>179.54650471340884</v>
      </c>
      <c r="AS47" s="91">
        <v>178.93825009375556</v>
      </c>
      <c r="AT47" s="91">
        <v>203.56767708643196</v>
      </c>
      <c r="AU47" s="91">
        <v>251.36546329803713</v>
      </c>
      <c r="AV47" s="91">
        <v>412.76617192125207</v>
      </c>
      <c r="AW47" s="91">
        <v>568.30627626515411</v>
      </c>
      <c r="AX47" s="91">
        <v>694.61756287801848</v>
      </c>
      <c r="AY47" s="91">
        <v>871.2947735688274</v>
      </c>
      <c r="AZ47" s="91">
        <v>1069.3193393332856</v>
      </c>
      <c r="BA47" s="91">
        <v>1207.107898236432</v>
      </c>
      <c r="BB47" s="91">
        <v>1267.660666567838</v>
      </c>
      <c r="BC47" s="91">
        <v>942.7268558291513</v>
      </c>
      <c r="BD47" s="91">
        <v>0.85037018855001634</v>
      </c>
      <c r="BE47" s="91">
        <v>-0.40728366797911225</v>
      </c>
      <c r="BF47" s="91">
        <v>-0.36794856162231165</v>
      </c>
      <c r="BG47" s="91">
        <v>4.2373578498991461E-2</v>
      </c>
      <c r="BH47" s="91">
        <v>-1.44214827297956E-2</v>
      </c>
      <c r="BI47" s="91">
        <v>0</v>
      </c>
      <c r="BJ47" s="91">
        <v>0</v>
      </c>
      <c r="BK47" s="91">
        <v>0</v>
      </c>
      <c r="BL47" s="91">
        <v>0</v>
      </c>
      <c r="BM47" s="91">
        <v>0</v>
      </c>
      <c r="BN47" s="91">
        <v>0</v>
      </c>
      <c r="BO47" s="91">
        <v>0</v>
      </c>
      <c r="BP47" s="91">
        <v>0</v>
      </c>
      <c r="BQ47" s="91">
        <v>0</v>
      </c>
      <c r="BR47" s="91">
        <v>0</v>
      </c>
      <c r="BS47" s="91">
        <v>0</v>
      </c>
      <c r="BT47" s="91">
        <v>0</v>
      </c>
      <c r="BU47" s="91">
        <v>0</v>
      </c>
      <c r="BV47" s="91">
        <v>0</v>
      </c>
      <c r="BW47" s="91">
        <v>0</v>
      </c>
      <c r="BX47" s="91">
        <v>0</v>
      </c>
      <c r="BY47" s="91">
        <v>0</v>
      </c>
      <c r="BZ47" s="91">
        <v>0</v>
      </c>
      <c r="CA47" s="91">
        <v>0</v>
      </c>
      <c r="CB47" s="92">
        <v>0</v>
      </c>
    </row>
    <row r="48" spans="1:80" x14ac:dyDescent="0.4">
      <c r="A48" s="89"/>
      <c r="B48" s="171" t="s">
        <v>362</v>
      </c>
      <c r="AH48" s="91">
        <v>13.756276951258759</v>
      </c>
      <c r="AI48" s="91">
        <v>14.721428571428573</v>
      </c>
      <c r="AJ48" s="91">
        <v>22.033333333333331</v>
      </c>
      <c r="AK48" s="91">
        <v>32.202197802197801</v>
      </c>
      <c r="AL48" s="91">
        <v>41.401985111662533</v>
      </c>
      <c r="AM48" s="91">
        <v>50.329731447640235</v>
      </c>
      <c r="AN48" s="91">
        <v>51.097730029457637</v>
      </c>
      <c r="AO48" s="91">
        <v>53.433919597989942</v>
      </c>
      <c r="AP48" s="91">
        <v>66.668636363636352</v>
      </c>
      <c r="AQ48" s="91">
        <v>77.651036790439605</v>
      </c>
      <c r="AR48" s="91">
        <v>134.98114050144258</v>
      </c>
      <c r="AS48" s="91">
        <v>173.14325355946306</v>
      </c>
      <c r="AT48" s="91">
        <v>199.74592724262308</v>
      </c>
      <c r="AU48" s="91">
        <v>245.91611603384013</v>
      </c>
      <c r="AV48" s="91">
        <v>404.6508545365192</v>
      </c>
      <c r="AW48" s="91">
        <v>552.73875902745692</v>
      </c>
      <c r="AX48" s="91">
        <v>656.20748239800935</v>
      </c>
      <c r="AY48" s="91">
        <v>792.96442475354183</v>
      </c>
      <c r="AZ48" s="91">
        <v>949.43287308560286</v>
      </c>
      <c r="BA48" s="91">
        <v>1104.2454763063374</v>
      </c>
      <c r="BB48" s="91">
        <v>1220.2878674290116</v>
      </c>
      <c r="BC48" s="91">
        <v>970.71840220705849</v>
      </c>
      <c r="BD48" s="91">
        <v>0.8756194709100189</v>
      </c>
      <c r="BE48" s="91">
        <v>-0.41937677809972562</v>
      </c>
      <c r="BF48" s="91">
        <v>-0.37887372956852083</v>
      </c>
      <c r="BG48" s="91">
        <v>4.3631739312400351E-2</v>
      </c>
      <c r="BH48" s="91">
        <v>-1.4849686933561724E-2</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2">
        <v>0</v>
      </c>
    </row>
    <row r="49" spans="1:80" x14ac:dyDescent="0.4">
      <c r="A49" s="89"/>
      <c r="B49" s="171" t="s">
        <v>363</v>
      </c>
      <c r="AH49" s="91">
        <v>10.243723048741241</v>
      </c>
      <c r="AI49" s="91">
        <v>12.278571428571427</v>
      </c>
      <c r="AJ49" s="91">
        <v>19.966666666666669</v>
      </c>
      <c r="AK49" s="91">
        <v>33.797802197802199</v>
      </c>
      <c r="AL49" s="91">
        <v>52.598014888337467</v>
      </c>
      <c r="AM49" s="91">
        <v>72.670268552359772</v>
      </c>
      <c r="AN49" s="91">
        <v>74.902269970542363</v>
      </c>
      <c r="AO49" s="91">
        <v>76.566080402010058</v>
      </c>
      <c r="AP49" s="91">
        <v>94.331363636363648</v>
      </c>
      <c r="AQ49" s="91">
        <v>102.05696320956039</v>
      </c>
      <c r="AR49" s="91">
        <v>259.26385949855739</v>
      </c>
      <c r="AS49" s="91">
        <v>252.02174644053699</v>
      </c>
      <c r="AT49" s="91">
        <v>294.60707275737695</v>
      </c>
      <c r="AU49" s="91">
        <v>380.32888396615988</v>
      </c>
      <c r="AV49" s="91">
        <v>524.02814546348088</v>
      </c>
      <c r="AW49" s="91">
        <v>655.03624097254328</v>
      </c>
      <c r="AX49" s="91">
        <v>784.58951760199068</v>
      </c>
      <c r="AY49" s="91">
        <v>946.59857524645815</v>
      </c>
      <c r="AZ49" s="91">
        <v>1134.2471269143971</v>
      </c>
      <c r="BA49" s="91">
        <v>1222.0865236936625</v>
      </c>
      <c r="BB49" s="91">
        <v>1208.691132570988</v>
      </c>
      <c r="BC49" s="91">
        <v>925.00059779294145</v>
      </c>
      <c r="BD49" s="91">
        <v>0.83438052908998106</v>
      </c>
      <c r="BE49" s="91">
        <v>-0.39962544190027438</v>
      </c>
      <c r="BF49" s="91">
        <v>-0.36102996043147928</v>
      </c>
      <c r="BG49" s="91">
        <v>4.1576820687599665E-2</v>
      </c>
      <c r="BH49" s="91">
        <v>-1.4150313066438278E-2</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2">
        <v>0</v>
      </c>
    </row>
    <row r="50" spans="1:80" ht="26.25" customHeight="1" x14ac:dyDescent="0.4">
      <c r="A50" s="89"/>
      <c r="B50" s="64" t="s">
        <v>192</v>
      </c>
      <c r="AH50" s="91">
        <v>0</v>
      </c>
      <c r="AI50" s="91">
        <v>0</v>
      </c>
      <c r="AJ50" s="91">
        <v>0</v>
      </c>
      <c r="AK50" s="91">
        <v>0</v>
      </c>
      <c r="AL50" s="91">
        <v>0</v>
      </c>
      <c r="AM50" s="91">
        <v>0</v>
      </c>
      <c r="AN50" s="91">
        <v>0</v>
      </c>
      <c r="AO50" s="91">
        <v>0</v>
      </c>
      <c r="AP50" s="91">
        <v>0</v>
      </c>
      <c r="AQ50" s="91">
        <v>0</v>
      </c>
      <c r="AR50" s="91">
        <v>0</v>
      </c>
      <c r="AS50" s="91">
        <v>0</v>
      </c>
      <c r="AT50" s="91">
        <v>0</v>
      </c>
      <c r="AU50" s="91">
        <v>0</v>
      </c>
      <c r="AV50" s="91">
        <v>2.8769999999999998</v>
      </c>
      <c r="AW50" s="91">
        <v>7.2039999999999997</v>
      </c>
      <c r="AX50" s="91">
        <v>11.369</v>
      </c>
      <c r="AY50" s="91">
        <v>19.163</v>
      </c>
      <c r="AZ50" s="91">
        <v>34.027000000000001</v>
      </c>
      <c r="BA50" s="91">
        <v>42.026000000000003</v>
      </c>
      <c r="BB50" s="91">
        <v>48.832000000000001</v>
      </c>
      <c r="BC50" s="91">
        <v>39.287999999999997</v>
      </c>
      <c r="BD50" s="91">
        <v>-6.0999999999999999E-2</v>
      </c>
      <c r="BE50" s="91">
        <v>-8.6436562195121955E-2</v>
      </c>
      <c r="BF50" s="91">
        <v>-0.14737339999999999</v>
      </c>
      <c r="BG50" s="91">
        <v>8.5208560000000017E-2</v>
      </c>
      <c r="BH50" s="91">
        <v>-2.9000000000000001E-2</v>
      </c>
      <c r="BI50" s="91">
        <v>0</v>
      </c>
      <c r="BJ50" s="91">
        <v>0</v>
      </c>
      <c r="BK50" s="91">
        <v>0</v>
      </c>
      <c r="BL50" s="91">
        <v>0</v>
      </c>
      <c r="BM50" s="91">
        <v>0</v>
      </c>
      <c r="BN50" s="91">
        <v>0</v>
      </c>
      <c r="BO50" s="91">
        <v>0</v>
      </c>
      <c r="BP50" s="91">
        <v>0</v>
      </c>
      <c r="BQ50" s="91">
        <v>0</v>
      </c>
      <c r="BR50" s="91">
        <v>0</v>
      </c>
      <c r="BS50" s="91">
        <v>0</v>
      </c>
      <c r="BT50" s="91">
        <v>0</v>
      </c>
      <c r="BU50" s="91">
        <v>0</v>
      </c>
      <c r="BV50" s="91">
        <v>0</v>
      </c>
      <c r="BW50" s="91">
        <v>0</v>
      </c>
      <c r="BX50" s="91">
        <v>0</v>
      </c>
      <c r="BY50" s="91">
        <v>0</v>
      </c>
      <c r="BZ50" s="91">
        <v>0</v>
      </c>
      <c r="CA50" s="91">
        <v>0</v>
      </c>
      <c r="CB50" s="92">
        <v>0</v>
      </c>
    </row>
    <row r="51" spans="1:80" x14ac:dyDescent="0.4">
      <c r="A51" s="89"/>
      <c r="B51" s="171" t="s">
        <v>360</v>
      </c>
      <c r="AH51" s="91">
        <v>0</v>
      </c>
      <c r="AI51" s="91">
        <v>0</v>
      </c>
      <c r="AJ51" s="91">
        <v>0</v>
      </c>
      <c r="AK51" s="91">
        <v>0</v>
      </c>
      <c r="AL51" s="91">
        <v>0</v>
      </c>
      <c r="AM51" s="91">
        <v>0</v>
      </c>
      <c r="AN51" s="91">
        <v>0</v>
      </c>
      <c r="AO51" s="91">
        <v>0</v>
      </c>
      <c r="AP51" s="91">
        <v>0</v>
      </c>
      <c r="AQ51" s="91">
        <v>0</v>
      </c>
      <c r="AR51" s="91">
        <v>0</v>
      </c>
      <c r="AS51" s="91">
        <v>0</v>
      </c>
      <c r="AT51" s="91">
        <v>0</v>
      </c>
      <c r="AU51" s="91">
        <v>0</v>
      </c>
      <c r="AV51" s="91">
        <v>0.65355075911120464</v>
      </c>
      <c r="AW51" s="91">
        <v>1.6217743773994191</v>
      </c>
      <c r="AX51" s="91">
        <v>2.5752797853609004</v>
      </c>
      <c r="AY51" s="91">
        <v>4.0695107580942906</v>
      </c>
      <c r="AZ51" s="91">
        <v>7.3852964480226744</v>
      </c>
      <c r="BA51" s="91">
        <v>9.2967079417926204</v>
      </c>
      <c r="BB51" s="91">
        <v>10.80366474213008</v>
      </c>
      <c r="BC51" s="91">
        <v>9.355921533335783</v>
      </c>
      <c r="BD51" s="91">
        <v>0</v>
      </c>
      <c r="BE51" s="91">
        <v>0</v>
      </c>
      <c r="BF51" s="91">
        <v>0</v>
      </c>
      <c r="BG51" s="91">
        <v>0</v>
      </c>
      <c r="BH51" s="91">
        <v>0</v>
      </c>
      <c r="BI51" s="91">
        <v>0</v>
      </c>
      <c r="BJ51" s="91">
        <v>0</v>
      </c>
      <c r="BK51" s="91">
        <v>0</v>
      </c>
      <c r="BL51" s="91">
        <v>0</v>
      </c>
      <c r="BM51" s="91">
        <v>0</v>
      </c>
      <c r="BN51" s="91">
        <v>0</v>
      </c>
      <c r="BO51" s="91">
        <v>0</v>
      </c>
      <c r="BP51" s="91">
        <v>0</v>
      </c>
      <c r="BQ51" s="91">
        <v>0</v>
      </c>
      <c r="BR51" s="91">
        <v>0</v>
      </c>
      <c r="BS51" s="91">
        <v>0</v>
      </c>
      <c r="BT51" s="91">
        <v>0</v>
      </c>
      <c r="BU51" s="91">
        <v>0</v>
      </c>
      <c r="BV51" s="91">
        <v>0</v>
      </c>
      <c r="BW51" s="91">
        <v>0</v>
      </c>
      <c r="BX51" s="91">
        <v>0</v>
      </c>
      <c r="BY51" s="91">
        <v>0</v>
      </c>
      <c r="BZ51" s="91">
        <v>0</v>
      </c>
      <c r="CA51" s="91">
        <v>0</v>
      </c>
      <c r="CB51" s="92">
        <v>0</v>
      </c>
    </row>
    <row r="52" spans="1:80" x14ac:dyDescent="0.4">
      <c r="A52" s="89"/>
      <c r="B52" s="171" t="s">
        <v>361</v>
      </c>
      <c r="AH52" s="91">
        <v>0</v>
      </c>
      <c r="AI52" s="91">
        <v>0</v>
      </c>
      <c r="AJ52" s="91">
        <v>0</v>
      </c>
      <c r="AK52" s="91">
        <v>0</v>
      </c>
      <c r="AL52" s="91">
        <v>0</v>
      </c>
      <c r="AM52" s="91">
        <v>0</v>
      </c>
      <c r="AN52" s="91">
        <v>0</v>
      </c>
      <c r="AO52" s="91">
        <v>0</v>
      </c>
      <c r="AP52" s="91">
        <v>0</v>
      </c>
      <c r="AQ52" s="91">
        <v>0</v>
      </c>
      <c r="AR52" s="91">
        <v>0</v>
      </c>
      <c r="AS52" s="91">
        <v>0</v>
      </c>
      <c r="AT52" s="91">
        <v>0</v>
      </c>
      <c r="AU52" s="91">
        <v>0</v>
      </c>
      <c r="AV52" s="91">
        <v>2.2234492408887951</v>
      </c>
      <c r="AW52" s="91">
        <v>5.5822256226005811</v>
      </c>
      <c r="AX52" s="91">
        <v>8.7937202146390998</v>
      </c>
      <c r="AY52" s="91">
        <v>15.09348924190571</v>
      </c>
      <c r="AZ52" s="91">
        <v>26.641703551977329</v>
      </c>
      <c r="BA52" s="91">
        <v>32.729292058207385</v>
      </c>
      <c r="BB52" s="91">
        <v>38.028335257869927</v>
      </c>
      <c r="BC52" s="91">
        <v>29.932078466664212</v>
      </c>
      <c r="BD52" s="91">
        <v>-6.0999999999999999E-2</v>
      </c>
      <c r="BE52" s="91">
        <v>-8.6436562195121955E-2</v>
      </c>
      <c r="BF52" s="91">
        <v>-0.14737339999999999</v>
      </c>
      <c r="BG52" s="91">
        <v>8.5208560000000017E-2</v>
      </c>
      <c r="BH52" s="91">
        <v>-2.9000000000000001E-2</v>
      </c>
      <c r="BI52" s="91">
        <v>0</v>
      </c>
      <c r="BJ52" s="91">
        <v>0</v>
      </c>
      <c r="BK52" s="91">
        <v>0</v>
      </c>
      <c r="BL52" s="91">
        <v>0</v>
      </c>
      <c r="BM52" s="91">
        <v>0</v>
      </c>
      <c r="BN52" s="91">
        <v>0</v>
      </c>
      <c r="BO52" s="91">
        <v>0</v>
      </c>
      <c r="BP52" s="91">
        <v>0</v>
      </c>
      <c r="BQ52" s="91">
        <v>0</v>
      </c>
      <c r="BR52" s="91">
        <v>0</v>
      </c>
      <c r="BS52" s="91">
        <v>0</v>
      </c>
      <c r="BT52" s="91">
        <v>0</v>
      </c>
      <c r="BU52" s="91">
        <v>0</v>
      </c>
      <c r="BV52" s="91">
        <v>0</v>
      </c>
      <c r="BW52" s="91">
        <v>0</v>
      </c>
      <c r="BX52" s="91">
        <v>0</v>
      </c>
      <c r="BY52" s="91">
        <v>0</v>
      </c>
      <c r="BZ52" s="91">
        <v>0</v>
      </c>
      <c r="CA52" s="91">
        <v>0</v>
      </c>
      <c r="CB52" s="92">
        <v>0</v>
      </c>
    </row>
    <row r="53" spans="1:80" x14ac:dyDescent="0.4">
      <c r="A53" s="89"/>
      <c r="B53" s="64" t="s">
        <v>299</v>
      </c>
      <c r="AH53" s="91">
        <v>0</v>
      </c>
      <c r="AI53" s="91">
        <v>0</v>
      </c>
      <c r="AJ53" s="91">
        <v>0</v>
      </c>
      <c r="AK53" s="91">
        <v>0</v>
      </c>
      <c r="AL53" s="91">
        <v>0</v>
      </c>
      <c r="AM53" s="91">
        <v>0</v>
      </c>
      <c r="AN53" s="91">
        <v>0</v>
      </c>
      <c r="AO53" s="91">
        <v>0</v>
      </c>
      <c r="AP53" s="91">
        <v>0</v>
      </c>
      <c r="AQ53" s="91">
        <v>0</v>
      </c>
      <c r="AR53" s="91">
        <v>0</v>
      </c>
      <c r="AS53" s="91">
        <v>0</v>
      </c>
      <c r="AT53" s="91">
        <v>0</v>
      </c>
      <c r="AU53" s="91">
        <v>0</v>
      </c>
      <c r="AV53" s="91">
        <v>0</v>
      </c>
      <c r="AW53" s="91">
        <v>0</v>
      </c>
      <c r="AX53" s="91">
        <v>0</v>
      </c>
      <c r="AY53" s="91">
        <v>0</v>
      </c>
      <c r="AZ53" s="91">
        <v>3.1930000000000001</v>
      </c>
      <c r="BA53" s="91">
        <v>23.582999999999998</v>
      </c>
      <c r="BB53" s="91">
        <v>32.392000000000003</v>
      </c>
      <c r="BC53" s="91">
        <v>27.45</v>
      </c>
      <c r="BD53" s="91">
        <v>4.1689999999999996</v>
      </c>
      <c r="BE53" s="91">
        <v>6.0000000000000001E-3</v>
      </c>
      <c r="BF53" s="91">
        <v>4.2999999999999997E-2</v>
      </c>
      <c r="BG53" s="91">
        <v>0</v>
      </c>
      <c r="BH53" s="91">
        <v>0</v>
      </c>
      <c r="BI53" s="91">
        <v>0</v>
      </c>
      <c r="BJ53" s="91">
        <v>0</v>
      </c>
      <c r="BK53" s="91">
        <v>0</v>
      </c>
      <c r="BL53" s="91">
        <v>0</v>
      </c>
      <c r="BM53" s="91">
        <v>0</v>
      </c>
      <c r="BN53" s="91">
        <v>0</v>
      </c>
      <c r="BO53" s="91">
        <v>0</v>
      </c>
      <c r="BP53" s="91">
        <v>0</v>
      </c>
      <c r="BQ53" s="91">
        <v>0</v>
      </c>
      <c r="BR53" s="91">
        <v>0</v>
      </c>
      <c r="BS53" s="91">
        <v>0</v>
      </c>
      <c r="BT53" s="91">
        <v>0</v>
      </c>
      <c r="BU53" s="91">
        <v>0</v>
      </c>
      <c r="BV53" s="91">
        <v>0</v>
      </c>
      <c r="BW53" s="91">
        <v>0</v>
      </c>
      <c r="BX53" s="91">
        <v>0</v>
      </c>
      <c r="BY53" s="91">
        <v>0</v>
      </c>
      <c r="BZ53" s="91">
        <v>0</v>
      </c>
      <c r="CA53" s="91">
        <v>0</v>
      </c>
      <c r="CB53" s="92">
        <v>0</v>
      </c>
    </row>
    <row r="54" spans="1:80" x14ac:dyDescent="0.4">
      <c r="A54" s="89"/>
      <c r="B54" s="64" t="s">
        <v>364</v>
      </c>
      <c r="AH54" s="91">
        <f>Table_1a!AH36</f>
        <v>0</v>
      </c>
      <c r="AI54" s="91">
        <f>Table_1a!AI36</f>
        <v>0</v>
      </c>
      <c r="AJ54" s="91">
        <f>Table_1a!AJ36</f>
        <v>0</v>
      </c>
      <c r="AK54" s="91">
        <f>Table_1a!AK36</f>
        <v>0</v>
      </c>
      <c r="AL54" s="91">
        <f>Table_1a!AL36</f>
        <v>0</v>
      </c>
      <c r="AM54" s="91">
        <f>Table_1a!AM36</f>
        <v>0</v>
      </c>
      <c r="AN54" s="91">
        <f>Table_1a!AN36</f>
        <v>0</v>
      </c>
      <c r="AO54" s="91">
        <f>Table_1a!AO36</f>
        <v>0</v>
      </c>
      <c r="AP54" s="91">
        <f>Table_1a!AP36</f>
        <v>0</v>
      </c>
      <c r="AQ54" s="91">
        <f>Table_1a!AQ36</f>
        <v>0</v>
      </c>
      <c r="AR54" s="91">
        <f>Table_1a!AR36</f>
        <v>0</v>
      </c>
      <c r="AS54" s="91">
        <f>Table_1a!AS36</f>
        <v>0</v>
      </c>
      <c r="AT54" s="91">
        <f>Table_1a!AT36</f>
        <v>0</v>
      </c>
      <c r="AU54" s="91">
        <f>Table_1a!AU36</f>
        <v>0</v>
      </c>
      <c r="AV54" s="91">
        <f>Table_1a!AV36</f>
        <v>0</v>
      </c>
      <c r="AW54" s="91">
        <f>Table_1a!AW36</f>
        <v>0</v>
      </c>
      <c r="AX54" s="91">
        <f>Table_1a!AX36</f>
        <v>0</v>
      </c>
      <c r="AY54" s="91">
        <f>Table_1a!AY36</f>
        <v>0</v>
      </c>
      <c r="AZ54" s="91">
        <f>Table_1a!AZ36</f>
        <v>0</v>
      </c>
      <c r="BA54" s="91">
        <f>Table_1a!BA36</f>
        <v>0</v>
      </c>
      <c r="BB54" s="91">
        <f>Table_1a!BB36</f>
        <v>0</v>
      </c>
      <c r="BC54" s="91">
        <f>Table_1a!BC36</f>
        <v>0</v>
      </c>
      <c r="BD54" s="91">
        <f>Table_1a!BD36</f>
        <v>0</v>
      </c>
      <c r="BE54" s="91">
        <f>Table_1a!BE36</f>
        <v>0</v>
      </c>
      <c r="BF54" s="91">
        <f>Table_1a!BF36</f>
        <v>0</v>
      </c>
      <c r="BG54" s="91">
        <f>Table_1a!BG36</f>
        <v>0</v>
      </c>
      <c r="BH54" s="91">
        <f>Table_1a!BH36</f>
        <v>0</v>
      </c>
      <c r="BI54" s="91">
        <f>Table_1a!BI36</f>
        <v>0</v>
      </c>
      <c r="BJ54" s="91">
        <f>Table_1a!BJ36</f>
        <v>0</v>
      </c>
      <c r="BK54" s="91">
        <f>Table_1a!BK36</f>
        <v>0</v>
      </c>
      <c r="BL54" s="91">
        <f>Table_1a!BL36</f>
        <v>90.849720650000009</v>
      </c>
      <c r="BM54" s="91">
        <f>Table_1a!BM36</f>
        <v>106.96880001999999</v>
      </c>
      <c r="BN54" s="91">
        <f>Table_1a!BN36</f>
        <v>109.92031101000002</v>
      </c>
      <c r="BO54" s="91">
        <f>Table_1a!BO36</f>
        <v>115.96021940000001</v>
      </c>
      <c r="BP54" s="91">
        <f>Table_1a!BP36</f>
        <v>110.02752643000001</v>
      </c>
      <c r="BQ54" s="91">
        <f>Table_1a!BQ36</f>
        <v>101.38309716000001</v>
      </c>
      <c r="BR54" s="91">
        <f>Table_1a!BR36</f>
        <v>15.698963300000001</v>
      </c>
      <c r="BS54" s="91">
        <f>Table_1a!BS36</f>
        <v>0</v>
      </c>
      <c r="BT54" s="91">
        <f>Table_1a!BT36</f>
        <v>0</v>
      </c>
      <c r="BU54" s="91">
        <f>Table_1a!BU36</f>
        <v>0</v>
      </c>
      <c r="BV54" s="91">
        <f>Table_1a!BV36</f>
        <v>0</v>
      </c>
      <c r="BW54" s="91">
        <f>Table_1a!BW36</f>
        <v>0</v>
      </c>
      <c r="BX54" s="91">
        <f>Table_1a!BX36</f>
        <v>0</v>
      </c>
      <c r="BY54" s="91">
        <f>Table_1a!BY36</f>
        <v>0</v>
      </c>
      <c r="BZ54" s="91">
        <f>Table_1a!BZ36</f>
        <v>0</v>
      </c>
      <c r="CA54" s="91">
        <f>Table_1a!CA36</f>
        <v>0</v>
      </c>
      <c r="CB54" s="92">
        <f>Table_1a!CB36</f>
        <v>0</v>
      </c>
    </row>
    <row r="55" spans="1:80" ht="26.25" customHeight="1" x14ac:dyDescent="0.4">
      <c r="A55" s="89"/>
      <c r="B55" s="169" t="s">
        <v>365</v>
      </c>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189" t="s">
        <v>342</v>
      </c>
      <c r="BM55" s="91"/>
      <c r="BN55" s="91"/>
      <c r="BO55" s="91"/>
      <c r="BP55" s="91"/>
      <c r="BQ55" s="91"/>
      <c r="BR55" s="91"/>
      <c r="BS55" s="91"/>
      <c r="BT55" s="91"/>
      <c r="BU55" s="91"/>
      <c r="BV55" s="91"/>
      <c r="BW55" s="91"/>
      <c r="BX55" s="91"/>
      <c r="BY55" s="91"/>
      <c r="BZ55" s="91"/>
      <c r="CA55" s="91"/>
      <c r="CB55" s="92"/>
    </row>
    <row r="56" spans="1:80" x14ac:dyDescent="0.4">
      <c r="A56" s="89"/>
      <c r="B56" s="64" t="s">
        <v>366</v>
      </c>
      <c r="AH56" s="91">
        <f>Council_Tax_Benefit!AH19</f>
        <v>189.0604099893182</v>
      </c>
      <c r="AI56" s="91">
        <f>Council_Tax_Benefit!AI19</f>
        <v>217.24186395918002</v>
      </c>
      <c r="AJ56" s="91">
        <f>Council_Tax_Benefit!AJ19</f>
        <v>291.64676658977385</v>
      </c>
      <c r="AK56" s="91">
        <f>Council_Tax_Benefit!AK19</f>
        <v>435.79447132057123</v>
      </c>
      <c r="AL56" s="91">
        <f>Council_Tax_Benefit!AL19</f>
        <v>531.64070822038082</v>
      </c>
      <c r="AM56" s="91">
        <f>Council_Tax_Benefit!AM19</f>
        <v>599.91337522552976</v>
      </c>
      <c r="AN56" s="91">
        <f>Council_Tax_Benefit!AN19</f>
        <v>667.59777746960162</v>
      </c>
      <c r="AO56" s="91">
        <f>Council_Tax_Benefit!AO19</f>
        <v>730.54411349699535</v>
      </c>
      <c r="AP56" s="91">
        <f>Council_Tax_Benefit!AP19</f>
        <v>805.60849456809274</v>
      </c>
      <c r="AQ56" s="91">
        <f>Council_Tax_Benefit!AQ19</f>
        <v>838.18835992187337</v>
      </c>
      <c r="AR56" s="91">
        <f>Council_Tax_Benefit!AR19</f>
        <v>760.26900000000001</v>
      </c>
      <c r="AS56" s="91">
        <f>Council_Tax_Benefit!AS19</f>
        <v>936.29321192193368</v>
      </c>
      <c r="AT56" s="91">
        <f>Council_Tax_Benefit!AT19</f>
        <v>1162.117</v>
      </c>
      <c r="AU56" s="91">
        <f>Council_Tax_Benefit!AU19</f>
        <v>670.327</v>
      </c>
      <c r="AV56" s="91">
        <f>Council_Tax_Benefit!AV19</f>
        <v>724.20100000000002</v>
      </c>
      <c r="AW56" s="91">
        <f>Council_Tax_Benefit!AW19</f>
        <v>941.47799999999995</v>
      </c>
      <c r="AX56" s="91">
        <f>Council_Tax_Benefit!AX19</f>
        <v>973.24916299999973</v>
      </c>
      <c r="AY56" s="91">
        <f>Council_Tax_Benefit!AY19</f>
        <v>991.50290500000006</v>
      </c>
      <c r="AZ56" s="91">
        <f>Council_Tax_Benefit!AZ19</f>
        <v>1035.1050220000002</v>
      </c>
      <c r="BA56" s="91">
        <f>Council_Tax_Benefit!BA19</f>
        <v>1079.5440269999999</v>
      </c>
      <c r="BB56" s="91">
        <f>Council_Tax_Benefit!BB19</f>
        <v>1124.7226409999994</v>
      </c>
      <c r="BC56" s="91">
        <f>Council_Tax_Benefit!BC19</f>
        <v>1163.735510948489</v>
      </c>
      <c r="BD56" s="91">
        <f>Council_Tax_Benefit!BD19</f>
        <v>1229.3620240181656</v>
      </c>
      <c r="BE56" s="91">
        <f>Council_Tax_Benefit!BE19</f>
        <v>1349.4457237699216</v>
      </c>
      <c r="BF56" s="91">
        <f>Council_Tax_Benefit!BF19</f>
        <v>1430.8457317625675</v>
      </c>
      <c r="BG56" s="91">
        <f>Council_Tax_Benefit!BG19</f>
        <v>1612.517104499429</v>
      </c>
      <c r="BH56" s="91">
        <f>Council_Tax_Benefit!BH19</f>
        <v>1828.5273484448542</v>
      </c>
      <c r="BI56" s="91">
        <f>Council_Tax_Benefit!BI19</f>
        <v>1843.2959341159444</v>
      </c>
      <c r="BJ56" s="91">
        <f>Council_Tax_Benefit!BJ19</f>
        <v>2003.9939900362206</v>
      </c>
      <c r="BK56" s="91">
        <f>Council_Tax_Benefit!BK19</f>
        <v>2046.6136160962108</v>
      </c>
      <c r="BL56" s="170">
        <f>Council_Tax_Benefit!BL11+Council_Tax_Benefit!BL14</f>
        <v>1951.6371495119893</v>
      </c>
      <c r="BM56" s="91">
        <f>Council_Tax_Benefit!BM11+Council_Tax_Benefit!BM14</f>
        <v>2006.7896813621428</v>
      </c>
      <c r="BN56" s="91">
        <f>Council_Tax_Benefit!BN11+Council_Tax_Benefit!BN14</f>
        <v>2033.5200871314812</v>
      </c>
      <c r="BO56" s="91">
        <f>Council_Tax_Benefit!BO11+Council_Tax_Benefit!BO14</f>
        <v>1982.7831259442928</v>
      </c>
      <c r="BP56" s="91">
        <f>Council_Tax_Benefit!BP11+Council_Tax_Benefit!BP14</f>
        <v>1921.059573258301</v>
      </c>
      <c r="BQ56" s="91">
        <f>Council_Tax_Benefit!BQ11+Council_Tax_Benefit!BQ14</f>
        <v>0</v>
      </c>
      <c r="BR56" s="91">
        <f>Council_Tax_Benefit!BR11+Council_Tax_Benefit!BR14</f>
        <v>0</v>
      </c>
      <c r="BS56" s="91">
        <f>Council_Tax_Benefit!BS11+Council_Tax_Benefit!BS14</f>
        <v>0</v>
      </c>
      <c r="BT56" s="91">
        <f>Council_Tax_Benefit!BT11+Council_Tax_Benefit!BT14</f>
        <v>0</v>
      </c>
      <c r="BU56" s="91">
        <f>Council_Tax_Benefit!BU11+Council_Tax_Benefit!BU14</f>
        <v>0</v>
      </c>
      <c r="BV56" s="91">
        <f>Council_Tax_Benefit!BV11+Council_Tax_Benefit!BV14</f>
        <v>0</v>
      </c>
      <c r="BW56" s="91">
        <f>Council_Tax_Benefit!BW11+Council_Tax_Benefit!BW14</f>
        <v>0</v>
      </c>
      <c r="BX56" s="91">
        <f>Council_Tax_Benefit!BX11+Council_Tax_Benefit!BX14</f>
        <v>0</v>
      </c>
      <c r="BY56" s="91">
        <f>Council_Tax_Benefit!BY11+Council_Tax_Benefit!BY14</f>
        <v>0</v>
      </c>
      <c r="BZ56" s="91">
        <f>Council_Tax_Benefit!BZ11+Council_Tax_Benefit!BZ14</f>
        <v>0</v>
      </c>
      <c r="CA56" s="91">
        <f>Council_Tax_Benefit!CA11+Council_Tax_Benefit!CA14</f>
        <v>0</v>
      </c>
      <c r="CB56" s="92">
        <f>Council_Tax_Benefit!CB11+Council_Tax_Benefit!CB14</f>
        <v>0</v>
      </c>
    </row>
    <row r="57" spans="1:80" x14ac:dyDescent="0.4">
      <c r="A57" s="89"/>
      <c r="B57" s="64" t="s">
        <v>367</v>
      </c>
      <c r="AH57" s="91">
        <f>Council_Tax_Benefit!AH20</f>
        <v>27.502827272667155</v>
      </c>
      <c r="AI57" s="91">
        <f>Council_Tax_Benefit!AI20</f>
        <v>31.585852043726426</v>
      </c>
      <c r="AJ57" s="91">
        <f>Council_Tax_Benefit!AJ20</f>
        <v>42.384582121077884</v>
      </c>
      <c r="AK57" s="91">
        <f>Council_Tax_Benefit!AK20</f>
        <v>63.213077234706887</v>
      </c>
      <c r="AL57" s="91">
        <f>Council_Tax_Benefit!AL20</f>
        <v>76.776376134597115</v>
      </c>
      <c r="AM57" s="91">
        <f>Council_Tax_Benefit!AM20</f>
        <v>86.294927523123278</v>
      </c>
      <c r="AN57" s="91">
        <f>Council_Tax_Benefit!AN20</f>
        <v>96.19980924653629</v>
      </c>
      <c r="AO57" s="91">
        <f>Council_Tax_Benefit!AO20</f>
        <v>104.64116166965778</v>
      </c>
      <c r="AP57" s="91">
        <f>Council_Tax_Benefit!AP20</f>
        <v>116.03413200590694</v>
      </c>
      <c r="AQ57" s="91">
        <f>Council_Tax_Benefit!AQ20</f>
        <v>120.6229520803748</v>
      </c>
      <c r="AR57" s="91">
        <f>Council_Tax_Benefit!AR20</f>
        <v>83.058999999999997</v>
      </c>
      <c r="AS57" s="91">
        <f>Council_Tax_Benefit!AS20</f>
        <v>114.8284154022263</v>
      </c>
      <c r="AT57" s="91">
        <f>Council_Tax_Benefit!AT20</f>
        <v>166.71700000000001</v>
      </c>
      <c r="AU57" s="91">
        <f>Council_Tax_Benefit!AU20</f>
        <v>112.279</v>
      </c>
      <c r="AV57" s="91">
        <f>Council_Tax_Benefit!AV20</f>
        <v>146.14699999999999</v>
      </c>
      <c r="AW57" s="91">
        <f>Council_Tax_Benefit!AW20</f>
        <v>188.857</v>
      </c>
      <c r="AX57" s="91">
        <f>Council_Tax_Benefit!AX20</f>
        <v>237.89668399999994</v>
      </c>
      <c r="AY57" s="91">
        <f>Council_Tax_Benefit!AY20</f>
        <v>279.43384600000002</v>
      </c>
      <c r="AZ57" s="91">
        <f>Council_Tax_Benefit!AZ20</f>
        <v>318.77796300000006</v>
      </c>
      <c r="BA57" s="91">
        <f>Council_Tax_Benefit!BA20</f>
        <v>366.771837</v>
      </c>
      <c r="BB57" s="91">
        <f>Council_Tax_Benefit!BB20</f>
        <v>408.74446599999976</v>
      </c>
      <c r="BC57" s="91">
        <f>Council_Tax_Benefit!BC20</f>
        <v>444.9005951357899</v>
      </c>
      <c r="BD57" s="91">
        <f>Council_Tax_Benefit!BD20</f>
        <v>486.32011499999982</v>
      </c>
      <c r="BE57" s="91">
        <f>Council_Tax_Benefit!BE20</f>
        <v>528.76477520781191</v>
      </c>
      <c r="BF57" s="91">
        <f>Council_Tax_Benefit!BF20</f>
        <v>593.43878223860281</v>
      </c>
      <c r="BG57" s="91">
        <f>Council_Tax_Benefit!BG20</f>
        <v>700.71103272999665</v>
      </c>
      <c r="BH57" s="91">
        <f>Council_Tax_Benefit!BH20</f>
        <v>750.02694315173312</v>
      </c>
      <c r="BI57" s="91">
        <f>Council_Tax_Benefit!BI20</f>
        <v>839.96132516636135</v>
      </c>
      <c r="BJ57" s="91">
        <f>Council_Tax_Benefit!BJ20</f>
        <v>805.30950638016247</v>
      </c>
      <c r="BK57" s="91">
        <f>Council_Tax_Benefit!BK20</f>
        <v>828.09404862651547</v>
      </c>
      <c r="BL57" s="170">
        <f>Council_Tax_Benefit!BL7</f>
        <v>944.21315574012146</v>
      </c>
      <c r="BM57" s="91">
        <f>Council_Tax_Benefit!BM7</f>
        <v>1026.3094368543275</v>
      </c>
      <c r="BN57" s="91">
        <f>Council_Tax_Benefit!BN7</f>
        <v>1083.9569208671562</v>
      </c>
      <c r="BO57" s="91">
        <f>Council_Tax_Benefit!BO7</f>
        <v>1097.3255047744601</v>
      </c>
      <c r="BP57" s="91">
        <f>Council_Tax_Benefit!BP7</f>
        <v>1110.9613710199749</v>
      </c>
      <c r="BQ57" s="91">
        <f>Council_Tax_Benefit!BQ7</f>
        <v>0</v>
      </c>
      <c r="BR57" s="91">
        <f>Council_Tax_Benefit!BR7</f>
        <v>0</v>
      </c>
      <c r="BS57" s="91">
        <f>Council_Tax_Benefit!BS7</f>
        <v>0</v>
      </c>
      <c r="BT57" s="91">
        <f>Council_Tax_Benefit!BT7</f>
        <v>0</v>
      </c>
      <c r="BU57" s="91">
        <f>Council_Tax_Benefit!BU7</f>
        <v>0</v>
      </c>
      <c r="BV57" s="91">
        <f>Council_Tax_Benefit!BV7</f>
        <v>0</v>
      </c>
      <c r="BW57" s="91">
        <f>Council_Tax_Benefit!BW7</f>
        <v>0</v>
      </c>
      <c r="BX57" s="91">
        <f>Council_Tax_Benefit!BX7</f>
        <v>0</v>
      </c>
      <c r="BY57" s="91">
        <f>Council_Tax_Benefit!BY7</f>
        <v>0</v>
      </c>
      <c r="BZ57" s="91">
        <f>Council_Tax_Benefit!BZ7</f>
        <v>0</v>
      </c>
      <c r="CA57" s="91">
        <f>Council_Tax_Benefit!CA7</f>
        <v>0</v>
      </c>
      <c r="CB57" s="92">
        <f>Council_Tax_Benefit!CB7</f>
        <v>0</v>
      </c>
    </row>
    <row r="58" spans="1:80" x14ac:dyDescent="0.4">
      <c r="A58" s="89"/>
      <c r="B58" s="64" t="s">
        <v>368</v>
      </c>
      <c r="AH58" s="91">
        <f>Council_Tax_Benefit!AH21</f>
        <v>88.945632781705058</v>
      </c>
      <c r="AI58" s="91">
        <f>Council_Tax_Benefit!AI21</f>
        <v>102.63989716099778</v>
      </c>
      <c r="AJ58" s="91">
        <f>Council_Tax_Benefit!AJ21</f>
        <v>138.3856917255178</v>
      </c>
      <c r="AK58" s="91">
        <f>Council_Tax_Benefit!AK21</f>
        <v>205.51754927689734</v>
      </c>
      <c r="AL58" s="91">
        <f>Council_Tax_Benefit!AL21</f>
        <v>249.99250242525952</v>
      </c>
      <c r="AM58" s="91">
        <f>Council_Tax_Benefit!AM21</f>
        <v>281.05739095461479</v>
      </c>
      <c r="AN58" s="91">
        <f>Council_Tax_Benefit!AN21</f>
        <v>312.24655644943772</v>
      </c>
      <c r="AO58" s="91">
        <f>Council_Tax_Benefit!AO21</f>
        <v>341.18609501439198</v>
      </c>
      <c r="AP58" s="91">
        <f>Council_Tax_Benefit!AP21</f>
        <v>377.30402508543466</v>
      </c>
      <c r="AQ58" s="91">
        <f>Council_Tax_Benefit!AQ21</f>
        <v>392.27715570427546</v>
      </c>
      <c r="AR58" s="91">
        <f>Council_Tax_Benefit!AR21</f>
        <v>216.39</v>
      </c>
      <c r="AS58" s="91">
        <f>Council_Tax_Benefit!AS21</f>
        <v>243.14730758287362</v>
      </c>
      <c r="AT58" s="91">
        <f>Council_Tax_Benefit!AT21</f>
        <v>222.857</v>
      </c>
      <c r="AU58" s="91">
        <f>Council_Tax_Benefit!AU21</f>
        <v>185.916</v>
      </c>
      <c r="AV58" s="91">
        <f>Council_Tax_Benefit!AV21</f>
        <v>219.042</v>
      </c>
      <c r="AW58" s="91">
        <f>Council_Tax_Benefit!AW21</f>
        <v>306.87099999999998</v>
      </c>
      <c r="AX58" s="91">
        <f>Council_Tax_Benefit!AX21</f>
        <v>345.70058699999993</v>
      </c>
      <c r="AY58" s="91">
        <f>Council_Tax_Benefit!AY21</f>
        <v>383.72152899999998</v>
      </c>
      <c r="AZ58" s="91">
        <f>Council_Tax_Benefit!AZ21</f>
        <v>408.69452700000005</v>
      </c>
      <c r="BA58" s="91">
        <f>Council_Tax_Benefit!BA21</f>
        <v>423.69869799999998</v>
      </c>
      <c r="BB58" s="91">
        <f>Council_Tax_Benefit!BB21</f>
        <v>442.26725699999969</v>
      </c>
      <c r="BC58" s="91">
        <f>Council_Tax_Benefit!BC21</f>
        <v>458.38614234181148</v>
      </c>
      <c r="BD58" s="91">
        <f>Council_Tax_Benefit!BD21</f>
        <v>449.61359899999985</v>
      </c>
      <c r="BE58" s="91">
        <f>Council_Tax_Benefit!BE21</f>
        <v>447.65738801479245</v>
      </c>
      <c r="BF58" s="91">
        <f>Council_Tax_Benefit!BF21</f>
        <v>456.77495423193301</v>
      </c>
      <c r="BG58" s="91">
        <f>Council_Tax_Benefit!BG21</f>
        <v>524.55682653580504</v>
      </c>
      <c r="BH58" s="91">
        <f>Council_Tax_Benefit!BH21</f>
        <v>571.40950903414523</v>
      </c>
      <c r="BI58" s="91">
        <f>Council_Tax_Benefit!BI21</f>
        <v>632.58899092529441</v>
      </c>
      <c r="BJ58" s="91">
        <f>Council_Tax_Benefit!BJ21</f>
        <v>623.4840715467576</v>
      </c>
      <c r="BK58" s="91">
        <f>Council_Tax_Benefit!BK21</f>
        <v>618.93076704709995</v>
      </c>
      <c r="BL58" s="170">
        <f>Council_Tax_Benefit!BL8</f>
        <v>548.72375959129954</v>
      </c>
      <c r="BM58" s="91">
        <f>Council_Tax_Benefit!BM8</f>
        <v>539.7901437571029</v>
      </c>
      <c r="BN58" s="91">
        <f>Council_Tax_Benefit!BN8</f>
        <v>504.78300198133326</v>
      </c>
      <c r="BO58" s="91">
        <f>Council_Tax_Benefit!BO8</f>
        <v>443.73935361736528</v>
      </c>
      <c r="BP58" s="91">
        <f>Council_Tax_Benefit!BP8</f>
        <v>399.82414747873798</v>
      </c>
      <c r="BQ58" s="91">
        <f>Council_Tax_Benefit!BQ8</f>
        <v>0</v>
      </c>
      <c r="BR58" s="91">
        <f>Council_Tax_Benefit!BR8</f>
        <v>0</v>
      </c>
      <c r="BS58" s="91">
        <f>Council_Tax_Benefit!BS8</f>
        <v>0</v>
      </c>
      <c r="BT58" s="91">
        <f>Council_Tax_Benefit!BT8</f>
        <v>0</v>
      </c>
      <c r="BU58" s="91">
        <f>Council_Tax_Benefit!BU8</f>
        <v>0</v>
      </c>
      <c r="BV58" s="91">
        <f>Council_Tax_Benefit!BV8</f>
        <v>0</v>
      </c>
      <c r="BW58" s="91">
        <f>Council_Tax_Benefit!BW8</f>
        <v>0</v>
      </c>
      <c r="BX58" s="91">
        <f>Council_Tax_Benefit!BX8</f>
        <v>0</v>
      </c>
      <c r="BY58" s="91">
        <f>Council_Tax_Benefit!BY8</f>
        <v>0</v>
      </c>
      <c r="BZ58" s="91">
        <f>Council_Tax_Benefit!BZ8</f>
        <v>0</v>
      </c>
      <c r="CA58" s="91">
        <f>Council_Tax_Benefit!CA8</f>
        <v>0</v>
      </c>
      <c r="CB58" s="92">
        <f>Council_Tax_Benefit!CB8</f>
        <v>0</v>
      </c>
    </row>
    <row r="59" spans="1:80" x14ac:dyDescent="0.4">
      <c r="A59" s="89"/>
      <c r="B59" s="64" t="s">
        <v>369</v>
      </c>
      <c r="AH59" s="91">
        <f>Council_Tax_Benefit!AH22</f>
        <v>73.242794596669199</v>
      </c>
      <c r="AI59" s="91">
        <f>Council_Tax_Benefit!AI22</f>
        <v>85.168081893459714</v>
      </c>
      <c r="AJ59" s="91">
        <f>Council_Tax_Benefit!AJ22</f>
        <v>115.30566723086193</v>
      </c>
      <c r="AK59" s="91">
        <f>Council_Tax_Benefit!AK22</f>
        <v>169.32691721496712</v>
      </c>
      <c r="AL59" s="91">
        <f>Council_Tax_Benefit!AL22</f>
        <v>204.21808645897408</v>
      </c>
      <c r="AM59" s="91">
        <f>Council_Tax_Benefit!AM22</f>
        <v>227.83044737490729</v>
      </c>
      <c r="AN59" s="91">
        <f>Council_Tax_Benefit!AN22</f>
        <v>252.51033820403745</v>
      </c>
      <c r="AO59" s="91">
        <f>Council_Tax_Benefit!AO22</f>
        <v>274.82477751762963</v>
      </c>
      <c r="AP59" s="91">
        <f>Council_Tax_Benefit!AP22</f>
        <v>305.30618267506998</v>
      </c>
      <c r="AQ59" s="91">
        <f>Council_Tax_Benefit!AQ22</f>
        <v>317.94417999582299</v>
      </c>
      <c r="AR59" s="91">
        <f>Council_Tax_Benefit!AR22</f>
        <v>223.36600000000001</v>
      </c>
      <c r="AS59" s="91">
        <f>Council_Tax_Benefit!AS22</f>
        <v>286.63975529133552</v>
      </c>
      <c r="AT59" s="91">
        <f>Council_Tax_Benefit!AT22</f>
        <v>372.90100000000001</v>
      </c>
      <c r="AU59" s="91">
        <f>Council_Tax_Benefit!AU22</f>
        <v>327.95400000000001</v>
      </c>
      <c r="AV59" s="91">
        <f>Council_Tax_Benefit!AV22</f>
        <v>480.35</v>
      </c>
      <c r="AW59" s="91">
        <f>Council_Tax_Benefit!AW22</f>
        <v>380.02</v>
      </c>
      <c r="AX59" s="91">
        <f>Council_Tax_Benefit!AX22</f>
        <v>382.28165999999993</v>
      </c>
      <c r="AY59" s="91">
        <f>Council_Tax_Benefit!AY22</f>
        <v>366.89570099999997</v>
      </c>
      <c r="AZ59" s="91">
        <f>Council_Tax_Benefit!AZ22</f>
        <v>361.93527000000006</v>
      </c>
      <c r="BA59" s="91">
        <f>Council_Tax_Benefit!BA22</f>
        <v>314.93220000000008</v>
      </c>
      <c r="BB59" s="91">
        <f>Council_Tax_Benefit!BB22</f>
        <v>270.82839699999982</v>
      </c>
      <c r="BC59" s="91">
        <f>Council_Tax_Benefit!BC22</f>
        <v>249.93090682948699</v>
      </c>
      <c r="BD59" s="91">
        <f>Council_Tax_Benefit!BD22</f>
        <v>226.13233899999992</v>
      </c>
      <c r="BE59" s="91">
        <f>Council_Tax_Benefit!BE22</f>
        <v>192.60883676756498</v>
      </c>
      <c r="BF59" s="91">
        <f>Council_Tax_Benefit!BF22</f>
        <v>192.05057165464862</v>
      </c>
      <c r="BG59" s="91">
        <f>Council_Tax_Benefit!BG22</f>
        <v>171.31617186991193</v>
      </c>
      <c r="BH59" s="91">
        <f>Council_Tax_Benefit!BH22</f>
        <v>217.85321717670377</v>
      </c>
      <c r="BI59" s="91">
        <f>Council_Tax_Benefit!BI22</f>
        <v>241.13550347906477</v>
      </c>
      <c r="BJ59" s="91">
        <f>Council_Tax_Benefit!BJ22</f>
        <v>243.50566881771863</v>
      </c>
      <c r="BK59" s="91">
        <f>Council_Tax_Benefit!BK22</f>
        <v>242.59360966221021</v>
      </c>
      <c r="BL59" s="170">
        <f>Council_Tax_Benefit!BL6</f>
        <v>308.02755006718922</v>
      </c>
      <c r="BM59" s="91">
        <f>Council_Tax_Benefit!BM6</f>
        <v>515.48243622450877</v>
      </c>
      <c r="BN59" s="91">
        <f>Council_Tax_Benefit!BN6</f>
        <v>559.64886740375289</v>
      </c>
      <c r="BO59" s="91">
        <f>Council_Tax_Benefit!BO6</f>
        <v>588.23789220306298</v>
      </c>
      <c r="BP59" s="91">
        <f>Council_Tax_Benefit!BP6</f>
        <v>620.96731151552888</v>
      </c>
      <c r="BQ59" s="91">
        <f>Council_Tax_Benefit!BQ6</f>
        <v>0</v>
      </c>
      <c r="BR59" s="91">
        <f>Council_Tax_Benefit!BR6</f>
        <v>0</v>
      </c>
      <c r="BS59" s="91">
        <f>Council_Tax_Benefit!BS6</f>
        <v>0</v>
      </c>
      <c r="BT59" s="91">
        <f>Council_Tax_Benefit!BT6</f>
        <v>0</v>
      </c>
      <c r="BU59" s="91">
        <f>Council_Tax_Benefit!BU6</f>
        <v>0</v>
      </c>
      <c r="BV59" s="91">
        <f>Council_Tax_Benefit!BV6</f>
        <v>0</v>
      </c>
      <c r="BW59" s="91">
        <f>Council_Tax_Benefit!BW6</f>
        <v>0</v>
      </c>
      <c r="BX59" s="91">
        <f>Council_Tax_Benefit!BX6</f>
        <v>0</v>
      </c>
      <c r="BY59" s="91">
        <f>Council_Tax_Benefit!BY6</f>
        <v>0</v>
      </c>
      <c r="BZ59" s="91">
        <f>Council_Tax_Benefit!BZ6</f>
        <v>0</v>
      </c>
      <c r="CA59" s="91">
        <f>Council_Tax_Benefit!CA6</f>
        <v>0</v>
      </c>
      <c r="CB59" s="92">
        <f>Council_Tax_Benefit!CB6</f>
        <v>0</v>
      </c>
    </row>
    <row r="60" spans="1:80" x14ac:dyDescent="0.4">
      <c r="A60" s="89"/>
      <c r="B60" s="64" t="s">
        <v>370</v>
      </c>
      <c r="AH60" s="91">
        <f>Council_Tax_Benefit!AH23</f>
        <v>7.2483353596404072</v>
      </c>
      <c r="AI60" s="91">
        <f>Council_Tax_Benefit!AI23</f>
        <v>8.3643049426361529</v>
      </c>
      <c r="AJ60" s="91">
        <f>Council_Tax_Benefit!AJ23</f>
        <v>11.277292332768525</v>
      </c>
      <c r="AK60" s="91">
        <f>Council_Tax_Benefit!AK23</f>
        <v>16.747984952857394</v>
      </c>
      <c r="AL60" s="91">
        <f>Council_Tax_Benefit!AL23</f>
        <v>20.372326760788525</v>
      </c>
      <c r="AM60" s="91">
        <f>Council_Tax_Benefit!AM23</f>
        <v>22.903858921824849</v>
      </c>
      <c r="AN60" s="91">
        <f>Council_Tax_Benefit!AN23</f>
        <v>25.445518630386744</v>
      </c>
      <c r="AO60" s="91">
        <f>Council_Tax_Benefit!AO23</f>
        <v>27.803852301325378</v>
      </c>
      <c r="AP60" s="91">
        <f>Council_Tax_Benefit!AP23</f>
        <v>30.747165665495459</v>
      </c>
      <c r="AQ60" s="91">
        <f>Council_Tax_Benefit!AQ23</f>
        <v>31.967352297653349</v>
      </c>
      <c r="AR60" s="91">
        <f>Council_Tax_Benefit!AR23</f>
        <v>82.050000000000196</v>
      </c>
      <c r="AS60" s="91">
        <f>Council_Tax_Benefit!AS23</f>
        <v>118.75330980163085</v>
      </c>
      <c r="AT60" s="91">
        <f>Council_Tax_Benefit!AT23</f>
        <v>198.21799999999985</v>
      </c>
      <c r="AU60" s="91">
        <f>Council_Tax_Benefit!AU23</f>
        <v>107.69100000000003</v>
      </c>
      <c r="AV60" s="91">
        <f>Council_Tax_Benefit!AV23</f>
        <v>122.83600000000021</v>
      </c>
      <c r="AW60" s="91">
        <f>Council_Tax_Benefit!AW23</f>
        <v>122.67399999999998</v>
      </c>
      <c r="AX60" s="91">
        <f>Council_Tax_Benefit!AX23</f>
        <v>138.08320000000001</v>
      </c>
      <c r="AY60" s="91">
        <f>Council_Tax_Benefit!AY23</f>
        <v>167.11695100000003</v>
      </c>
      <c r="AZ60" s="91">
        <f>Council_Tax_Benefit!AZ23</f>
        <v>186.09901000000005</v>
      </c>
      <c r="BA60" s="91">
        <f>Council_Tax_Benefit!BA23</f>
        <v>209.73186299999998</v>
      </c>
      <c r="BB60" s="91">
        <f>Council_Tax_Benefit!BB23</f>
        <v>205.84185399999987</v>
      </c>
      <c r="BC60" s="91">
        <f>Council_Tax_Benefit!BC23</f>
        <v>193.93417053751386</v>
      </c>
      <c r="BD60" s="91">
        <f>Council_Tax_Benefit!BD23</f>
        <v>183.09040199999998</v>
      </c>
      <c r="BE60" s="91">
        <f>Council_Tax_Benefit!BE23</f>
        <v>167.34613042003627</v>
      </c>
      <c r="BF60" s="91">
        <f>Council_Tax_Benefit!BF23</f>
        <v>160.82925848722746</v>
      </c>
      <c r="BG60" s="91">
        <f>Council_Tax_Benefit!BG23</f>
        <v>217.02985962485695</v>
      </c>
      <c r="BH60" s="91">
        <f>Council_Tax_Benefit!BH23</f>
        <v>189.16794511091098</v>
      </c>
      <c r="BI60" s="91">
        <f>Council_Tax_Benefit!BI23</f>
        <v>217.10782131333502</v>
      </c>
      <c r="BJ60" s="91">
        <f>Council_Tax_Benefit!BJ23</f>
        <v>264.73346821914066</v>
      </c>
      <c r="BK60" s="91">
        <f>Council_Tax_Benefit!BK23</f>
        <v>290.45553756796437</v>
      </c>
      <c r="BL60" s="170">
        <f>SUM(Council_Tax_Benefit!BL9:BL10,Council_Tax_Benefit!BL12:BL13,Council_Tax_Benefit!BL15)</f>
        <v>481.84204708940024</v>
      </c>
      <c r="BM60" s="91">
        <f>SUM(Council_Tax_Benefit!BM9:BM10,Council_Tax_Benefit!BM12:BM13,Council_Tax_Benefit!BM15)</f>
        <v>609.30652680191724</v>
      </c>
      <c r="BN60" s="91">
        <f>SUM(Council_Tax_Benefit!BN9:BN10,Council_Tax_Benefit!BN12:BN13,Council_Tax_Benefit!BN15)</f>
        <v>742.86444761627672</v>
      </c>
      <c r="BO60" s="91">
        <f>SUM(Council_Tax_Benefit!BO9:BO10,Council_Tax_Benefit!BO12:BO13,Council_Tax_Benefit!BO15)</f>
        <v>806.2930184608191</v>
      </c>
      <c r="BP60" s="91">
        <f>SUM(Council_Tax_Benefit!BP9:BP10,Council_Tax_Benefit!BP12:BP13,Council_Tax_Benefit!BP15)</f>
        <v>859.13568672745646</v>
      </c>
      <c r="BQ60" s="91">
        <f>SUM(Council_Tax_Benefit!BQ9:BQ10,Council_Tax_Benefit!BQ12:BQ13,Council_Tax_Benefit!BQ15)</f>
        <v>0</v>
      </c>
      <c r="BR60" s="91">
        <f>SUM(Council_Tax_Benefit!BR9:BR10,Council_Tax_Benefit!BR12:BR13,Council_Tax_Benefit!BR15)</f>
        <v>0</v>
      </c>
      <c r="BS60" s="91">
        <f>SUM(Council_Tax_Benefit!BS9:BS10,Council_Tax_Benefit!BS12:BS13,Council_Tax_Benefit!BS15)</f>
        <v>0</v>
      </c>
      <c r="BT60" s="91">
        <f>SUM(Council_Tax_Benefit!BT9:BT10,Council_Tax_Benefit!BT12:BT13,Council_Tax_Benefit!BT15)</f>
        <v>0</v>
      </c>
      <c r="BU60" s="91">
        <f>SUM(Council_Tax_Benefit!BU9:BU10,Council_Tax_Benefit!BU12:BU13,Council_Tax_Benefit!BU15)</f>
        <v>0</v>
      </c>
      <c r="BV60" s="91">
        <f>SUM(Council_Tax_Benefit!BV9:BV10,Council_Tax_Benefit!BV12:BV13,Council_Tax_Benefit!BV15)</f>
        <v>0</v>
      </c>
      <c r="BW60" s="91">
        <f>SUM(Council_Tax_Benefit!BW9:BW10,Council_Tax_Benefit!BW12:BW13,Council_Tax_Benefit!BW15)</f>
        <v>0</v>
      </c>
      <c r="BX60" s="91">
        <f>SUM(Council_Tax_Benefit!BX9:BX10,Council_Tax_Benefit!BX12:BX13,Council_Tax_Benefit!BX15)</f>
        <v>0</v>
      </c>
      <c r="BY60" s="91">
        <f>SUM(Council_Tax_Benefit!BY9:BY10,Council_Tax_Benefit!BY12:BY13,Council_Tax_Benefit!BY15)</f>
        <v>0</v>
      </c>
      <c r="BZ60" s="91">
        <f>SUM(Council_Tax_Benefit!BZ9:BZ10,Council_Tax_Benefit!BZ12:BZ13,Council_Tax_Benefit!BZ15)</f>
        <v>0</v>
      </c>
      <c r="CA60" s="91">
        <f>SUM(Council_Tax_Benefit!CA9:CA10,Council_Tax_Benefit!CA12:CA13,Council_Tax_Benefit!CA15)</f>
        <v>0</v>
      </c>
      <c r="CB60" s="92">
        <f>SUM(Council_Tax_Benefit!CB9:CB10,Council_Tax_Benefit!CB12:CB13,Council_Tax_Benefit!CB15)</f>
        <v>0</v>
      </c>
    </row>
    <row r="61" spans="1:80" ht="26.25" customHeight="1" x14ac:dyDescent="0.4">
      <c r="A61" s="89"/>
      <c r="B61" s="96" t="s">
        <v>371</v>
      </c>
      <c r="AH61" s="91">
        <f>Council_Tax_Benefit!AH16</f>
        <v>189.0604099893182</v>
      </c>
      <c r="AI61" s="91">
        <f>Council_Tax_Benefit!AI16</f>
        <v>217.24186395918002</v>
      </c>
      <c r="AJ61" s="91">
        <f>Council_Tax_Benefit!AJ16</f>
        <v>291.64676658977385</v>
      </c>
      <c r="AK61" s="91">
        <f>Council_Tax_Benefit!AK16</f>
        <v>435.79447132057123</v>
      </c>
      <c r="AL61" s="91">
        <f>Council_Tax_Benefit!AL16</f>
        <v>531.64070822038082</v>
      </c>
      <c r="AM61" s="91">
        <f>Council_Tax_Benefit!AM16</f>
        <v>599.91337522552976</v>
      </c>
      <c r="AN61" s="91">
        <f>Council_Tax_Benefit!AN16</f>
        <v>667.59777746960162</v>
      </c>
      <c r="AO61" s="91">
        <f>Council_Tax_Benefit!AO16</f>
        <v>730.54411349699535</v>
      </c>
      <c r="AP61" s="91">
        <f>Council_Tax_Benefit!AP16</f>
        <v>805.60849456809274</v>
      </c>
      <c r="AQ61" s="91">
        <f>Council_Tax_Benefit!AQ16</f>
        <v>838.18835992187337</v>
      </c>
      <c r="AR61" s="91">
        <f>Council_Tax_Benefit!AR16</f>
        <v>760.26900000000001</v>
      </c>
      <c r="AS61" s="91">
        <f>Council_Tax_Benefit!AS16</f>
        <v>936.29321192193368</v>
      </c>
      <c r="AT61" s="91">
        <f>Council_Tax_Benefit!AT16</f>
        <v>1162.117</v>
      </c>
      <c r="AU61" s="91">
        <f>Council_Tax_Benefit!AU16</f>
        <v>670.327</v>
      </c>
      <c r="AV61" s="91">
        <f>Council_Tax_Benefit!AV16</f>
        <v>724.20100000000002</v>
      </c>
      <c r="AW61" s="91">
        <f>Council_Tax_Benefit!AW16</f>
        <v>941.47799999999995</v>
      </c>
      <c r="AX61" s="91">
        <f>Council_Tax_Benefit!AX16</f>
        <v>973.24916299999973</v>
      </c>
      <c r="AY61" s="91">
        <f>Council_Tax_Benefit!AY16</f>
        <v>991.50290500000006</v>
      </c>
      <c r="AZ61" s="91">
        <f>Council_Tax_Benefit!AZ16</f>
        <v>1035.1050220000002</v>
      </c>
      <c r="BA61" s="91">
        <f>Council_Tax_Benefit!BA16</f>
        <v>1079.5440269999999</v>
      </c>
      <c r="BB61" s="91">
        <f>Council_Tax_Benefit!BB16</f>
        <v>1124.7226409999994</v>
      </c>
      <c r="BC61" s="91">
        <f>Council_Tax_Benefit!BC16</f>
        <v>1163.735510948489</v>
      </c>
      <c r="BD61" s="91">
        <f>Council_Tax_Benefit!BD16</f>
        <v>1229.3620240181656</v>
      </c>
      <c r="BE61" s="91">
        <f>Council_Tax_Benefit!BE16</f>
        <v>1349.4457237699216</v>
      </c>
      <c r="BF61" s="91">
        <f>Council_Tax_Benefit!BF16</f>
        <v>1430.8457317625675</v>
      </c>
      <c r="BG61" s="91">
        <f>Council_Tax_Benefit!BG16</f>
        <v>1612.517104499429</v>
      </c>
      <c r="BH61" s="91">
        <f>Council_Tax_Benefit!BH16</f>
        <v>1828.5273484448542</v>
      </c>
      <c r="BI61" s="91">
        <f>Council_Tax_Benefit!BI16</f>
        <v>1843.2959341159444</v>
      </c>
      <c r="BJ61" s="91">
        <f>Council_Tax_Benefit!BJ16</f>
        <v>2003.9939900362206</v>
      </c>
      <c r="BK61" s="91">
        <f>Council_Tax_Benefit!BK16</f>
        <v>2046.6136160962108</v>
      </c>
      <c r="BL61" s="91">
        <f>Council_Tax_Benefit!BL16</f>
        <v>2162.8252108384918</v>
      </c>
      <c r="BM61" s="91">
        <f>Council_Tax_Benefit!BM16</f>
        <v>2239.7459853678515</v>
      </c>
      <c r="BN61" s="91">
        <f>Council_Tax_Benefit!BN16</f>
        <v>2273.0145576027198</v>
      </c>
      <c r="BO61" s="91">
        <f>Council_Tax_Benefit!BO16</f>
        <v>2227.1295013956719</v>
      </c>
      <c r="BP61" s="91">
        <f>Council_Tax_Benefit!BP16</f>
        <v>2136.5856605519407</v>
      </c>
      <c r="BQ61" s="91">
        <f>Council_Tax_Benefit!BQ16</f>
        <v>0</v>
      </c>
      <c r="BR61" s="91">
        <f>Council_Tax_Benefit!BR16</f>
        <v>0</v>
      </c>
      <c r="BS61" s="91">
        <f>Council_Tax_Benefit!BS16</f>
        <v>0</v>
      </c>
      <c r="BT61" s="91">
        <f>Council_Tax_Benefit!BT16</f>
        <v>0</v>
      </c>
      <c r="BU61" s="91">
        <f>Council_Tax_Benefit!BU16</f>
        <v>0</v>
      </c>
      <c r="BV61" s="91">
        <f>Council_Tax_Benefit!BV16</f>
        <v>0</v>
      </c>
      <c r="BW61" s="91">
        <f>Council_Tax_Benefit!BW16</f>
        <v>0</v>
      </c>
      <c r="BX61" s="91">
        <f>Council_Tax_Benefit!BX16</f>
        <v>0</v>
      </c>
      <c r="BY61" s="91">
        <f>Council_Tax_Benefit!BY16</f>
        <v>0</v>
      </c>
      <c r="BZ61" s="91">
        <f>Council_Tax_Benefit!BZ16</f>
        <v>0</v>
      </c>
      <c r="CA61" s="91">
        <f>Council_Tax_Benefit!CA16</f>
        <v>0</v>
      </c>
      <c r="CB61" s="92">
        <f>Council_Tax_Benefit!CB16</f>
        <v>0</v>
      </c>
    </row>
    <row r="62" spans="1:80" x14ac:dyDescent="0.4">
      <c r="A62" s="89"/>
      <c r="B62" s="96" t="s">
        <v>348</v>
      </c>
      <c r="AH62" s="91">
        <f>Council_Tax_Benefit!AH17</f>
        <v>196.93959001068183</v>
      </c>
      <c r="AI62" s="91">
        <f>Council_Tax_Benefit!AI17</f>
        <v>227.75813604082006</v>
      </c>
      <c r="AJ62" s="91">
        <f>Council_Tax_Benefit!AJ17</f>
        <v>307.35323341022615</v>
      </c>
      <c r="AK62" s="91">
        <f>Council_Tax_Benefit!AK17</f>
        <v>454.80552867942873</v>
      </c>
      <c r="AL62" s="91">
        <f>Council_Tax_Benefit!AL17</f>
        <v>551.35929177961918</v>
      </c>
      <c r="AM62" s="91">
        <f>Council_Tax_Benefit!AM17</f>
        <v>618.08662477447024</v>
      </c>
      <c r="AN62" s="91">
        <f>Council_Tax_Benefit!AN17</f>
        <v>686.40222253039815</v>
      </c>
      <c r="AO62" s="91">
        <f>Council_Tax_Benefit!AO17</f>
        <v>748.45588650300476</v>
      </c>
      <c r="AP62" s="91">
        <f>Council_Tax_Benefit!AP17</f>
        <v>829.39150543190704</v>
      </c>
      <c r="AQ62" s="91">
        <f>Council_Tax_Benefit!AQ17</f>
        <v>862.81164007812663</v>
      </c>
      <c r="AR62" s="91">
        <f>Council_Tax_Benefit!AR17</f>
        <v>604.86500000000012</v>
      </c>
      <c r="AS62" s="91">
        <f>Council_Tax_Benefit!AS17</f>
        <v>763.36878807806625</v>
      </c>
      <c r="AT62" s="91">
        <f>Council_Tax_Benefit!AT17</f>
        <v>960.69299999999987</v>
      </c>
      <c r="AU62" s="91">
        <f>Council_Tax_Benefit!AU17</f>
        <v>733.84</v>
      </c>
      <c r="AV62" s="91">
        <f>Council_Tax_Benefit!AV17</f>
        <v>968.37500000000023</v>
      </c>
      <c r="AW62" s="91">
        <f>Council_Tax_Benefit!AW17</f>
        <v>998.42199999999991</v>
      </c>
      <c r="AX62" s="91">
        <f>Council_Tax_Benefit!AX17</f>
        <v>1103.9621309999998</v>
      </c>
      <c r="AY62" s="91">
        <f>Council_Tax_Benefit!AY17</f>
        <v>1197.1680269999999</v>
      </c>
      <c r="AZ62" s="91">
        <f>Council_Tax_Benefit!AZ17</f>
        <v>1275.5067700000002</v>
      </c>
      <c r="BA62" s="91">
        <f>Council_Tax_Benefit!BA17</f>
        <v>1315.1345980000001</v>
      </c>
      <c r="BB62" s="91">
        <f>Council_Tax_Benefit!BB17</f>
        <v>1327.6819739999989</v>
      </c>
      <c r="BC62" s="91">
        <f>Council_Tax_Benefit!BC17</f>
        <v>1347.1518148446023</v>
      </c>
      <c r="BD62" s="91">
        <f>Council_Tax_Benefit!BD17</f>
        <v>1345.1564549999996</v>
      </c>
      <c r="BE62" s="91">
        <f>Council_Tax_Benefit!BE17</f>
        <v>1336.3771304102056</v>
      </c>
      <c r="BF62" s="91">
        <f>Council_Tax_Benefit!BF17</f>
        <v>1403.0935666124119</v>
      </c>
      <c r="BG62" s="91">
        <f>Council_Tax_Benefit!BG17</f>
        <v>1613.6138907605705</v>
      </c>
      <c r="BH62" s="91">
        <f>Council_Tax_Benefit!BH17</f>
        <v>1728.4576144734931</v>
      </c>
      <c r="BI62" s="91">
        <f>Council_Tax_Benefit!BI17</f>
        <v>1930.7936408840555</v>
      </c>
      <c r="BJ62" s="91">
        <f>Council_Tax_Benefit!BJ17</f>
        <v>1937.0327149637794</v>
      </c>
      <c r="BK62" s="91">
        <f>Council_Tax_Benefit!BK17</f>
        <v>1980.0739629037898</v>
      </c>
      <c r="BL62" s="91">
        <f>Council_Tax_Benefit!BL17</f>
        <v>2071.6184511615079</v>
      </c>
      <c r="BM62" s="91">
        <f>Council_Tax_Benefit!BM17</f>
        <v>2457.9322396321481</v>
      </c>
      <c r="BN62" s="91">
        <f>Council_Tax_Benefit!BN17</f>
        <v>2651.7587673972803</v>
      </c>
      <c r="BO62" s="91">
        <f>Council_Tax_Benefit!BO17</f>
        <v>2691.2493936043288</v>
      </c>
      <c r="BP62" s="91">
        <f>Council_Tax_Benefit!BP17</f>
        <v>2775.3624294480583</v>
      </c>
      <c r="BQ62" s="91">
        <f>Council_Tax_Benefit!BQ17</f>
        <v>0</v>
      </c>
      <c r="BR62" s="91">
        <f>Council_Tax_Benefit!BR17</f>
        <v>0</v>
      </c>
      <c r="BS62" s="91">
        <f>Council_Tax_Benefit!BS17</f>
        <v>0</v>
      </c>
      <c r="BT62" s="91">
        <f>Council_Tax_Benefit!BT17</f>
        <v>0</v>
      </c>
      <c r="BU62" s="91">
        <f>Council_Tax_Benefit!BU17</f>
        <v>0</v>
      </c>
      <c r="BV62" s="91">
        <f>Council_Tax_Benefit!BV17</f>
        <v>0</v>
      </c>
      <c r="BW62" s="91">
        <f>Council_Tax_Benefit!BW17</f>
        <v>0</v>
      </c>
      <c r="BX62" s="91">
        <f>Council_Tax_Benefit!BX17</f>
        <v>0</v>
      </c>
      <c r="BY62" s="91">
        <f>Council_Tax_Benefit!BY17</f>
        <v>0</v>
      </c>
      <c r="BZ62" s="91">
        <f>Council_Tax_Benefit!BZ17</f>
        <v>0</v>
      </c>
      <c r="CA62" s="91">
        <f>Council_Tax_Benefit!CA17</f>
        <v>0</v>
      </c>
      <c r="CB62" s="92">
        <f>Council_Tax_Benefit!CB17</f>
        <v>0</v>
      </c>
    </row>
    <row r="63" spans="1:80" s="66" customFormat="1" x14ac:dyDescent="0.4">
      <c r="A63" s="100"/>
      <c r="B63" s="169" t="s">
        <v>167</v>
      </c>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52">
        <f t="shared" ref="AH63:BK63" si="14">AH62+AH56</f>
        <v>386</v>
      </c>
      <c r="AI63" s="52">
        <f t="shared" si="14"/>
        <v>445.00000000000011</v>
      </c>
      <c r="AJ63" s="52">
        <f t="shared" si="14"/>
        <v>599</v>
      </c>
      <c r="AK63" s="52">
        <f t="shared" si="14"/>
        <v>890.59999999999991</v>
      </c>
      <c r="AL63" s="52">
        <f t="shared" si="14"/>
        <v>1083</v>
      </c>
      <c r="AM63" s="52">
        <f t="shared" si="14"/>
        <v>1218</v>
      </c>
      <c r="AN63" s="52">
        <f t="shared" si="14"/>
        <v>1353.9999999999998</v>
      </c>
      <c r="AO63" s="52">
        <f t="shared" si="14"/>
        <v>1479</v>
      </c>
      <c r="AP63" s="52">
        <f t="shared" si="14"/>
        <v>1634.9999999999998</v>
      </c>
      <c r="AQ63" s="52">
        <f t="shared" si="14"/>
        <v>1701</v>
      </c>
      <c r="AR63" s="52">
        <f t="shared" si="14"/>
        <v>1365.134</v>
      </c>
      <c r="AS63" s="52">
        <f t="shared" si="14"/>
        <v>1699.6619999999998</v>
      </c>
      <c r="AT63" s="52">
        <f t="shared" si="14"/>
        <v>2122.81</v>
      </c>
      <c r="AU63" s="52">
        <f t="shared" si="14"/>
        <v>1404.1669999999999</v>
      </c>
      <c r="AV63" s="52">
        <f t="shared" si="14"/>
        <v>1692.5760000000002</v>
      </c>
      <c r="AW63" s="52">
        <f t="shared" si="14"/>
        <v>1939.8999999999999</v>
      </c>
      <c r="AX63" s="52">
        <f t="shared" si="14"/>
        <v>2077.2112939999997</v>
      </c>
      <c r="AY63" s="52">
        <f t="shared" si="14"/>
        <v>2188.670932</v>
      </c>
      <c r="AZ63" s="52">
        <f t="shared" si="14"/>
        <v>2310.6117920000006</v>
      </c>
      <c r="BA63" s="52">
        <f t="shared" si="14"/>
        <v>2394.678625</v>
      </c>
      <c r="BB63" s="52">
        <f t="shared" si="14"/>
        <v>2452.4046149999986</v>
      </c>
      <c r="BC63" s="52">
        <f t="shared" si="14"/>
        <v>2510.8873257930913</v>
      </c>
      <c r="BD63" s="52">
        <f t="shared" si="14"/>
        <v>2574.5184790181652</v>
      </c>
      <c r="BE63" s="52">
        <f t="shared" si="14"/>
        <v>2685.8228541801273</v>
      </c>
      <c r="BF63" s="52">
        <f t="shared" si="14"/>
        <v>2833.9392983749794</v>
      </c>
      <c r="BG63" s="52">
        <f t="shared" si="14"/>
        <v>3226.1309952599995</v>
      </c>
      <c r="BH63" s="52">
        <f t="shared" si="14"/>
        <v>3556.9849629183473</v>
      </c>
      <c r="BI63" s="52">
        <f t="shared" si="14"/>
        <v>3774.089575</v>
      </c>
      <c r="BJ63" s="52">
        <f t="shared" si="14"/>
        <v>3941.0267050000002</v>
      </c>
      <c r="BK63" s="52">
        <f t="shared" si="14"/>
        <v>4026.6875790000004</v>
      </c>
      <c r="BL63" s="52">
        <f t="shared" ref="BL63:CB63" si="15">BL62+BL61</f>
        <v>4234.4436619999997</v>
      </c>
      <c r="BM63" s="52">
        <f t="shared" si="15"/>
        <v>4697.6782249999997</v>
      </c>
      <c r="BN63" s="52">
        <f t="shared" si="15"/>
        <v>4924.7733250000001</v>
      </c>
      <c r="BO63" s="52">
        <f t="shared" si="15"/>
        <v>4918.3788950000007</v>
      </c>
      <c r="BP63" s="52">
        <f t="shared" si="15"/>
        <v>4911.948089999999</v>
      </c>
      <c r="BQ63" s="52">
        <f t="shared" si="15"/>
        <v>0</v>
      </c>
      <c r="BR63" s="52">
        <f t="shared" si="15"/>
        <v>0</v>
      </c>
      <c r="BS63" s="52">
        <f t="shared" si="15"/>
        <v>0</v>
      </c>
      <c r="BT63" s="52">
        <f t="shared" si="15"/>
        <v>0</v>
      </c>
      <c r="BU63" s="52">
        <f t="shared" si="15"/>
        <v>0</v>
      </c>
      <c r="BV63" s="52">
        <f t="shared" si="15"/>
        <v>0</v>
      </c>
      <c r="BW63" s="52">
        <f t="shared" si="15"/>
        <v>0</v>
      </c>
      <c r="BX63" s="52">
        <f t="shared" si="15"/>
        <v>0</v>
      </c>
      <c r="BY63" s="52">
        <f t="shared" si="15"/>
        <v>0</v>
      </c>
      <c r="BZ63" s="52">
        <f t="shared" si="15"/>
        <v>0</v>
      </c>
      <c r="CA63" s="52">
        <f t="shared" si="15"/>
        <v>0</v>
      </c>
      <c r="CB63" s="53">
        <f t="shared" si="15"/>
        <v>0</v>
      </c>
    </row>
    <row r="64" spans="1:80" ht="26.25" customHeight="1" x14ac:dyDescent="0.4">
      <c r="A64" s="89"/>
      <c r="B64" s="169" t="s">
        <v>201</v>
      </c>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189" t="s">
        <v>342</v>
      </c>
      <c r="BM64" s="91"/>
      <c r="BN64" s="91"/>
      <c r="BO64" s="91"/>
      <c r="BP64" s="91"/>
      <c r="BQ64" s="91"/>
      <c r="BR64" s="91"/>
      <c r="BS64" s="91"/>
      <c r="BT64" s="91"/>
      <c r="BU64" s="91"/>
      <c r="BV64" s="91"/>
      <c r="BW64" s="91"/>
      <c r="BX64" s="91"/>
      <c r="BY64" s="91"/>
      <c r="BZ64" s="91"/>
      <c r="CA64" s="91"/>
      <c r="CB64" s="92"/>
    </row>
    <row r="65" spans="1:80" x14ac:dyDescent="0.4">
      <c r="A65" s="89"/>
      <c r="B65" s="64" t="s">
        <v>366</v>
      </c>
      <c r="AH65" s="91">
        <f>Housing_benefits!AH29</f>
        <v>320.9395900106818</v>
      </c>
      <c r="AI65" s="91">
        <f>Housing_benefits!AI29</f>
        <v>352.75813604081998</v>
      </c>
      <c r="AJ65" s="91">
        <f>Housing_benefits!AJ29</f>
        <v>455.35323341022615</v>
      </c>
      <c r="AK65" s="91">
        <f>Housing_benefits!AK29</f>
        <v>736.40552867942881</v>
      </c>
      <c r="AL65" s="91">
        <f>Housing_benefits!AL29</f>
        <v>946.35929177961918</v>
      </c>
      <c r="AM65" s="91">
        <f>Housing_benefits!AM29</f>
        <v>1119.0866247744702</v>
      </c>
      <c r="AN65" s="91">
        <f>Housing_benefits!AN29</f>
        <v>1260.4022225303984</v>
      </c>
      <c r="AO65" s="91">
        <f>Housing_benefits!AO29</f>
        <v>1413.4558865030046</v>
      </c>
      <c r="AP65" s="91">
        <f>Housing_benefits!AP29</f>
        <v>1518.3915054319073</v>
      </c>
      <c r="AQ65" s="91">
        <f>Housing_benefits!AQ29</f>
        <v>1572.8116400781266</v>
      </c>
      <c r="AR65" s="91">
        <f>Housing_benefits!AR29</f>
        <v>1819.8820000000001</v>
      </c>
      <c r="AS65" s="91">
        <f>Housing_benefits!AS29</f>
        <v>2044.9829999999999</v>
      </c>
      <c r="AT65" s="91">
        <f>Housing_benefits!AT29</f>
        <v>2323.52</v>
      </c>
      <c r="AU65" s="91">
        <f>Housing_benefits!AU29</f>
        <v>2573.1280000000002</v>
      </c>
      <c r="AV65" s="91">
        <f>Housing_benefits!AV29</f>
        <v>2807.8249999999998</v>
      </c>
      <c r="AW65" s="91">
        <f>Housing_benefits!AW29</f>
        <v>3189.0050000000001</v>
      </c>
      <c r="AX65" s="91">
        <f>Housing_benefits!AX29</f>
        <v>3402.2148963971672</v>
      </c>
      <c r="AY65" s="91">
        <f>Housing_benefits!AY29</f>
        <v>3614.8473488867526</v>
      </c>
      <c r="AZ65" s="91">
        <f>Housing_benefits!AZ29</f>
        <v>3751.9206727282358</v>
      </c>
      <c r="BA65" s="91">
        <f>Housing_benefits!BA29</f>
        <v>3788.0146137757624</v>
      </c>
      <c r="BB65" s="91">
        <f>Housing_benefits!BB29</f>
        <v>3851.7417929521921</v>
      </c>
      <c r="BC65" s="91">
        <f>Housing_benefits!BC29</f>
        <v>3997.2728888889624</v>
      </c>
      <c r="BD65" s="91">
        <f>Housing_benefits!BD29</f>
        <v>4207.3417317175063</v>
      </c>
      <c r="BE65" s="91">
        <f>Housing_benefits!BE29</f>
        <v>4458.6120397296809</v>
      </c>
      <c r="BF65" s="91">
        <f>Housing_benefits!BF29</f>
        <v>4782.8062827579006</v>
      </c>
      <c r="BG65" s="91">
        <f>Housing_benefits!BG29</f>
        <v>4439.9426964228405</v>
      </c>
      <c r="BH65" s="91">
        <f>Housing_benefits!BH29</f>
        <v>4548.4601171225586</v>
      </c>
      <c r="BI65" s="91">
        <f>Housing_benefits!BI29</f>
        <v>4563.9384927414358</v>
      </c>
      <c r="BJ65" s="91">
        <f>Housing_benefits!BJ29</f>
        <v>4861.4789099542368</v>
      </c>
      <c r="BK65" s="91">
        <f>Housing_benefits!BK29</f>
        <v>4923.6027084858815</v>
      </c>
      <c r="BL65" s="170">
        <f>Housing_benefits!BL21+Housing_benefits!BL24</f>
        <v>4882.1578166048466</v>
      </c>
      <c r="BM65" s="91">
        <f>Housing_benefits!BM21+Housing_benefits!BM24</f>
        <v>5125.0099036320935</v>
      </c>
      <c r="BN65" s="91">
        <f>Housing_benefits!BN21+Housing_benefits!BN24</f>
        <v>5232.2329732898997</v>
      </c>
      <c r="BO65" s="91">
        <f>Housing_benefits!BO21+Housing_benefits!BO24</f>
        <v>5468.3170610229809</v>
      </c>
      <c r="BP65" s="91">
        <f>Housing_benefits!BP21+Housing_benefits!BP24</f>
        <v>5700.6891313261458</v>
      </c>
      <c r="BQ65" s="91">
        <f>Housing_benefits!BQ21+Housing_benefits!BQ24</f>
        <v>5896.2725098941992</v>
      </c>
      <c r="BR65" s="91">
        <f>Housing_benefits!BR21+Housing_benefits!BR24</f>
        <v>6004.6254088499054</v>
      </c>
      <c r="BS65" s="91">
        <f>Housing_benefits!BS21+Housing_benefits!BS24</f>
        <v>6044.6823176369771</v>
      </c>
      <c r="BT65" s="91">
        <f>Housing_benefits!BT21+Housing_benefits!BT24</f>
        <v>5964.4625042826092</v>
      </c>
      <c r="BU65" s="91">
        <f>Housing_benefits!BU21+Housing_benefits!BU24</f>
        <v>5863.0338190235789</v>
      </c>
      <c r="BV65" s="91">
        <f>Housing_benefits!BV21+Housing_benefits!BV24</f>
        <v>5738.3323842772697</v>
      </c>
      <c r="BW65" s="91">
        <f>Housing_benefits!BW21+Housing_benefits!BW24</f>
        <v>5688.9118750471862</v>
      </c>
      <c r="BX65" s="91">
        <f>Housing_benefits!BX21+Housing_benefits!BX24</f>
        <v>5687.2364269476248</v>
      </c>
      <c r="BY65" s="91">
        <f>Housing_benefits!BY21+Housing_benefits!BY24</f>
        <v>5757.960471043355</v>
      </c>
      <c r="BZ65" s="91">
        <f>Housing_benefits!BZ21+Housing_benefits!BZ24</f>
        <v>5901.3077894982398</v>
      </c>
      <c r="CA65" s="91">
        <f>Housing_benefits!CA21+Housing_benefits!CA24</f>
        <v>6056.3602735400955</v>
      </c>
      <c r="CB65" s="92">
        <f>Housing_benefits!CB21+Housing_benefits!CB24</f>
        <v>6294.7374937476543</v>
      </c>
    </row>
    <row r="66" spans="1:80" x14ac:dyDescent="0.4">
      <c r="A66" s="89"/>
      <c r="B66" s="64" t="s">
        <v>367</v>
      </c>
      <c r="AH66" s="91">
        <f>Housing_benefits!AH30</f>
        <v>51.497172727332845</v>
      </c>
      <c r="AI66" s="91">
        <f>Housing_benefits!AI30</f>
        <v>56.414147956273574</v>
      </c>
      <c r="AJ66" s="91">
        <f>Housing_benefits!AJ30</f>
        <v>72.615417878922116</v>
      </c>
      <c r="AK66" s="91">
        <f>Housing_benefits!AK30</f>
        <v>117.78692276529311</v>
      </c>
      <c r="AL66" s="91">
        <f>Housing_benefits!AL30</f>
        <v>151.22362386540289</v>
      </c>
      <c r="AM66" s="91">
        <f>Housing_benefits!AM30</f>
        <v>178.70507247687672</v>
      </c>
      <c r="AN66" s="91">
        <f>Housing_benefits!AN30</f>
        <v>201.80019075346371</v>
      </c>
      <c r="AO66" s="91">
        <f>Housing_benefits!AO30</f>
        <v>225.35883833034222</v>
      </c>
      <c r="AP66" s="91">
        <f>Housing_benefits!AP30</f>
        <v>242.96586799409306</v>
      </c>
      <c r="AQ66" s="91">
        <f>Housing_benefits!AQ30</f>
        <v>251.3770479196252</v>
      </c>
      <c r="AR66" s="91">
        <f>Housing_benefits!AR30</f>
        <v>219.61099999999999</v>
      </c>
      <c r="AS66" s="91">
        <f>Housing_benefits!AS30</f>
        <v>302.30599999999998</v>
      </c>
      <c r="AT66" s="91">
        <f>Housing_benefits!AT30</f>
        <v>415.50300000000004</v>
      </c>
      <c r="AU66" s="91">
        <f>Housing_benefits!AU30</f>
        <v>549.82100000000003</v>
      </c>
      <c r="AV66" s="91">
        <f>Housing_benefits!AV30</f>
        <v>722.96500000000003</v>
      </c>
      <c r="AW66" s="91">
        <f>Housing_benefits!AW30</f>
        <v>963.53300000000002</v>
      </c>
      <c r="AX66" s="91">
        <f>Housing_benefits!AX30</f>
        <v>1237.7020586775143</v>
      </c>
      <c r="AY66" s="91">
        <f>Housing_benefits!AY30</f>
        <v>1440.7675679371928</v>
      </c>
      <c r="AZ66" s="91">
        <f>Housing_benefits!AZ30</f>
        <v>1632.1173192887268</v>
      </c>
      <c r="BA66" s="91">
        <f>Housing_benefits!BA30</f>
        <v>1783.2014949487759</v>
      </c>
      <c r="BB66" s="91">
        <f>Housing_benefits!BB30</f>
        <v>1966.2753495570933</v>
      </c>
      <c r="BC66" s="91">
        <f>Housing_benefits!BC30</f>
        <v>2143.4684371455282</v>
      </c>
      <c r="BD66" s="91">
        <f>Housing_benefits!BD30</f>
        <v>2303.1767229957381</v>
      </c>
      <c r="BE66" s="91">
        <f>Housing_benefits!BE30</f>
        <v>2531.7035246192022</v>
      </c>
      <c r="BF66" s="91">
        <f>Housing_benefits!BF30</f>
        <v>2999.4614887041653</v>
      </c>
      <c r="BG66" s="91">
        <f>Housing_benefits!BG30</f>
        <v>2966.6712049912694</v>
      </c>
      <c r="BH66" s="91">
        <f>Housing_benefits!BH30</f>
        <v>3201.5130041258617</v>
      </c>
      <c r="BI66" s="91">
        <f>Housing_benefits!BI30</f>
        <v>3472.5465205192463</v>
      </c>
      <c r="BJ66" s="91">
        <f>Housing_benefits!BJ30</f>
        <v>3760.9241738617989</v>
      </c>
      <c r="BK66" s="91">
        <f>Housing_benefits!BK30</f>
        <v>3996.4280011900032</v>
      </c>
      <c r="BL66" s="170">
        <f>Housing_benefits!BL17</f>
        <v>4476.9210732179572</v>
      </c>
      <c r="BM66" s="91">
        <f>Housing_benefits!BM17</f>
        <v>5069.1288261388017</v>
      </c>
      <c r="BN66" s="91">
        <f>Housing_benefits!BN17</f>
        <v>5380.0316400709962</v>
      </c>
      <c r="BO66" s="91">
        <f>Housing_benefits!BO17</f>
        <v>5751.430097558853</v>
      </c>
      <c r="BP66" s="91">
        <f>Housing_benefits!BP17</f>
        <v>6054.4950272257229</v>
      </c>
      <c r="BQ66" s="91">
        <f>Housing_benefits!BQ17</f>
        <v>6194.2714010260988</v>
      </c>
      <c r="BR66" s="91">
        <f>Housing_benefits!BR17</f>
        <v>6678.1472903271933</v>
      </c>
      <c r="BS66" s="91">
        <f>Housing_benefits!BS17</f>
        <v>6946.5151764190032</v>
      </c>
      <c r="BT66" s="91">
        <f>Housing_benefits!BT17</f>
        <v>6870.0617211736808</v>
      </c>
      <c r="BU66" s="91">
        <f>Housing_benefits!BU17</f>
        <v>6679.3883075615377</v>
      </c>
      <c r="BV66" s="91">
        <f>Housing_benefits!BV17</f>
        <v>6268.6361610017029</v>
      </c>
      <c r="BW66" s="91">
        <f>Housing_benefits!BW17</f>
        <v>5664.3696119100541</v>
      </c>
      <c r="BX66" s="91">
        <f>Housing_benefits!BX17</f>
        <v>7356.2403284531574</v>
      </c>
      <c r="BY66" s="91">
        <f>Housing_benefits!BY17</f>
        <v>7556.4763146253645</v>
      </c>
      <c r="BZ66" s="91">
        <f>Housing_benefits!BZ17</f>
        <v>7824.0332174694613</v>
      </c>
      <c r="CA66" s="91">
        <f>Housing_benefits!CA17</f>
        <v>8117.1231136569177</v>
      </c>
      <c r="CB66" s="92">
        <f>Housing_benefits!CB17</f>
        <v>8427.7171007674933</v>
      </c>
    </row>
    <row r="67" spans="1:80" x14ac:dyDescent="0.4">
      <c r="A67" s="89"/>
      <c r="B67" s="64" t="s">
        <v>368</v>
      </c>
      <c r="AH67" s="91">
        <f>Housing_benefits!AH31</f>
        <v>168.08730332909167</v>
      </c>
      <c r="AI67" s="91">
        <f>Housing_benefits!AI31</f>
        <v>184.99751749637238</v>
      </c>
      <c r="AJ67" s="91">
        <f>Housing_benefits!AJ31</f>
        <v>239.23474572028033</v>
      </c>
      <c r="AK67" s="91">
        <f>Housing_benefits!AK31</f>
        <v>386.48978982576017</v>
      </c>
      <c r="AL67" s="91">
        <f>Housing_benefits!AL31</f>
        <v>497.02647197775968</v>
      </c>
      <c r="AM67" s="91">
        <f>Housing_benefits!AM31</f>
        <v>587.578235170884</v>
      </c>
      <c r="AN67" s="91">
        <f>Housing_benefits!AN31</f>
        <v>661.2712513369687</v>
      </c>
      <c r="AO67" s="91">
        <f>Housing_benefits!AO31</f>
        <v>741.87435234499264</v>
      </c>
      <c r="AP67" s="91">
        <f>Housing_benefits!AP31</f>
        <v>797.59674087542669</v>
      </c>
      <c r="AQ67" s="91">
        <f>Housing_benefits!AQ31</f>
        <v>825.30668435995631</v>
      </c>
      <c r="AR67" s="91">
        <f>Housing_benefits!AR31</f>
        <v>605.18799999999999</v>
      </c>
      <c r="AS67" s="91">
        <f>Housing_benefits!AS31</f>
        <v>725.47699999999998</v>
      </c>
      <c r="AT67" s="91">
        <f>Housing_benefits!AT31</f>
        <v>943.97500000000002</v>
      </c>
      <c r="AU67" s="91">
        <f>Housing_benefits!AU31</f>
        <v>1292.8490000000002</v>
      </c>
      <c r="AV67" s="91">
        <f>Housing_benefits!AV31</f>
        <v>1634.97</v>
      </c>
      <c r="AW67" s="91">
        <f>Housing_benefits!AW31</f>
        <v>1949.7149999999999</v>
      </c>
      <c r="AX67" s="91">
        <f>Housing_benefits!AX31</f>
        <v>2178.8338293619486</v>
      </c>
      <c r="AY67" s="91">
        <f>Housing_benefits!AY31</f>
        <v>2410.3410278276319</v>
      </c>
      <c r="AZ67" s="91">
        <f>Housing_benefits!AZ31</f>
        <v>2602.0677779938896</v>
      </c>
      <c r="BA67" s="91">
        <f>Housing_benefits!BA31</f>
        <v>2613.3758641330728</v>
      </c>
      <c r="BB67" s="91">
        <f>Housing_benefits!BB31</f>
        <v>2654.0090183747411</v>
      </c>
      <c r="BC67" s="91">
        <f>Housing_benefits!BC31</f>
        <v>2717.25314288246</v>
      </c>
      <c r="BD67" s="91">
        <f>Housing_benefits!BD31</f>
        <v>2631.7231073019957</v>
      </c>
      <c r="BE67" s="91">
        <f>Housing_benefits!BE31</f>
        <v>2676.4827117072482</v>
      </c>
      <c r="BF67" s="91">
        <f>Housing_benefits!BF31</f>
        <v>2863.2198953002007</v>
      </c>
      <c r="BG67" s="91">
        <f>Housing_benefits!BG31</f>
        <v>3002.8396047330152</v>
      </c>
      <c r="BH67" s="91">
        <f>Housing_benefits!BH31</f>
        <v>3231.1334929200289</v>
      </c>
      <c r="BI67" s="91">
        <f>Housing_benefits!BI31</f>
        <v>3522.8486328112713</v>
      </c>
      <c r="BJ67" s="91">
        <f>Housing_benefits!BJ31</f>
        <v>3676.4928151004046</v>
      </c>
      <c r="BK67" s="91">
        <f>Housing_benefits!BK31</f>
        <v>3930.1189148811586</v>
      </c>
      <c r="BL67" s="170">
        <f>Housing_benefits!BL18</f>
        <v>3278.6721206416673</v>
      </c>
      <c r="BM67" s="91">
        <f>Housing_benefits!BM18</f>
        <v>3414.699558166159</v>
      </c>
      <c r="BN67" s="91">
        <f>Housing_benefits!BN18</f>
        <v>3246.9003947534702</v>
      </c>
      <c r="BO67" s="91">
        <f>Housing_benefits!BO18</f>
        <v>3003.0285087410157</v>
      </c>
      <c r="BP67" s="91">
        <f>Housing_benefits!BP18</f>
        <v>2754.4785976389271</v>
      </c>
      <c r="BQ67" s="91">
        <f>Housing_benefits!BQ18</f>
        <v>2504.5623245995998</v>
      </c>
      <c r="BR67" s="91">
        <f>Housing_benefits!BR18</f>
        <v>2378.8444446022886</v>
      </c>
      <c r="BS67" s="91">
        <f>Housing_benefits!BS18</f>
        <v>2256.0112500659761</v>
      </c>
      <c r="BT67" s="91">
        <f>Housing_benefits!BT18</f>
        <v>2088.7413831652643</v>
      </c>
      <c r="BU67" s="91">
        <f>Housing_benefits!BU18</f>
        <v>1868.0857479177519</v>
      </c>
      <c r="BV67" s="91">
        <f>Housing_benefits!BV18</f>
        <v>1624.7450317298344</v>
      </c>
      <c r="BW67" s="91">
        <f>Housing_benefits!BW18</f>
        <v>1135.1720100505777</v>
      </c>
      <c r="BX67" s="91">
        <f>Housing_benefits!BX18</f>
        <v>1781.4698415838459</v>
      </c>
      <c r="BY67" s="91">
        <f>Housing_benefits!BY18</f>
        <v>1737.0996762936475</v>
      </c>
      <c r="BZ67" s="91">
        <f>Housing_benefits!BZ18</f>
        <v>1759.6814829018624</v>
      </c>
      <c r="CA67" s="91">
        <f>Housing_benefits!CA18</f>
        <v>1804.0647903402985</v>
      </c>
      <c r="CB67" s="92">
        <f>Housing_benefits!CB18</f>
        <v>1868.0534546418203</v>
      </c>
    </row>
    <row r="68" spans="1:80" x14ac:dyDescent="0.4">
      <c r="A68" s="89"/>
      <c r="B68" s="64" t="s">
        <v>369</v>
      </c>
      <c r="AH68" s="91">
        <f>Housing_benefits!AH32</f>
        <v>167.7572054033308</v>
      </c>
      <c r="AI68" s="91">
        <f>Housing_benefits!AI32</f>
        <v>184.83191810654029</v>
      </c>
      <c r="AJ68" s="91">
        <f>Housing_benefits!AJ32</f>
        <v>238.69433276913807</v>
      </c>
      <c r="AK68" s="91">
        <f>Housing_benefits!AK32</f>
        <v>385.67308278503288</v>
      </c>
      <c r="AL68" s="91">
        <f>Housing_benefits!AL32</f>
        <v>495.78191354102592</v>
      </c>
      <c r="AM68" s="91">
        <f>Housing_benefits!AM32</f>
        <v>586.16955262509271</v>
      </c>
      <c r="AN68" s="91">
        <f>Housing_benefits!AN32</f>
        <v>659.48966179596255</v>
      </c>
      <c r="AO68" s="91">
        <f>Housing_benefits!AO32</f>
        <v>740.17522248237037</v>
      </c>
      <c r="AP68" s="91">
        <f>Housing_benefits!AP32</f>
        <v>795.69381732493002</v>
      </c>
      <c r="AQ68" s="91">
        <f>Housing_benefits!AQ32</f>
        <v>824.05582000417701</v>
      </c>
      <c r="AR68" s="91">
        <f>Housing_benefits!AR32</f>
        <v>827.64699999999993</v>
      </c>
      <c r="AS68" s="91">
        <f>Housing_benefits!AS32</f>
        <v>856.07600000000002</v>
      </c>
      <c r="AT68" s="91">
        <f>Housing_benefits!AT32</f>
        <v>998.779</v>
      </c>
      <c r="AU68" s="91">
        <f>Housing_benefits!AU32</f>
        <v>1447.0230000000001</v>
      </c>
      <c r="AV68" s="91">
        <f>Housing_benefits!AV32</f>
        <v>2057.3580000000002</v>
      </c>
      <c r="AW68" s="91">
        <f>Housing_benefits!AW32</f>
        <v>2331.1950000000002</v>
      </c>
      <c r="AX68" s="91">
        <f>Housing_benefits!AX32</f>
        <v>2407.7275243945537</v>
      </c>
      <c r="AY68" s="91">
        <f>Housing_benefits!AY32</f>
        <v>2329.3000610574099</v>
      </c>
      <c r="AZ68" s="91">
        <f>Housing_benefits!AZ32</f>
        <v>2177.215384967817</v>
      </c>
      <c r="BA68" s="91">
        <f>Housing_benefits!BA32</f>
        <v>1713.8246039972835</v>
      </c>
      <c r="BB68" s="91">
        <f>Housing_benefits!BB32</f>
        <v>1410.9078789879757</v>
      </c>
      <c r="BC68" s="91">
        <f>Housing_benefits!BC32</f>
        <v>1214.0820612666143</v>
      </c>
      <c r="BD68" s="91">
        <f>Housing_benefits!BD32</f>
        <v>1085.7342355085079</v>
      </c>
      <c r="BE68" s="91">
        <f>Housing_benefits!BE32</f>
        <v>1001.1096309288404</v>
      </c>
      <c r="BF68" s="91">
        <f>Housing_benefits!BF32</f>
        <v>1053.6159987005542</v>
      </c>
      <c r="BG68" s="91">
        <f>Housing_benefits!BG32</f>
        <v>956.77120862113122</v>
      </c>
      <c r="BH68" s="91">
        <f>Housing_benefits!BH32</f>
        <v>1087.8137888204469</v>
      </c>
      <c r="BI68" s="91">
        <f>Housing_benefits!BI32</f>
        <v>1160.1935787766724</v>
      </c>
      <c r="BJ68" s="91">
        <f>Housing_benefits!BJ32</f>
        <v>1245.1512127626136</v>
      </c>
      <c r="BK68" s="91">
        <f>Housing_benefits!BK32</f>
        <v>1315.7849954177275</v>
      </c>
      <c r="BL68" s="170">
        <f>Housing_benefits!BL16</f>
        <v>1646.9585583274306</v>
      </c>
      <c r="BM68" s="91">
        <f>Housing_benefits!BM16</f>
        <v>2732.7185734874533</v>
      </c>
      <c r="BN68" s="91">
        <f>Housing_benefits!BN16</f>
        <v>3068.8441160952298</v>
      </c>
      <c r="BO68" s="91">
        <f>Housing_benefits!BO16</f>
        <v>3399.1006602323869</v>
      </c>
      <c r="BP68" s="91">
        <f>Housing_benefits!BP16</f>
        <v>3644.1718667287919</v>
      </c>
      <c r="BQ68" s="91">
        <f>Housing_benefits!BQ16</f>
        <v>3241.9422918321306</v>
      </c>
      <c r="BR68" s="91">
        <f>Housing_benefits!BR16</f>
        <v>2411.6856133845986</v>
      </c>
      <c r="BS68" s="91">
        <f>Housing_benefits!BS16</f>
        <v>1916.7666369866961</v>
      </c>
      <c r="BT68" s="91">
        <f>Housing_benefits!BT16</f>
        <v>1636.6315206723273</v>
      </c>
      <c r="BU68" s="91">
        <f>Housing_benefits!BU16</f>
        <v>1451.7127921035253</v>
      </c>
      <c r="BV68" s="91">
        <f>Housing_benefits!BV16</f>
        <v>1105.3868700526123</v>
      </c>
      <c r="BW68" s="91">
        <f>Housing_benefits!BW16</f>
        <v>575.60711449283019</v>
      </c>
      <c r="BX68" s="91">
        <f>Housing_benefits!BX16</f>
        <v>1852.1489227995446</v>
      </c>
      <c r="BY68" s="91">
        <f>Housing_benefits!BY16</f>
        <v>1978.736897877824</v>
      </c>
      <c r="BZ68" s="91">
        <f>Housing_benefits!BZ16</f>
        <v>2100.0468116574934</v>
      </c>
      <c r="CA68" s="91">
        <f>Housing_benefits!CA16</f>
        <v>2245.2970969843755</v>
      </c>
      <c r="CB68" s="92">
        <f>Housing_benefits!CB16</f>
        <v>2411.4284504927882</v>
      </c>
    </row>
    <row r="69" spans="1:80" x14ac:dyDescent="0.4">
      <c r="A69" s="89"/>
      <c r="B69" s="64" t="s">
        <v>370</v>
      </c>
      <c r="AH69" s="91">
        <f>Housing_benefits!AH33</f>
        <v>12.718728529562867</v>
      </c>
      <c r="AI69" s="91">
        <f>Housing_benefits!AI33</f>
        <v>13.998280399993689</v>
      </c>
      <c r="AJ69" s="91">
        <f>Housing_benefits!AJ33</f>
        <v>18.102270221433344</v>
      </c>
      <c r="AK69" s="91">
        <f>Housing_benefits!AK33</f>
        <v>29.244675944485095</v>
      </c>
      <c r="AL69" s="91">
        <f>Housing_benefits!AL33</f>
        <v>37.608698836192275</v>
      </c>
      <c r="AM69" s="91">
        <f>Housing_benefits!AM33</f>
        <v>44.460514952676363</v>
      </c>
      <c r="AN69" s="91">
        <f>Housing_benefits!AN33</f>
        <v>50.036673583206834</v>
      </c>
      <c r="AO69" s="91">
        <f>Housing_benefits!AO33</f>
        <v>56.135700339289997</v>
      </c>
      <c r="AP69" s="91">
        <f>Housing_benefits!AP33</f>
        <v>60.352068373643192</v>
      </c>
      <c r="AQ69" s="91">
        <f>Housing_benefits!AQ33</f>
        <v>62.448807638114886</v>
      </c>
      <c r="AR69" s="91">
        <f>Housing_benefits!AR33</f>
        <v>251.12099999999964</v>
      </c>
      <c r="AS69" s="91">
        <f>Housing_benefits!AS33</f>
        <v>303.69499999999999</v>
      </c>
      <c r="AT69" s="91">
        <f>Housing_benefits!AT33</f>
        <v>413.56399999999968</v>
      </c>
      <c r="AU69" s="91">
        <f>Housing_benefits!AU33</f>
        <v>495.83100000000047</v>
      </c>
      <c r="AV69" s="91">
        <f>Housing_benefits!AV33</f>
        <v>588.97799999999972</v>
      </c>
      <c r="AW69" s="91">
        <f>Housing_benefits!AW33</f>
        <v>783.39700000000119</v>
      </c>
      <c r="AX69" s="91">
        <f>Housing_benefits!AX33</f>
        <v>876.75761116881586</v>
      </c>
      <c r="AY69" s="91">
        <f>Housing_benefits!AY33</f>
        <v>1079.4106882910114</v>
      </c>
      <c r="AZ69" s="91">
        <f>Housing_benefits!AZ33</f>
        <v>1216.4408100213277</v>
      </c>
      <c r="BA69" s="91">
        <f>Housing_benefits!BA33</f>
        <v>1277.9795461451065</v>
      </c>
      <c r="BB69" s="91">
        <f>Housing_benefits!BB33</f>
        <v>1181.8701801279974</v>
      </c>
      <c r="BC69" s="91">
        <f>Housing_benefits!BC33</f>
        <v>992.02728649103301</v>
      </c>
      <c r="BD69" s="91">
        <f>Housing_benefits!BD33</f>
        <v>934.39317727625121</v>
      </c>
      <c r="BE69" s="91">
        <f>Housing_benefits!BE33</f>
        <v>920.78722401502739</v>
      </c>
      <c r="BF69" s="91">
        <f>Housing_benefits!BF33</f>
        <v>937.11675053717931</v>
      </c>
      <c r="BG69" s="91">
        <f>Housing_benefits!BG33</f>
        <v>981.1484059417445</v>
      </c>
      <c r="BH69" s="91">
        <f>Housing_benefits!BH33</f>
        <v>1088.6496584511015</v>
      </c>
      <c r="BI69" s="91">
        <f>Housing_benefits!BI33</f>
        <v>1208.6779101513739</v>
      </c>
      <c r="BJ69" s="91">
        <f>Housing_benefits!BJ33</f>
        <v>1296.5004743209502</v>
      </c>
      <c r="BK69" s="91">
        <f>Housing_benefits!BK33</f>
        <v>1565.8659750252277</v>
      </c>
      <c r="BL69" s="170">
        <f>SUM(Housing_benefits!BL19:BL20,Housing_benefits!BL22:BL23,Housing_benefits!BL25)</f>
        <v>2818.731593208101</v>
      </c>
      <c r="BM69" s="91">
        <f>SUM(Housing_benefits!BM19:BM20,Housing_benefits!BM22:BM23,Housing_benefits!BM25)</f>
        <v>3647.6743165754906</v>
      </c>
      <c r="BN69" s="91">
        <f>SUM(Housing_benefits!BN19:BN20,Housing_benefits!BN22:BN23,Housing_benefits!BN25)</f>
        <v>4498.9811767903993</v>
      </c>
      <c r="BO69" s="91">
        <f>SUM(Housing_benefits!BO19:BO20,Housing_benefits!BO22:BO23,Housing_benefits!BO25)</f>
        <v>5198.4137954447706</v>
      </c>
      <c r="BP69" s="91">
        <f>SUM(Housing_benefits!BP19:BP20,Housing_benefits!BP22:BP23,Housing_benefits!BP25)</f>
        <v>5745.7969890804134</v>
      </c>
      <c r="BQ69" s="91">
        <f>SUM(Housing_benefits!BQ19:BQ20,Housing_benefits!BQ22:BQ23,Housing_benefits!BQ25)</f>
        <v>6332.7591456479722</v>
      </c>
      <c r="BR69" s="91">
        <f>SUM(Housing_benefits!BR19:BR20,Housing_benefits!BR22:BR23,Housing_benefits!BR25)</f>
        <v>6843.2627978360115</v>
      </c>
      <c r="BS69" s="91">
        <f>SUM(Housing_benefits!BS19:BS20,Housing_benefits!BS22:BS23,Housing_benefits!BS25)</f>
        <v>7079.7382658913511</v>
      </c>
      <c r="BT69" s="91">
        <f>SUM(Housing_benefits!BT19:BT20,Housing_benefits!BT22:BT23,Housing_benefits!BT25)</f>
        <v>6880.7027897061271</v>
      </c>
      <c r="BU69" s="91">
        <f>SUM(Housing_benefits!BU19:BU20,Housing_benefits!BU22:BU23,Housing_benefits!BU25)</f>
        <v>6438.9995473936051</v>
      </c>
      <c r="BV69" s="91">
        <f>SUM(Housing_benefits!BV19:BV20,Housing_benefits!BV22:BV23,Housing_benefits!BV25)</f>
        <v>5987.7772035960616</v>
      </c>
      <c r="BW69" s="91">
        <f>SUM(Housing_benefits!BW19:BW20,Housing_benefits!BW22:BW23,Housing_benefits!BW25)</f>
        <v>5227.492763240436</v>
      </c>
      <c r="BX69" s="91">
        <f>SUM(Housing_benefits!BX19:BX20,Housing_benefits!BX22:BX23,Housing_benefits!BX25)</f>
        <v>7349.6150462254018</v>
      </c>
      <c r="BY69" s="91">
        <f>SUM(Housing_benefits!BY19:BY20,Housing_benefits!BY22:BY23,Housing_benefits!BY25)</f>
        <v>7516.8111484871351</v>
      </c>
      <c r="BZ69" s="91">
        <f>SUM(Housing_benefits!BZ19:BZ20,Housing_benefits!BZ22:BZ23,Housing_benefits!BZ25)</f>
        <v>7810.8135544774113</v>
      </c>
      <c r="CA69" s="91">
        <f>SUM(Housing_benefits!CA19:CA20,Housing_benefits!CA22:CA23,Housing_benefits!CA25)</f>
        <v>8118.5672933846381</v>
      </c>
      <c r="CB69" s="92">
        <f>SUM(Housing_benefits!CB19:CB20,Housing_benefits!CB22:CB23,Housing_benefits!CB25)</f>
        <v>8437.0846387162728</v>
      </c>
    </row>
    <row r="70" spans="1:80" ht="26.25" customHeight="1" x14ac:dyDescent="0.4">
      <c r="A70" s="89"/>
      <c r="B70" s="96" t="s">
        <v>371</v>
      </c>
      <c r="AH70" s="91">
        <f>Housing_benefits!AH26</f>
        <v>320.9395900106818</v>
      </c>
      <c r="AI70" s="91">
        <f>Housing_benefits!AI26</f>
        <v>352.75813604081998</v>
      </c>
      <c r="AJ70" s="91">
        <f>Housing_benefits!AJ26</f>
        <v>455.35323341022615</v>
      </c>
      <c r="AK70" s="91">
        <f>Housing_benefits!AK26</f>
        <v>736.40552867942881</v>
      </c>
      <c r="AL70" s="91">
        <f>Housing_benefits!AL26</f>
        <v>946.35929177961918</v>
      </c>
      <c r="AM70" s="91">
        <f>Housing_benefits!AM26</f>
        <v>1119.0866247744702</v>
      </c>
      <c r="AN70" s="91">
        <f>Housing_benefits!AN26</f>
        <v>1260.4022225303984</v>
      </c>
      <c r="AO70" s="91">
        <f>Housing_benefits!AO26</f>
        <v>1413.4558865030046</v>
      </c>
      <c r="AP70" s="91">
        <f>Housing_benefits!AP26</f>
        <v>1518.3915054319073</v>
      </c>
      <c r="AQ70" s="91">
        <f>Housing_benefits!AQ26</f>
        <v>1572.8116400781266</v>
      </c>
      <c r="AR70" s="91">
        <f>Housing_benefits!AR26</f>
        <v>1819.8820000000001</v>
      </c>
      <c r="AS70" s="91">
        <f>Housing_benefits!AS26</f>
        <v>2044.9829999999999</v>
      </c>
      <c r="AT70" s="91">
        <f>Housing_benefits!AT26</f>
        <v>2323.52</v>
      </c>
      <c r="AU70" s="91">
        <f>Housing_benefits!AU26</f>
        <v>2573.1280000000002</v>
      </c>
      <c r="AV70" s="91">
        <f>Housing_benefits!AV26</f>
        <v>2807.8249999999998</v>
      </c>
      <c r="AW70" s="91">
        <f>Housing_benefits!AW26</f>
        <v>3189.0050000000001</v>
      </c>
      <c r="AX70" s="91">
        <f>Housing_benefits!AX26</f>
        <v>3402.2148963971672</v>
      </c>
      <c r="AY70" s="91">
        <f>Housing_benefits!AY26</f>
        <v>3614.8473488867526</v>
      </c>
      <c r="AZ70" s="91">
        <f>Housing_benefits!AZ26</f>
        <v>3751.9206727282358</v>
      </c>
      <c r="BA70" s="91">
        <f>Housing_benefits!BA26</f>
        <v>3788.0146137757624</v>
      </c>
      <c r="BB70" s="91">
        <f>Housing_benefits!BB26</f>
        <v>3851.7417929521921</v>
      </c>
      <c r="BC70" s="91">
        <f>Housing_benefits!BC26</f>
        <v>3997.2728888889624</v>
      </c>
      <c r="BD70" s="91">
        <f>Housing_benefits!BD26</f>
        <v>4207.3417317175063</v>
      </c>
      <c r="BE70" s="91">
        <f>Housing_benefits!BE26</f>
        <v>4458.6120397296809</v>
      </c>
      <c r="BF70" s="91">
        <f>Housing_benefits!BF26</f>
        <v>4782.8062827579006</v>
      </c>
      <c r="BG70" s="91">
        <f>Housing_benefits!BG26</f>
        <v>4439.9426964228405</v>
      </c>
      <c r="BH70" s="91">
        <f>Housing_benefits!BH26</f>
        <v>4548.4601171225586</v>
      </c>
      <c r="BI70" s="91">
        <f>Housing_benefits!BI26</f>
        <v>4563.9384927414358</v>
      </c>
      <c r="BJ70" s="91">
        <f>Housing_benefits!BJ26</f>
        <v>4861.4789099542368</v>
      </c>
      <c r="BK70" s="91">
        <f>Housing_benefits!BK26</f>
        <v>4923.6027084858815</v>
      </c>
      <c r="BL70" s="91">
        <f>Housing_benefits!BL26</f>
        <v>5503.9442212258709</v>
      </c>
      <c r="BM70" s="91">
        <f>Housing_benefits!BM26</f>
        <v>5762.4397376097304</v>
      </c>
      <c r="BN70" s="91">
        <f>Housing_benefits!BN26</f>
        <v>5948.9797621593234</v>
      </c>
      <c r="BO70" s="91">
        <f>Housing_benefits!BO26</f>
        <v>6241.622946717006</v>
      </c>
      <c r="BP70" s="91">
        <f>Housing_benefits!BP26</f>
        <v>6427.139962759471</v>
      </c>
      <c r="BQ70" s="91">
        <f>Housing_benefits!BQ26</f>
        <v>6544.0581409153201</v>
      </c>
      <c r="BR70" s="91">
        <f>Housing_benefits!BR26</f>
        <v>6578.0549409279665</v>
      </c>
      <c r="BS70" s="91">
        <f>Housing_benefits!BS26</f>
        <v>6527.4880116677159</v>
      </c>
      <c r="BT70" s="91">
        <f>Housing_benefits!BT26</f>
        <v>6329.2889150000001</v>
      </c>
      <c r="BU70" s="91">
        <f>Housing_benefits!BU26</f>
        <v>6088.1434402404884</v>
      </c>
      <c r="BV70" s="91">
        <f>Housing_benefits!BV26</f>
        <v>5834.4073650414393</v>
      </c>
      <c r="BW70" s="91">
        <f>Housing_benefits!BW26</f>
        <v>5760.6964511714314</v>
      </c>
      <c r="BX70" s="91">
        <f>Housing_benefits!BX26</f>
        <v>5687.2364269476366</v>
      </c>
      <c r="BY70" s="91">
        <f>Housing_benefits!BY26</f>
        <v>5757.9604710433605</v>
      </c>
      <c r="BZ70" s="91">
        <f>Housing_benefits!BZ26</f>
        <v>5901.3077894982489</v>
      </c>
      <c r="CA70" s="91">
        <f>Housing_benefits!CA26</f>
        <v>6056.3602735401028</v>
      </c>
      <c r="CB70" s="92">
        <f>Housing_benefits!CB26</f>
        <v>6294.7374937476607</v>
      </c>
    </row>
    <row r="71" spans="1:80" x14ac:dyDescent="0.4">
      <c r="A71" s="89"/>
      <c r="B71" s="96" t="s">
        <v>348</v>
      </c>
      <c r="AH71" s="91">
        <f>Housing_benefits!AH27</f>
        <v>400.06040998931815</v>
      </c>
      <c r="AI71" s="91">
        <f>Housing_benefits!AI27</f>
        <v>440.24186395917997</v>
      </c>
      <c r="AJ71" s="91">
        <f>Housing_benefits!AJ27</f>
        <v>568.64676658977396</v>
      </c>
      <c r="AK71" s="91">
        <f>Housing_benefits!AK27</f>
        <v>919.19447132057121</v>
      </c>
      <c r="AL71" s="91">
        <f>Housing_benefits!AL27</f>
        <v>1181.6407082203809</v>
      </c>
      <c r="AM71" s="91">
        <f>Housing_benefits!AM27</f>
        <v>1396.9133752255298</v>
      </c>
      <c r="AN71" s="91">
        <f>Housing_benefits!AN27</f>
        <v>1572.5977774696016</v>
      </c>
      <c r="AO71" s="91">
        <f>Housing_benefits!AO27</f>
        <v>1763.5441134969951</v>
      </c>
      <c r="AP71" s="91">
        <f>Housing_benefits!AP27</f>
        <v>1896.6084945680932</v>
      </c>
      <c r="AQ71" s="91">
        <f>Housing_benefits!AQ27</f>
        <v>1963.1883599218736</v>
      </c>
      <c r="AR71" s="91">
        <f>Housing_benefits!AR27</f>
        <v>1903.5669999999996</v>
      </c>
      <c r="AS71" s="91">
        <f>Housing_benefits!AS27</f>
        <v>2187.5540000000001</v>
      </c>
      <c r="AT71" s="91">
        <f>Housing_benefits!AT27</f>
        <v>2771.8209999999999</v>
      </c>
      <c r="AU71" s="91">
        <f>Housing_benefits!AU27</f>
        <v>3785.5240000000008</v>
      </c>
      <c r="AV71" s="91">
        <f>Housing_benefits!AV27</f>
        <v>5004.2709999999997</v>
      </c>
      <c r="AW71" s="91">
        <f>Housing_benefits!AW27</f>
        <v>6027.8400000000011</v>
      </c>
      <c r="AX71" s="91">
        <f>Housing_benefits!AX27</f>
        <v>6701.0210236028324</v>
      </c>
      <c r="AY71" s="91">
        <f>Housing_benefits!AY27</f>
        <v>7259.8193451132465</v>
      </c>
      <c r="AZ71" s="91">
        <f>Housing_benefits!AZ27</f>
        <v>7627.8412922717607</v>
      </c>
      <c r="BA71" s="91">
        <f>Housing_benefits!BA27</f>
        <v>7388.3815092242394</v>
      </c>
      <c r="BB71" s="91">
        <f>Housing_benefits!BB27</f>
        <v>7213.0624270478074</v>
      </c>
      <c r="BC71" s="91">
        <f>Housing_benefits!BC27</f>
        <v>7066.8309277856351</v>
      </c>
      <c r="BD71" s="91">
        <f>Housing_benefits!BD27</f>
        <v>6955.0272430824934</v>
      </c>
      <c r="BE71" s="91">
        <f>Housing_benefits!BE27</f>
        <v>7130.0830912703177</v>
      </c>
      <c r="BF71" s="91">
        <f>Housing_benefits!BF27</f>
        <v>7853.4141332420995</v>
      </c>
      <c r="BG71" s="91">
        <f>Housing_benefits!BG27</f>
        <v>7907.4304242871603</v>
      </c>
      <c r="BH71" s="91">
        <f>Housing_benefits!BH27</f>
        <v>8609.1099443174389</v>
      </c>
      <c r="BI71" s="91">
        <f>Housing_benefits!BI27</f>
        <v>9364.2666422585644</v>
      </c>
      <c r="BJ71" s="91">
        <f>Housing_benefits!BJ27</f>
        <v>9979.0686760457666</v>
      </c>
      <c r="BK71" s="91">
        <f>Housing_benefits!BK27</f>
        <v>10808.197886514117</v>
      </c>
      <c r="BL71" s="91">
        <f>Housing_benefits!BL27</f>
        <v>11599.496940774132</v>
      </c>
      <c r="BM71" s="91">
        <f>Housing_benefits!BM27</f>
        <v>14226.791440390265</v>
      </c>
      <c r="BN71" s="91">
        <f>Housing_benefits!BN27</f>
        <v>15478.01053884067</v>
      </c>
      <c r="BO71" s="91">
        <f>Housing_benefits!BO27</f>
        <v>16578.667176283001</v>
      </c>
      <c r="BP71" s="91">
        <f>Housing_benefits!BP27</f>
        <v>17472.491649240532</v>
      </c>
      <c r="BQ71" s="91">
        <f>Housing_benefits!BQ27</f>
        <v>17625.749532084679</v>
      </c>
      <c r="BR71" s="91">
        <f>Housing_benefits!BR27</f>
        <v>17738.510614072031</v>
      </c>
      <c r="BS71" s="91">
        <f>Housing_benefits!BS27</f>
        <v>17716.225635332288</v>
      </c>
      <c r="BT71" s="91">
        <f>Housing_benefits!BT27</f>
        <v>17111.31100400001</v>
      </c>
      <c r="BU71" s="91">
        <f>Housing_benefits!BU27</f>
        <v>16213.076773759509</v>
      </c>
      <c r="BV71" s="91">
        <f>Housing_benefits!BV27</f>
        <v>14890.47028561604</v>
      </c>
      <c r="BW71" s="91">
        <f>Housing_benefits!BW27</f>
        <v>12530.856923557772</v>
      </c>
      <c r="BX71" s="91">
        <f>Housing_benefits!BX27</f>
        <v>18339.474139108403</v>
      </c>
      <c r="BY71" s="91">
        <f>Housing_benefits!BY27</f>
        <v>18789.124037353155</v>
      </c>
      <c r="BZ71" s="91">
        <f>Housing_benefits!BZ27</f>
        <v>19494.575066561782</v>
      </c>
      <c r="CA71" s="91">
        <f>Housing_benefits!CA27</f>
        <v>20285.052294370536</v>
      </c>
      <c r="CB71" s="92">
        <f>Housing_benefits!CB27</f>
        <v>21144.283644674553</v>
      </c>
    </row>
    <row r="72" spans="1:80" s="66" customFormat="1" x14ac:dyDescent="0.4">
      <c r="A72" s="100"/>
      <c r="B72" s="169" t="s">
        <v>167</v>
      </c>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52">
        <f t="shared" ref="AH72:BL72" si="16">SUM(AH70:AH71)</f>
        <v>721</v>
      </c>
      <c r="AI72" s="52">
        <f t="shared" si="16"/>
        <v>793</v>
      </c>
      <c r="AJ72" s="52">
        <f t="shared" si="16"/>
        <v>1024</v>
      </c>
      <c r="AK72" s="52">
        <f t="shared" si="16"/>
        <v>1655.6</v>
      </c>
      <c r="AL72" s="52">
        <f t="shared" si="16"/>
        <v>2128</v>
      </c>
      <c r="AM72" s="52">
        <f t="shared" si="16"/>
        <v>2516</v>
      </c>
      <c r="AN72" s="52">
        <f t="shared" si="16"/>
        <v>2833</v>
      </c>
      <c r="AO72" s="52">
        <f t="shared" si="16"/>
        <v>3177</v>
      </c>
      <c r="AP72" s="52">
        <f t="shared" si="16"/>
        <v>3415.0000000000005</v>
      </c>
      <c r="AQ72" s="52">
        <f t="shared" si="16"/>
        <v>3536</v>
      </c>
      <c r="AR72" s="52">
        <f t="shared" si="16"/>
        <v>3723.4489999999996</v>
      </c>
      <c r="AS72" s="52">
        <f t="shared" si="16"/>
        <v>4232.5370000000003</v>
      </c>
      <c r="AT72" s="52">
        <f t="shared" si="16"/>
        <v>5095.3410000000003</v>
      </c>
      <c r="AU72" s="52">
        <f t="shared" si="16"/>
        <v>6358.652000000001</v>
      </c>
      <c r="AV72" s="52">
        <f t="shared" si="16"/>
        <v>7812.0959999999995</v>
      </c>
      <c r="AW72" s="52">
        <f t="shared" si="16"/>
        <v>9216.8450000000012</v>
      </c>
      <c r="AX72" s="52">
        <f t="shared" si="16"/>
        <v>10103.235919999999</v>
      </c>
      <c r="AY72" s="52">
        <f t="shared" si="16"/>
        <v>10874.666694</v>
      </c>
      <c r="AZ72" s="52">
        <f t="shared" si="16"/>
        <v>11379.761964999996</v>
      </c>
      <c r="BA72" s="52">
        <f t="shared" si="16"/>
        <v>11176.396123000002</v>
      </c>
      <c r="BB72" s="52">
        <f t="shared" si="16"/>
        <v>11064.80422</v>
      </c>
      <c r="BC72" s="52">
        <f t="shared" si="16"/>
        <v>11064.103816674597</v>
      </c>
      <c r="BD72" s="52">
        <f t="shared" si="16"/>
        <v>11162.3689748</v>
      </c>
      <c r="BE72" s="52">
        <f t="shared" si="16"/>
        <v>11588.695130999999</v>
      </c>
      <c r="BF72" s="52">
        <f t="shared" si="16"/>
        <v>12636.220416</v>
      </c>
      <c r="BG72" s="52">
        <f t="shared" si="16"/>
        <v>12347.373120710001</v>
      </c>
      <c r="BH72" s="52">
        <f t="shared" si="16"/>
        <v>13157.570061439998</v>
      </c>
      <c r="BI72" s="52">
        <f t="shared" si="16"/>
        <v>13928.205135</v>
      </c>
      <c r="BJ72" s="52">
        <f t="shared" si="16"/>
        <v>14840.547586000004</v>
      </c>
      <c r="BK72" s="52">
        <f t="shared" si="16"/>
        <v>15731.800594999999</v>
      </c>
      <c r="BL72" s="52">
        <f t="shared" si="16"/>
        <v>17103.441162000003</v>
      </c>
      <c r="BM72" s="52">
        <f t="shared" ref="BM72:CB72" si="17">BM71+BM70</f>
        <v>19989.231177999995</v>
      </c>
      <c r="BN72" s="52">
        <f t="shared" si="17"/>
        <v>21426.990300999994</v>
      </c>
      <c r="BO72" s="52">
        <f t="shared" si="17"/>
        <v>22820.290123000006</v>
      </c>
      <c r="BP72" s="52">
        <f t="shared" si="17"/>
        <v>23899.631612000005</v>
      </c>
      <c r="BQ72" s="52">
        <f t="shared" si="17"/>
        <v>24169.807672999999</v>
      </c>
      <c r="BR72" s="52">
        <f t="shared" si="17"/>
        <v>24316.565554999997</v>
      </c>
      <c r="BS72" s="52">
        <f t="shared" si="17"/>
        <v>24243.713647000004</v>
      </c>
      <c r="BT72" s="52">
        <f t="shared" si="17"/>
        <v>23440.599919000011</v>
      </c>
      <c r="BU72" s="52">
        <f t="shared" si="17"/>
        <v>22301.220213999997</v>
      </c>
      <c r="BV72" s="52">
        <f t="shared" si="17"/>
        <v>20724.87765065748</v>
      </c>
      <c r="BW72" s="52">
        <f t="shared" si="17"/>
        <v>18291.553374729203</v>
      </c>
      <c r="BX72" s="52">
        <f t="shared" si="17"/>
        <v>24026.710566056041</v>
      </c>
      <c r="BY72" s="52">
        <f t="shared" si="17"/>
        <v>24547.084508396514</v>
      </c>
      <c r="BZ72" s="52">
        <f t="shared" si="17"/>
        <v>25395.88285606003</v>
      </c>
      <c r="CA72" s="52">
        <f t="shared" si="17"/>
        <v>26341.41256791064</v>
      </c>
      <c r="CB72" s="53">
        <f t="shared" si="17"/>
        <v>27439.021138422213</v>
      </c>
    </row>
    <row r="73" spans="1:80" ht="26.25" customHeight="1" x14ac:dyDescent="0.4">
      <c r="A73" s="89"/>
      <c r="B73" s="169" t="s">
        <v>310</v>
      </c>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2"/>
    </row>
    <row r="74" spans="1:80" x14ac:dyDescent="0.4">
      <c r="A74" s="89"/>
      <c r="B74" s="64" t="s">
        <v>188</v>
      </c>
      <c r="AH74" s="91">
        <f t="shared" ref="AH74:CB74" si="18">SUM(AH75:AH76)</f>
        <v>0</v>
      </c>
      <c r="AI74" s="91">
        <f t="shared" si="18"/>
        <v>0</v>
      </c>
      <c r="AJ74" s="91">
        <f t="shared" si="18"/>
        <v>0</v>
      </c>
      <c r="AK74" s="91">
        <f t="shared" si="18"/>
        <v>0</v>
      </c>
      <c r="AL74" s="91">
        <f t="shared" si="18"/>
        <v>0</v>
      </c>
      <c r="AM74" s="91">
        <f t="shared" si="18"/>
        <v>0</v>
      </c>
      <c r="AN74" s="91">
        <f t="shared" si="18"/>
        <v>0</v>
      </c>
      <c r="AO74" s="91">
        <f t="shared" si="18"/>
        <v>0</v>
      </c>
      <c r="AP74" s="91">
        <f t="shared" si="18"/>
        <v>0</v>
      </c>
      <c r="AQ74" s="91">
        <f t="shared" si="18"/>
        <v>0</v>
      </c>
      <c r="AR74" s="91">
        <f t="shared" si="18"/>
        <v>0</v>
      </c>
      <c r="AS74" s="91">
        <f t="shared" si="18"/>
        <v>0</v>
      </c>
      <c r="AT74" s="91">
        <f t="shared" si="18"/>
        <v>0</v>
      </c>
      <c r="AU74" s="91">
        <f t="shared" si="18"/>
        <v>0</v>
      </c>
      <c r="AV74" s="91">
        <f t="shared" si="18"/>
        <v>0</v>
      </c>
      <c r="AW74" s="91">
        <f t="shared" si="18"/>
        <v>0</v>
      </c>
      <c r="AX74" s="91">
        <f t="shared" si="18"/>
        <v>0</v>
      </c>
      <c r="AY74" s="91">
        <f t="shared" si="18"/>
        <v>0</v>
      </c>
      <c r="AZ74" s="91">
        <f t="shared" si="18"/>
        <v>0</v>
      </c>
      <c r="BA74" s="91">
        <f t="shared" si="18"/>
        <v>0</v>
      </c>
      <c r="BB74" s="91">
        <f t="shared" si="18"/>
        <v>0</v>
      </c>
      <c r="BC74" s="91">
        <f t="shared" si="18"/>
        <v>0</v>
      </c>
      <c r="BD74" s="91">
        <f t="shared" si="18"/>
        <v>0</v>
      </c>
      <c r="BE74" s="91">
        <f t="shared" si="18"/>
        <v>0</v>
      </c>
      <c r="BF74" s="91">
        <f t="shared" si="18"/>
        <v>0</v>
      </c>
      <c r="BG74" s="91">
        <f t="shared" si="18"/>
        <v>0</v>
      </c>
      <c r="BH74" s="91">
        <f t="shared" si="18"/>
        <v>0</v>
      </c>
      <c r="BI74" s="91">
        <f t="shared" si="18"/>
        <v>0</v>
      </c>
      <c r="BJ74" s="91">
        <f t="shared" si="18"/>
        <v>3.4359999999999999</v>
      </c>
      <c r="BK74" s="91">
        <f t="shared" si="18"/>
        <v>3.99</v>
      </c>
      <c r="BL74" s="91">
        <f t="shared" si="18"/>
        <v>211.09399999999999</v>
      </c>
      <c r="BM74" s="91">
        <f t="shared" si="18"/>
        <v>298.26100000000002</v>
      </c>
      <c r="BN74" s="91">
        <f t="shared" si="18"/>
        <v>435.41003044000001</v>
      </c>
      <c r="BO74" s="91">
        <f t="shared" si="18"/>
        <v>128.72999999999999</v>
      </c>
      <c r="BP74" s="91">
        <f t="shared" si="18"/>
        <v>141.73699999999999</v>
      </c>
      <c r="BQ74" s="91">
        <f t="shared" si="18"/>
        <v>8.4069999999999965</v>
      </c>
      <c r="BR74" s="91">
        <f t="shared" si="18"/>
        <v>11.036000000000001</v>
      </c>
      <c r="BS74" s="91">
        <f t="shared" si="18"/>
        <v>3.7847469900000021</v>
      </c>
      <c r="BT74" s="91">
        <f t="shared" si="18"/>
        <v>3.1778794199999973</v>
      </c>
      <c r="BU74" s="91">
        <f t="shared" si="18"/>
        <v>114.2644971</v>
      </c>
      <c r="BV74" s="91">
        <f t="shared" si="18"/>
        <v>26.955252089999995</v>
      </c>
      <c r="BW74" s="91">
        <f t="shared" si="18"/>
        <v>29.242203488489746</v>
      </c>
      <c r="BX74" s="91">
        <f t="shared" si="18"/>
        <v>132.28298903008181</v>
      </c>
      <c r="BY74" s="91">
        <f t="shared" si="18"/>
        <v>137.06576155467238</v>
      </c>
      <c r="BZ74" s="91">
        <f t="shared" si="18"/>
        <v>138.65338571518669</v>
      </c>
      <c r="CA74" s="91">
        <f t="shared" si="18"/>
        <v>141.35914424786023</v>
      </c>
      <c r="CB74" s="92">
        <f t="shared" si="18"/>
        <v>143.05310015929882</v>
      </c>
    </row>
    <row r="75" spans="1:80" x14ac:dyDescent="0.4">
      <c r="A75" s="89"/>
      <c r="B75" s="171" t="s">
        <v>372</v>
      </c>
      <c r="AH75" s="91">
        <f>Table_2a!AH88</f>
        <v>0</v>
      </c>
      <c r="AI75" s="91">
        <f>Table_2a!AI88</f>
        <v>0</v>
      </c>
      <c r="AJ75" s="91">
        <f>Table_2a!AJ88</f>
        <v>0</v>
      </c>
      <c r="AK75" s="91">
        <f>Table_2a!AK88</f>
        <v>0</v>
      </c>
      <c r="AL75" s="91">
        <f>Table_2a!AL88</f>
        <v>0</v>
      </c>
      <c r="AM75" s="91">
        <f>Table_2a!AM88</f>
        <v>0</v>
      </c>
      <c r="AN75" s="91">
        <f>Table_2a!AN88</f>
        <v>0</v>
      </c>
      <c r="AO75" s="91">
        <f>Table_2a!AO88</f>
        <v>0</v>
      </c>
      <c r="AP75" s="91">
        <f>Table_2a!AP88</f>
        <v>0</v>
      </c>
      <c r="AQ75" s="91">
        <f>Table_2a!AQ88</f>
        <v>0</v>
      </c>
      <c r="AR75" s="91">
        <f>Table_2a!AR88</f>
        <v>0</v>
      </c>
      <c r="AS75" s="91">
        <f>Table_2a!AS88</f>
        <v>0</v>
      </c>
      <c r="AT75" s="91">
        <f>Table_2a!AT88</f>
        <v>0</v>
      </c>
      <c r="AU75" s="91">
        <f>Table_2a!AU88</f>
        <v>0</v>
      </c>
      <c r="AV75" s="91">
        <f>Table_2a!AV88</f>
        <v>0</v>
      </c>
      <c r="AW75" s="91">
        <f>Table_2a!AW88</f>
        <v>0</v>
      </c>
      <c r="AX75" s="91">
        <f>Table_2a!AX88</f>
        <v>0</v>
      </c>
      <c r="AY75" s="91">
        <f>Table_2a!AY88</f>
        <v>0</v>
      </c>
      <c r="AZ75" s="91">
        <f>Table_2a!AZ88</f>
        <v>0</v>
      </c>
      <c r="BA75" s="91">
        <f>Table_2a!BA88</f>
        <v>0</v>
      </c>
      <c r="BB75" s="91">
        <f>Table_2a!BB88</f>
        <v>0</v>
      </c>
      <c r="BC75" s="91">
        <f>Table_2a!BC88</f>
        <v>0</v>
      </c>
      <c r="BD75" s="91">
        <f>Table_2a!BD88</f>
        <v>0</v>
      </c>
      <c r="BE75" s="91">
        <f>Table_2a!BE88</f>
        <v>0</v>
      </c>
      <c r="BF75" s="91">
        <f>Table_2a!BF88</f>
        <v>0</v>
      </c>
      <c r="BG75" s="91">
        <f>Table_2a!BG88</f>
        <v>0</v>
      </c>
      <c r="BH75" s="91">
        <f>Table_2a!BH88</f>
        <v>0</v>
      </c>
      <c r="BI75" s="91">
        <f>Table_2a!BI88</f>
        <v>0</v>
      </c>
      <c r="BJ75" s="91">
        <f>Table_2a!BJ88</f>
        <v>2.3854757613040265</v>
      </c>
      <c r="BK75" s="91">
        <f>Table_2a!BK88</f>
        <v>2.7799798323037712</v>
      </c>
      <c r="BL75" s="91">
        <f>Table_2a!BL88</f>
        <v>145.43650100833483</v>
      </c>
      <c r="BM75" s="91">
        <f>Table_2a!BM88</f>
        <v>193.92315446943357</v>
      </c>
      <c r="BN75" s="91">
        <f>Table_2a!BN88</f>
        <v>266.81067065860327</v>
      </c>
      <c r="BO75" s="91">
        <f>Table_2a!BO88</f>
        <v>77.89376230618096</v>
      </c>
      <c r="BP75" s="91">
        <f>Table_2a!BP88</f>
        <v>83.761185046642368</v>
      </c>
      <c r="BQ75" s="91">
        <f>Table_2a!BQ88</f>
        <v>4.8547000187328013</v>
      </c>
      <c r="BR75" s="91">
        <f>Table_2a!BR88</f>
        <v>6.144183842691306</v>
      </c>
      <c r="BS75" s="91">
        <f>Table_2a!BS88</f>
        <v>1.8738021637673685</v>
      </c>
      <c r="BT75" s="91">
        <f>Table_2a!BT88</f>
        <v>1.5587465546696961</v>
      </c>
      <c r="BU75" s="91">
        <f>Table_2a!BU88</f>
        <v>54.094519769972067</v>
      </c>
      <c r="BV75" s="91">
        <f>Table_2a!BV88</f>
        <v>20.090436254533998</v>
      </c>
      <c r="BW75" s="91">
        <f>Table_2a!BW88</f>
        <v>26.279800267189444</v>
      </c>
      <c r="BX75" s="91">
        <f>Table_2a!BX88</f>
        <v>73.552750084509924</v>
      </c>
      <c r="BY75" s="91">
        <f>Table_2a!BY88</f>
        <v>75.03538784884492</v>
      </c>
      <c r="BZ75" s="91">
        <f>Table_2a!BZ88</f>
        <v>74.975991458613692</v>
      </c>
      <c r="CA75" s="91">
        <f>Table_2a!CA88</f>
        <v>75.232946946372294</v>
      </c>
      <c r="CB75" s="92">
        <f>Table_2a!CB88</f>
        <v>69.529014825764079</v>
      </c>
    </row>
    <row r="76" spans="1:80" x14ac:dyDescent="0.4">
      <c r="A76" s="89"/>
      <c r="B76" s="171" t="s">
        <v>373</v>
      </c>
      <c r="AH76" s="91">
        <f>Table_2a!AH28</f>
        <v>0</v>
      </c>
      <c r="AI76" s="91">
        <f>Table_2a!AI28</f>
        <v>0</v>
      </c>
      <c r="AJ76" s="91">
        <f>Table_2a!AJ28</f>
        <v>0</v>
      </c>
      <c r="AK76" s="91">
        <f>Table_2a!AK28</f>
        <v>0</v>
      </c>
      <c r="AL76" s="91">
        <f>Table_2a!AL28</f>
        <v>0</v>
      </c>
      <c r="AM76" s="91">
        <f>Table_2a!AM28</f>
        <v>0</v>
      </c>
      <c r="AN76" s="91">
        <f>Table_2a!AN28</f>
        <v>0</v>
      </c>
      <c r="AO76" s="91">
        <f>Table_2a!AO28</f>
        <v>0</v>
      </c>
      <c r="AP76" s="91">
        <f>Table_2a!AP28</f>
        <v>0</v>
      </c>
      <c r="AQ76" s="91">
        <f>Table_2a!AQ28</f>
        <v>0</v>
      </c>
      <c r="AR76" s="91">
        <f>Table_2a!AR28</f>
        <v>0</v>
      </c>
      <c r="AS76" s="91">
        <f>Table_2a!AS28</f>
        <v>0</v>
      </c>
      <c r="AT76" s="91">
        <f>Table_2a!AT28</f>
        <v>0</v>
      </c>
      <c r="AU76" s="91">
        <f>Table_2a!AU28</f>
        <v>0</v>
      </c>
      <c r="AV76" s="91">
        <f>Table_2a!AV28</f>
        <v>0</v>
      </c>
      <c r="AW76" s="91">
        <f>Table_2a!AW28</f>
        <v>0</v>
      </c>
      <c r="AX76" s="91">
        <f>Table_2a!AX28</f>
        <v>0</v>
      </c>
      <c r="AY76" s="91">
        <f>Table_2a!AY28</f>
        <v>0</v>
      </c>
      <c r="AZ76" s="91">
        <f>Table_2a!AZ28</f>
        <v>0</v>
      </c>
      <c r="BA76" s="91">
        <f>Table_2a!BA28</f>
        <v>0</v>
      </c>
      <c r="BB76" s="91">
        <f>Table_2a!BB28</f>
        <v>0</v>
      </c>
      <c r="BC76" s="91">
        <f>Table_2a!BC28</f>
        <v>0</v>
      </c>
      <c r="BD76" s="91">
        <f>Table_2a!BD28</f>
        <v>0</v>
      </c>
      <c r="BE76" s="91">
        <f>Table_2a!BE28</f>
        <v>0</v>
      </c>
      <c r="BF76" s="91">
        <f>Table_2a!BF28</f>
        <v>0</v>
      </c>
      <c r="BG76" s="91">
        <f>Table_2a!BG28</f>
        <v>0</v>
      </c>
      <c r="BH76" s="91">
        <f>Table_2a!BH28</f>
        <v>0</v>
      </c>
      <c r="BI76" s="91">
        <f>Table_2a!BI28</f>
        <v>0</v>
      </c>
      <c r="BJ76" s="91">
        <f>Table_2a!BJ28</f>
        <v>1.0505242386959734</v>
      </c>
      <c r="BK76" s="91">
        <f>Table_2a!BK28</f>
        <v>1.210020167696229</v>
      </c>
      <c r="BL76" s="91">
        <f>Table_2a!BL28</f>
        <v>65.657498991665165</v>
      </c>
      <c r="BM76" s="91">
        <f>Table_2a!BM28</f>
        <v>104.33784553056645</v>
      </c>
      <c r="BN76" s="91">
        <f>Table_2a!BN28</f>
        <v>168.59935978139674</v>
      </c>
      <c r="BO76" s="91">
        <f>Table_2a!BO28</f>
        <v>50.836237693819029</v>
      </c>
      <c r="BP76" s="91">
        <f>Table_2a!BP28</f>
        <v>57.975814953357627</v>
      </c>
      <c r="BQ76" s="91">
        <f>Table_2a!BQ28</f>
        <v>3.5522999812671952</v>
      </c>
      <c r="BR76" s="91">
        <f>Table_2a!BR28</f>
        <v>4.8918161573086953</v>
      </c>
      <c r="BS76" s="91">
        <f>Table_2a!BS28</f>
        <v>1.9109448262326334</v>
      </c>
      <c r="BT76" s="91">
        <f>Table_2a!BT28</f>
        <v>1.6191328653303012</v>
      </c>
      <c r="BU76" s="91">
        <f>Table_2a!BU28</f>
        <v>60.169977330027926</v>
      </c>
      <c r="BV76" s="91">
        <f>Table_2a!BV28</f>
        <v>6.8648158354659987</v>
      </c>
      <c r="BW76" s="91">
        <f>Table_2a!BW28</f>
        <v>2.9624032213003035</v>
      </c>
      <c r="BX76" s="91">
        <f>Table_2a!BX28</f>
        <v>58.730238945571877</v>
      </c>
      <c r="BY76" s="91">
        <f>Table_2a!BY28</f>
        <v>62.030373705827465</v>
      </c>
      <c r="BZ76" s="91">
        <f>Table_2a!BZ28</f>
        <v>63.677394256573002</v>
      </c>
      <c r="CA76" s="91">
        <f>Table_2a!CA28</f>
        <v>66.126197301487935</v>
      </c>
      <c r="CB76" s="92">
        <f>Table_2a!CB28</f>
        <v>73.524085333534728</v>
      </c>
    </row>
    <row r="77" spans="1:80" x14ac:dyDescent="0.4">
      <c r="A77" s="89"/>
      <c r="B77" s="64" t="s">
        <v>193</v>
      </c>
      <c r="AH77" s="91">
        <f>Table_1a!AH18</f>
        <v>0</v>
      </c>
      <c r="AI77" s="91">
        <f>Table_1a!AI18</f>
        <v>0</v>
      </c>
      <c r="AJ77" s="91">
        <f>Table_1a!AJ18</f>
        <v>0</v>
      </c>
      <c r="AK77" s="91">
        <f>Table_1a!AK18</f>
        <v>0</v>
      </c>
      <c r="AL77" s="91">
        <f>Table_1a!AL18</f>
        <v>0</v>
      </c>
      <c r="AM77" s="91">
        <f>Table_1a!AM18</f>
        <v>0</v>
      </c>
      <c r="AN77" s="91">
        <f>Table_1a!AN18</f>
        <v>0</v>
      </c>
      <c r="AO77" s="91">
        <f>Table_1a!AO18</f>
        <v>0</v>
      </c>
      <c r="AP77" s="91">
        <f>Table_1a!AP18</f>
        <v>0</v>
      </c>
      <c r="AQ77" s="91">
        <f>Table_1a!AQ18</f>
        <v>0</v>
      </c>
      <c r="AR77" s="91">
        <f>Table_1a!AR18</f>
        <v>0</v>
      </c>
      <c r="AS77" s="91">
        <f>Table_1a!AS18</f>
        <v>0</v>
      </c>
      <c r="AT77" s="91">
        <f>Table_1a!AT18</f>
        <v>0</v>
      </c>
      <c r="AU77" s="91">
        <f>Table_1a!AU18</f>
        <v>0</v>
      </c>
      <c r="AV77" s="91">
        <f>Table_1a!AV18</f>
        <v>0</v>
      </c>
      <c r="AW77" s="91">
        <f>Table_1a!AW18</f>
        <v>0</v>
      </c>
      <c r="AX77" s="91">
        <f>Table_1a!AX18</f>
        <v>0</v>
      </c>
      <c r="AY77" s="91">
        <f>Table_1a!AY18</f>
        <v>0</v>
      </c>
      <c r="AZ77" s="91">
        <f>Table_1a!AZ18</f>
        <v>0</v>
      </c>
      <c r="BA77" s="91">
        <f>Table_1a!BA18</f>
        <v>0</v>
      </c>
      <c r="BB77" s="91">
        <f>Table_1a!BB18</f>
        <v>0</v>
      </c>
      <c r="BC77" s="91">
        <f>Table_1a!BC18</f>
        <v>0</v>
      </c>
      <c r="BD77" s="91">
        <f>Table_1a!BD18</f>
        <v>0</v>
      </c>
      <c r="BE77" s="91">
        <f>Table_1a!BE18</f>
        <v>6.8540000000000001</v>
      </c>
      <c r="BF77" s="91">
        <f>Table_1a!BF18</f>
        <v>13.107519600000002</v>
      </c>
      <c r="BG77" s="91">
        <f>Table_1a!BG18</f>
        <v>14.986460219999998</v>
      </c>
      <c r="BH77" s="91">
        <f>Table_1a!BH18</f>
        <v>16.622024122071426</v>
      </c>
      <c r="BI77" s="91">
        <f>Table_1a!BI18</f>
        <v>17.693564299999998</v>
      </c>
      <c r="BJ77" s="91">
        <f>Table_1a!BJ18</f>
        <v>19.498030839999998</v>
      </c>
      <c r="BK77" s="91">
        <f>Table_1a!BK18</f>
        <v>20.507303</v>
      </c>
      <c r="BL77" s="91">
        <f>Table_1a!BL18</f>
        <v>21.180479929999997</v>
      </c>
      <c r="BM77" s="91">
        <f>Table_1a!BM18</f>
        <v>21.798681950000002</v>
      </c>
      <c r="BN77" s="91">
        <f>Table_1a!BN18</f>
        <v>21.362664119999998</v>
      </c>
      <c r="BO77" s="91">
        <f>Table_1a!BO18</f>
        <v>22.339751259999996</v>
      </c>
      <c r="BP77" s="91">
        <f>Table_1a!BP18</f>
        <v>56.572572000000001</v>
      </c>
      <c r="BQ77" s="91">
        <f>Table_1a!BQ18</f>
        <v>176.393889</v>
      </c>
      <c r="BR77" s="91">
        <f>Table_1a!BR18</f>
        <v>199.78361200000001</v>
      </c>
      <c r="BS77" s="91">
        <f>Table_1a!BS18</f>
        <v>163.36812400000002</v>
      </c>
      <c r="BT77" s="91">
        <f>Table_1a!BT18</f>
        <v>183.73239999999998</v>
      </c>
      <c r="BU77" s="91">
        <f>Table_1a!BU18</f>
        <v>223.48097613000002</v>
      </c>
      <c r="BV77" s="91">
        <f>Table_1a!BV18</f>
        <v>153</v>
      </c>
      <c r="BW77" s="91">
        <f>Table_1a!BW18</f>
        <v>139.5</v>
      </c>
      <c r="BX77" s="91">
        <f>Table_1a!BX18</f>
        <v>179.5</v>
      </c>
      <c r="BY77" s="91">
        <f>Table_1a!BY18</f>
        <v>179.5</v>
      </c>
      <c r="BZ77" s="91">
        <f>Table_1a!BZ18</f>
        <v>179.5</v>
      </c>
      <c r="CA77" s="91">
        <f>Table_1a!CA18</f>
        <v>179.5</v>
      </c>
      <c r="CB77" s="92">
        <f>Table_1a!CB18</f>
        <v>179.5</v>
      </c>
    </row>
    <row r="78" spans="1:80" x14ac:dyDescent="0.4">
      <c r="A78" s="89"/>
      <c r="B78" s="64" t="s">
        <v>199</v>
      </c>
      <c r="AH78" s="91">
        <f t="shared" ref="AH78:CB78" si="19">SUM(AH79:AH80)</f>
        <v>0</v>
      </c>
      <c r="AI78" s="91">
        <f t="shared" si="19"/>
        <v>0</v>
      </c>
      <c r="AJ78" s="91">
        <f t="shared" si="19"/>
        <v>0</v>
      </c>
      <c r="AK78" s="91">
        <f t="shared" si="19"/>
        <v>0</v>
      </c>
      <c r="AL78" s="91">
        <f t="shared" si="19"/>
        <v>0</v>
      </c>
      <c r="AM78" s="91">
        <f t="shared" si="19"/>
        <v>0</v>
      </c>
      <c r="AN78" s="91">
        <f t="shared" si="19"/>
        <v>0</v>
      </c>
      <c r="AO78" s="91">
        <f t="shared" si="19"/>
        <v>0</v>
      </c>
      <c r="AP78" s="91">
        <f t="shared" si="19"/>
        <v>0</v>
      </c>
      <c r="AQ78" s="91">
        <f t="shared" si="19"/>
        <v>0</v>
      </c>
      <c r="AR78" s="91">
        <f t="shared" si="19"/>
        <v>0</v>
      </c>
      <c r="AS78" s="91">
        <f t="shared" si="19"/>
        <v>0</v>
      </c>
      <c r="AT78" s="91">
        <f t="shared" si="19"/>
        <v>0</v>
      </c>
      <c r="AU78" s="91">
        <f t="shared" si="19"/>
        <v>0</v>
      </c>
      <c r="AV78" s="91">
        <f t="shared" si="19"/>
        <v>0</v>
      </c>
      <c r="AW78" s="91">
        <f t="shared" si="19"/>
        <v>0</v>
      </c>
      <c r="AX78" s="91">
        <f t="shared" si="19"/>
        <v>0</v>
      </c>
      <c r="AY78" s="91">
        <f t="shared" si="19"/>
        <v>0</v>
      </c>
      <c r="AZ78" s="91">
        <f t="shared" si="19"/>
        <v>0</v>
      </c>
      <c r="BA78" s="91">
        <f t="shared" si="19"/>
        <v>0</v>
      </c>
      <c r="BB78" s="91">
        <f t="shared" si="19"/>
        <v>0</v>
      </c>
      <c r="BC78" s="91">
        <f t="shared" si="19"/>
        <v>0</v>
      </c>
      <c r="BD78" s="91">
        <f t="shared" si="19"/>
        <v>0</v>
      </c>
      <c r="BE78" s="91">
        <f t="shared" si="19"/>
        <v>0</v>
      </c>
      <c r="BF78" s="91">
        <f t="shared" si="19"/>
        <v>0</v>
      </c>
      <c r="BG78" s="91">
        <f t="shared" si="19"/>
        <v>0</v>
      </c>
      <c r="BH78" s="91">
        <f t="shared" si="19"/>
        <v>0</v>
      </c>
      <c r="BI78" s="91">
        <f t="shared" si="19"/>
        <v>0</v>
      </c>
      <c r="BJ78" s="91">
        <f t="shared" si="19"/>
        <v>46.637999999999998</v>
      </c>
      <c r="BK78" s="91">
        <f t="shared" si="19"/>
        <v>46.658999999999999</v>
      </c>
      <c r="BL78" s="91">
        <f t="shared" si="19"/>
        <v>50.039000000000001</v>
      </c>
      <c r="BM78" s="91">
        <f t="shared" si="19"/>
        <v>47.561</v>
      </c>
      <c r="BN78" s="91">
        <f t="shared" si="19"/>
        <v>44.601999999999997</v>
      </c>
      <c r="BO78" s="91">
        <f t="shared" si="19"/>
        <v>46.558457389804701</v>
      </c>
      <c r="BP78" s="91">
        <f t="shared" si="19"/>
        <v>43.945999999999998</v>
      </c>
      <c r="BQ78" s="91">
        <f t="shared" si="19"/>
        <v>44.098999999999997</v>
      </c>
      <c r="BR78" s="91">
        <f t="shared" si="19"/>
        <v>44.164999999999999</v>
      </c>
      <c r="BS78" s="91">
        <f t="shared" si="19"/>
        <v>39.841999999999999</v>
      </c>
      <c r="BT78" s="91">
        <f t="shared" si="19"/>
        <v>38.341528220000001</v>
      </c>
      <c r="BU78" s="91">
        <f t="shared" si="19"/>
        <v>36.994</v>
      </c>
      <c r="BV78" s="91">
        <f t="shared" si="19"/>
        <v>44.322000000000003</v>
      </c>
      <c r="BW78" s="91">
        <f t="shared" si="19"/>
        <v>37.552022825753667</v>
      </c>
      <c r="BX78" s="91">
        <f t="shared" si="19"/>
        <v>43.2290574304945</v>
      </c>
      <c r="BY78" s="91">
        <f t="shared" si="19"/>
        <v>44.889711875347466</v>
      </c>
      <c r="BZ78" s="91">
        <f t="shared" si="19"/>
        <v>46.883831308013242</v>
      </c>
      <c r="CA78" s="91">
        <f t="shared" si="19"/>
        <v>49.074249861452579</v>
      </c>
      <c r="CB78" s="92">
        <f t="shared" si="19"/>
        <v>50.807358457625696</v>
      </c>
    </row>
    <row r="79" spans="1:80" x14ac:dyDescent="0.4">
      <c r="A79" s="89"/>
      <c r="B79" s="171" t="s">
        <v>372</v>
      </c>
      <c r="AH79" s="91">
        <f>Table_2a!AH93</f>
        <v>0</v>
      </c>
      <c r="AI79" s="91">
        <f>Table_2a!AI93</f>
        <v>0</v>
      </c>
      <c r="AJ79" s="91">
        <f>Table_2a!AJ93</f>
        <v>0</v>
      </c>
      <c r="AK79" s="91">
        <f>Table_2a!AK93</f>
        <v>0</v>
      </c>
      <c r="AL79" s="91">
        <f>Table_2a!AL93</f>
        <v>0</v>
      </c>
      <c r="AM79" s="91">
        <f>Table_2a!AM93</f>
        <v>0</v>
      </c>
      <c r="AN79" s="91">
        <f>Table_2a!AN93</f>
        <v>0</v>
      </c>
      <c r="AO79" s="91">
        <f>Table_2a!AO93</f>
        <v>0</v>
      </c>
      <c r="AP79" s="91">
        <f>Table_2a!AP93</f>
        <v>0</v>
      </c>
      <c r="AQ79" s="91">
        <f>Table_2a!AQ93</f>
        <v>0</v>
      </c>
      <c r="AR79" s="91">
        <f>Table_2a!AR93</f>
        <v>0</v>
      </c>
      <c r="AS79" s="91">
        <f>Table_2a!AS93</f>
        <v>0</v>
      </c>
      <c r="AT79" s="91">
        <f>Table_2a!AT93</f>
        <v>0</v>
      </c>
      <c r="AU79" s="91">
        <f>Table_2a!AU93</f>
        <v>0</v>
      </c>
      <c r="AV79" s="91">
        <f>Table_2a!AV93</f>
        <v>0</v>
      </c>
      <c r="AW79" s="91">
        <f>Table_2a!AW93</f>
        <v>0</v>
      </c>
      <c r="AX79" s="91">
        <f>Table_2a!AX93</f>
        <v>0</v>
      </c>
      <c r="AY79" s="91">
        <f>Table_2a!AY93</f>
        <v>0</v>
      </c>
      <c r="AZ79" s="91">
        <f>Table_2a!AZ93</f>
        <v>0</v>
      </c>
      <c r="BA79" s="91">
        <f>Table_2a!BA93</f>
        <v>0</v>
      </c>
      <c r="BB79" s="91">
        <f>Table_2a!BB93</f>
        <v>0</v>
      </c>
      <c r="BC79" s="91">
        <f>Table_2a!BC93</f>
        <v>0</v>
      </c>
      <c r="BD79" s="91">
        <f>Table_2a!BD93</f>
        <v>0</v>
      </c>
      <c r="BE79" s="91">
        <f>Table_2a!BE93</f>
        <v>0</v>
      </c>
      <c r="BF79" s="91">
        <f>Table_2a!BF93</f>
        <v>0</v>
      </c>
      <c r="BG79" s="91">
        <f>Table_2a!BG93</f>
        <v>0</v>
      </c>
      <c r="BH79" s="91">
        <f>Table_2a!BH93</f>
        <v>0</v>
      </c>
      <c r="BI79" s="91">
        <f>Table_2a!BI93</f>
        <v>0</v>
      </c>
      <c r="BJ79" s="91">
        <f>Table_2a!BJ93</f>
        <v>22.992533999999999</v>
      </c>
      <c r="BK79" s="91">
        <f>Table_2a!BK93</f>
        <v>22.396319999999999</v>
      </c>
      <c r="BL79" s="91">
        <f>Table_2a!BL93</f>
        <v>23.618407999999999</v>
      </c>
      <c r="BM79" s="91">
        <f>Table_2a!BM93</f>
        <v>22.115864999999999</v>
      </c>
      <c r="BN79" s="91">
        <f>Table_2a!BN93</f>
        <v>20.338511999999998</v>
      </c>
      <c r="BO79" s="91">
        <f>Table_2a!BO93</f>
        <v>21.323773484530555</v>
      </c>
      <c r="BP79" s="91">
        <f>Table_2a!BP93</f>
        <v>18.545211999999999</v>
      </c>
      <c r="BQ79" s="91">
        <f>Table_2a!BQ93</f>
        <v>17.904194</v>
      </c>
      <c r="BR79" s="91">
        <f>Table_2a!BR93</f>
        <v>16.738534999999999</v>
      </c>
      <c r="BS79" s="91">
        <f>Table_2a!BS93</f>
        <v>14.297962929999997</v>
      </c>
      <c r="BT79" s="91">
        <f>Table_2a!BT93</f>
        <v>13.080097299999998</v>
      </c>
      <c r="BU79" s="91">
        <f>Table_2a!BU93</f>
        <v>11.470037099999999</v>
      </c>
      <c r="BV79" s="91">
        <f>Table_2a!BV93</f>
        <v>12.475959119999999</v>
      </c>
      <c r="BW79" s="91">
        <f>Table_2a!BW93</f>
        <v>11.535473427920575</v>
      </c>
      <c r="BX79" s="91">
        <f>Table_2a!BX93</f>
        <v>13.279381662538004</v>
      </c>
      <c r="BY79" s="91">
        <f>Table_2a!BY93</f>
        <v>13.789512243530883</v>
      </c>
      <c r="BZ79" s="91">
        <f>Table_2a!BZ93</f>
        <v>14.402078757839675</v>
      </c>
      <c r="CA79" s="91">
        <f>Table_2a!CA93</f>
        <v>15.074945706618131</v>
      </c>
      <c r="CB79" s="92">
        <f>Table_2a!CB93</f>
        <v>15.607333222774642</v>
      </c>
    </row>
    <row r="80" spans="1:80" x14ac:dyDescent="0.4">
      <c r="A80" s="89"/>
      <c r="B80" s="171" t="s">
        <v>373</v>
      </c>
      <c r="AH80" s="91">
        <f>Table_2a!AH38</f>
        <v>0</v>
      </c>
      <c r="AI80" s="91">
        <f>Table_2a!AI38</f>
        <v>0</v>
      </c>
      <c r="AJ80" s="91">
        <f>Table_2a!AJ38</f>
        <v>0</v>
      </c>
      <c r="AK80" s="91">
        <f>Table_2a!AK38</f>
        <v>0</v>
      </c>
      <c r="AL80" s="91">
        <f>Table_2a!AL38</f>
        <v>0</v>
      </c>
      <c r="AM80" s="91">
        <f>Table_2a!AM38</f>
        <v>0</v>
      </c>
      <c r="AN80" s="91">
        <f>Table_2a!AN38</f>
        <v>0</v>
      </c>
      <c r="AO80" s="91">
        <f>Table_2a!AO38</f>
        <v>0</v>
      </c>
      <c r="AP80" s="91">
        <f>Table_2a!AP38</f>
        <v>0</v>
      </c>
      <c r="AQ80" s="91">
        <f>Table_2a!AQ38</f>
        <v>0</v>
      </c>
      <c r="AR80" s="91">
        <f>Table_2a!AR38</f>
        <v>0</v>
      </c>
      <c r="AS80" s="91">
        <f>Table_2a!AS38</f>
        <v>0</v>
      </c>
      <c r="AT80" s="91">
        <f>Table_2a!AT38</f>
        <v>0</v>
      </c>
      <c r="AU80" s="91">
        <f>Table_2a!AU38</f>
        <v>0</v>
      </c>
      <c r="AV80" s="91">
        <f>Table_2a!AV38</f>
        <v>0</v>
      </c>
      <c r="AW80" s="91">
        <f>Table_2a!AW38</f>
        <v>0</v>
      </c>
      <c r="AX80" s="91">
        <f>Table_2a!AX38</f>
        <v>0</v>
      </c>
      <c r="AY80" s="91">
        <f>Table_2a!AY38</f>
        <v>0</v>
      </c>
      <c r="AZ80" s="91">
        <f>Table_2a!AZ38</f>
        <v>0</v>
      </c>
      <c r="BA80" s="91">
        <f>Table_2a!BA38</f>
        <v>0</v>
      </c>
      <c r="BB80" s="91">
        <f>Table_2a!BB38</f>
        <v>0</v>
      </c>
      <c r="BC80" s="91">
        <f>Table_2a!BC38</f>
        <v>0</v>
      </c>
      <c r="BD80" s="91">
        <f>Table_2a!BD38</f>
        <v>0</v>
      </c>
      <c r="BE80" s="91">
        <f>Table_2a!BE38</f>
        <v>0</v>
      </c>
      <c r="BF80" s="91">
        <f>Table_2a!BF38</f>
        <v>0</v>
      </c>
      <c r="BG80" s="91">
        <f>Table_2a!BG38</f>
        <v>0</v>
      </c>
      <c r="BH80" s="91">
        <f>Table_2a!BH38</f>
        <v>0</v>
      </c>
      <c r="BI80" s="91">
        <f>Table_2a!BI38</f>
        <v>0</v>
      </c>
      <c r="BJ80" s="91">
        <f>Table_2a!BJ38</f>
        <v>23.645465999999999</v>
      </c>
      <c r="BK80" s="91">
        <f>Table_2a!BK38</f>
        <v>24.26268</v>
      </c>
      <c r="BL80" s="91">
        <f>Table_2a!BL38</f>
        <v>26.420592000000003</v>
      </c>
      <c r="BM80" s="91">
        <f>Table_2a!BM38</f>
        <v>25.445135000000001</v>
      </c>
      <c r="BN80" s="91">
        <f>Table_2a!BN38</f>
        <v>24.263487999999999</v>
      </c>
      <c r="BO80" s="91">
        <f>Table_2a!BO38</f>
        <v>25.234683905274146</v>
      </c>
      <c r="BP80" s="91">
        <f>Table_2a!BP38</f>
        <v>25.400787999999999</v>
      </c>
      <c r="BQ80" s="91">
        <f>Table_2a!BQ38</f>
        <v>26.194805999999996</v>
      </c>
      <c r="BR80" s="91">
        <f>Table_2a!BR38</f>
        <v>27.426465</v>
      </c>
      <c r="BS80" s="91">
        <f>Table_2a!BS38</f>
        <v>25.544037070000002</v>
      </c>
      <c r="BT80" s="91">
        <f>Table_2a!BT38</f>
        <v>25.261430920000002</v>
      </c>
      <c r="BU80" s="91">
        <f>Table_2a!BU38</f>
        <v>25.523962900000001</v>
      </c>
      <c r="BV80" s="91">
        <f>Table_2a!BV38</f>
        <v>31.846040880000004</v>
      </c>
      <c r="BW80" s="91">
        <f>Table_2a!BW38</f>
        <v>26.016549397833092</v>
      </c>
      <c r="BX80" s="91">
        <f>Table_2a!BX38</f>
        <v>29.949675767956496</v>
      </c>
      <c r="BY80" s="91">
        <f>Table_2a!BY38</f>
        <v>31.100199631816583</v>
      </c>
      <c r="BZ80" s="91">
        <f>Table_2a!BZ38</f>
        <v>32.481752550173567</v>
      </c>
      <c r="CA80" s="91">
        <f>Table_2a!CA38</f>
        <v>33.999304154834448</v>
      </c>
      <c r="CB80" s="92">
        <f>Table_2a!CB38</f>
        <v>35.200025234851054</v>
      </c>
    </row>
    <row r="81" spans="1:80" x14ac:dyDescent="0.4">
      <c r="A81" s="89"/>
      <c r="B81" s="64" t="s">
        <v>206</v>
      </c>
      <c r="AH81" s="91">
        <f>Table_1a!AH33</f>
        <v>0</v>
      </c>
      <c r="AI81" s="91">
        <f>Table_1a!AI33</f>
        <v>0</v>
      </c>
      <c r="AJ81" s="91">
        <f>Table_1a!AJ33</f>
        <v>0</v>
      </c>
      <c r="AK81" s="91">
        <f>Table_1a!AK33</f>
        <v>0</v>
      </c>
      <c r="AL81" s="91">
        <f>Table_1a!AL33</f>
        <v>0</v>
      </c>
      <c r="AM81" s="91">
        <f>Table_1a!AM33</f>
        <v>0</v>
      </c>
      <c r="AN81" s="91">
        <f>Table_1a!AN33</f>
        <v>0</v>
      </c>
      <c r="AO81" s="91">
        <f>Table_1a!AO33</f>
        <v>0</v>
      </c>
      <c r="AP81" s="91">
        <f>Table_1a!AP33</f>
        <v>0</v>
      </c>
      <c r="AQ81" s="91">
        <f>Table_1a!AQ33</f>
        <v>0</v>
      </c>
      <c r="AR81" s="91">
        <f>Table_1a!AR33</f>
        <v>1.2749999999999999</v>
      </c>
      <c r="AS81" s="91">
        <f>Table_1a!AS33</f>
        <v>10.731</v>
      </c>
      <c r="AT81" s="91">
        <f>Table_1a!AT33</f>
        <v>24.417000000000002</v>
      </c>
      <c r="AU81" s="91">
        <f>Table_1a!AU33</f>
        <v>45.9</v>
      </c>
      <c r="AV81" s="91">
        <f>Table_1a!AV33</f>
        <v>86.460999999999999</v>
      </c>
      <c r="AW81" s="91">
        <f>Table_1a!AW33</f>
        <v>112.84399999999999</v>
      </c>
      <c r="AX81" s="91">
        <f>Table_1a!AX33</f>
        <v>101.313</v>
      </c>
      <c r="AY81" s="91">
        <f>Table_1a!AY33</f>
        <v>104.523</v>
      </c>
      <c r="AZ81" s="91">
        <f>Table_1a!AZ33</f>
        <v>109.417</v>
      </c>
      <c r="BA81" s="91">
        <f>Table_1a!BA33</f>
        <v>107.491</v>
      </c>
      <c r="BB81" s="91">
        <f>Table_1a!BB33</f>
        <v>112.054</v>
      </c>
      <c r="BC81" s="91">
        <f>Table_1a!BC33</f>
        <v>125.285</v>
      </c>
      <c r="BD81" s="91">
        <f>Table_1a!BD33</f>
        <v>132.35599999999999</v>
      </c>
      <c r="BE81" s="91">
        <f>Table_1a!BE33</f>
        <v>148.73699999999999</v>
      </c>
      <c r="BF81" s="91">
        <f>Table_1a!BF33</f>
        <v>168.34100000000001</v>
      </c>
      <c r="BG81" s="91">
        <f>Table_1a!BG33</f>
        <v>189.08099999999999</v>
      </c>
      <c r="BH81" s="91">
        <f>Table_1a!BH33</f>
        <v>209.41499999999999</v>
      </c>
      <c r="BI81" s="91">
        <f>Table_1a!BI33</f>
        <v>231.1134238570055</v>
      </c>
      <c r="BJ81" s="91">
        <f>Table_1a!BJ33</f>
        <v>259.31581324546704</v>
      </c>
      <c r="BK81" s="91">
        <f>Table_1a!BK33</f>
        <v>296.238</v>
      </c>
      <c r="BL81" s="91">
        <f>Table_1a!BL33</f>
        <v>324.96100000000001</v>
      </c>
      <c r="BM81" s="91">
        <f>Table_1a!BM33</f>
        <v>341.1</v>
      </c>
      <c r="BN81" s="91">
        <f>Table_1a!BN33</f>
        <v>349.83600000000001</v>
      </c>
      <c r="BO81" s="91">
        <f>Table_1a!BO33</f>
        <v>325.97800000000001</v>
      </c>
      <c r="BP81" s="91">
        <f>Table_1a!BP33</f>
        <v>304.01600000000002</v>
      </c>
      <c r="BQ81" s="91">
        <f>Table_1a!BQ33</f>
        <v>285.58</v>
      </c>
      <c r="BR81" s="91">
        <f>Table_1a!BR33</f>
        <v>271.61900000000003</v>
      </c>
      <c r="BS81" s="91">
        <f>Table_1a!BS33</f>
        <v>0</v>
      </c>
      <c r="BT81" s="91">
        <f>Table_1a!BT33</f>
        <v>0</v>
      </c>
      <c r="BU81" s="91">
        <f>Table_1a!BU33</f>
        <v>0</v>
      </c>
      <c r="BV81" s="91">
        <f>Table_1a!BV33</f>
        <v>0</v>
      </c>
      <c r="BW81" s="91">
        <f>Table_1a!BW33</f>
        <v>0</v>
      </c>
      <c r="BX81" s="91">
        <f>Table_1a!BX33</f>
        <v>0</v>
      </c>
      <c r="BY81" s="91">
        <f>Table_1a!BY33</f>
        <v>0</v>
      </c>
      <c r="BZ81" s="91">
        <f>Table_1a!BZ33</f>
        <v>0</v>
      </c>
      <c r="CA81" s="91">
        <f>Table_1a!CA33</f>
        <v>0</v>
      </c>
      <c r="CB81" s="92">
        <f>Table_1a!CB33</f>
        <v>0</v>
      </c>
    </row>
    <row r="82" spans="1:80" x14ac:dyDescent="0.4">
      <c r="A82" s="89"/>
      <c r="B82" s="64" t="s">
        <v>28</v>
      </c>
      <c r="AH82" s="91">
        <f>Table_1a!AH58</f>
        <v>0</v>
      </c>
      <c r="AI82" s="91">
        <f>Table_1a!AI58</f>
        <v>0</v>
      </c>
      <c r="AJ82" s="91">
        <f>Table_1a!AJ58</f>
        <v>0</v>
      </c>
      <c r="AK82" s="91">
        <f>Table_1a!AK58</f>
        <v>0</v>
      </c>
      <c r="AL82" s="91">
        <f>Table_1a!AL58</f>
        <v>0</v>
      </c>
      <c r="AM82" s="91">
        <f>Table_1a!AM58</f>
        <v>0</v>
      </c>
      <c r="AN82" s="91">
        <f>Table_1a!AN58</f>
        <v>0</v>
      </c>
      <c r="AO82" s="91">
        <f>Table_1a!AO58</f>
        <v>0</v>
      </c>
      <c r="AP82" s="91">
        <f>Table_1a!AP58</f>
        <v>0</v>
      </c>
      <c r="AQ82" s="91">
        <f>Table_1a!AQ58</f>
        <v>0</v>
      </c>
      <c r="AR82" s="91">
        <f>Table_1a!AR58</f>
        <v>118</v>
      </c>
      <c r="AS82" s="91">
        <f>Table_1a!AS58</f>
        <v>93</v>
      </c>
      <c r="AT82" s="91">
        <f>Table_1a!AT58</f>
        <v>98.4</v>
      </c>
      <c r="AU82" s="91">
        <f>Table_1a!AU58</f>
        <v>126.66799999999999</v>
      </c>
      <c r="AV82" s="91">
        <f>Table_1a!AV58</f>
        <v>127.428</v>
      </c>
      <c r="AW82" s="91">
        <f>Table_1a!AW58</f>
        <v>139.703</v>
      </c>
      <c r="AX82" s="91">
        <f>Table_1a!AX58</f>
        <v>134.45699999999999</v>
      </c>
      <c r="AY82" s="91">
        <f>Table_1a!AY58</f>
        <v>137.58500000000001</v>
      </c>
      <c r="AZ82" s="91">
        <f>Table_1a!AZ58</f>
        <v>134.505</v>
      </c>
      <c r="BA82" s="91">
        <f>Table_1a!BA58</f>
        <v>128.536</v>
      </c>
      <c r="BB82" s="91">
        <f>Table_1a!BB58</f>
        <v>142.53099999999998</v>
      </c>
      <c r="BC82" s="91">
        <f>Table_1a!BC58</f>
        <v>129.44200000000001</v>
      </c>
      <c r="BD82" s="91">
        <f>Table_1a!BD58</f>
        <v>126.22099999999999</v>
      </c>
      <c r="BE82" s="91">
        <f>Table_1a!BE58</f>
        <v>136</v>
      </c>
      <c r="BF82" s="91">
        <f>Table_1a!BF58</f>
        <v>135.53100000000001</v>
      </c>
      <c r="BG82" s="91">
        <f>Table_1a!BG58</f>
        <v>154.86799999999999</v>
      </c>
      <c r="BH82" s="91">
        <f>Table_1a!BH58</f>
        <v>160.81200000000001</v>
      </c>
      <c r="BI82" s="91">
        <f>Table_1a!BI58</f>
        <v>190.72200000000001</v>
      </c>
      <c r="BJ82" s="91">
        <f>Table_1a!BJ58</f>
        <v>272.476</v>
      </c>
      <c r="BK82" s="91">
        <f>Table_1a!BK58</f>
        <v>234.56</v>
      </c>
      <c r="BL82" s="91">
        <f>Table_1a!BL58</f>
        <v>217.55500000000001</v>
      </c>
      <c r="BM82" s="91">
        <f>Table_1a!BM58</f>
        <v>270.00200000000001</v>
      </c>
      <c r="BN82" s="91">
        <f>Table_1a!BN58</f>
        <v>273.28648482000006</v>
      </c>
      <c r="BO82" s="91">
        <f>Table_1a!BO58</f>
        <v>126.68199999999999</v>
      </c>
      <c r="BP82" s="91">
        <f>Table_1a!BP58</f>
        <v>96.879000000000005</v>
      </c>
      <c r="BQ82" s="91">
        <f>Table_1a!BQ58</f>
        <v>8.7829999999999995</v>
      </c>
      <c r="BR82" s="91">
        <f>Table_1a!BR58</f>
        <v>0</v>
      </c>
      <c r="BS82" s="91">
        <f>Table_1a!BS58</f>
        <v>0</v>
      </c>
      <c r="BT82" s="91">
        <f>Table_1a!BT58</f>
        <v>0</v>
      </c>
      <c r="BU82" s="91">
        <f>Table_1a!BU58</f>
        <v>0</v>
      </c>
      <c r="BV82" s="91">
        <f>Table_1a!BV58</f>
        <v>0</v>
      </c>
      <c r="BW82" s="91">
        <f>Table_1a!BW58</f>
        <v>0</v>
      </c>
      <c r="BX82" s="91">
        <f>Table_1a!BX58</f>
        <v>0</v>
      </c>
      <c r="BY82" s="91">
        <f>Table_1a!BY58</f>
        <v>0</v>
      </c>
      <c r="BZ82" s="91">
        <f>Table_1a!BZ58</f>
        <v>0</v>
      </c>
      <c r="CA82" s="91">
        <f>Table_1a!CA58</f>
        <v>0</v>
      </c>
      <c r="CB82" s="92">
        <f>Table_1a!CB58</f>
        <v>0</v>
      </c>
    </row>
    <row r="83" spans="1:80" x14ac:dyDescent="0.4">
      <c r="A83" s="89"/>
      <c r="B83" s="171" t="s">
        <v>372</v>
      </c>
      <c r="AH83" s="91">
        <f>Table_2a!AH113</f>
        <v>0</v>
      </c>
      <c r="AI83" s="91">
        <f>Table_2a!AI113</f>
        <v>0</v>
      </c>
      <c r="AJ83" s="91">
        <f>Table_2a!AJ113</f>
        <v>0</v>
      </c>
      <c r="AK83" s="91">
        <f>Table_2a!AK113</f>
        <v>0</v>
      </c>
      <c r="AL83" s="91">
        <f>Table_2a!AL113</f>
        <v>0</v>
      </c>
      <c r="AM83" s="91">
        <f>Table_2a!AM113</f>
        <v>0</v>
      </c>
      <c r="AN83" s="91">
        <f>Table_2a!AN113</f>
        <v>0</v>
      </c>
      <c r="AO83" s="91">
        <f>Table_2a!AO113</f>
        <v>0</v>
      </c>
      <c r="AP83" s="91">
        <f>Table_2a!AP113</f>
        <v>0</v>
      </c>
      <c r="AQ83" s="91">
        <f>Table_2a!AQ113</f>
        <v>0</v>
      </c>
      <c r="AR83" s="91">
        <f>Table_2a!AR113</f>
        <v>0</v>
      </c>
      <c r="AS83" s="91">
        <f>Table_2a!AS113</f>
        <v>0</v>
      </c>
      <c r="AT83" s="91">
        <f>Table_2a!AT113</f>
        <v>0</v>
      </c>
      <c r="AU83" s="91">
        <f>Table_2a!AU113</f>
        <v>0</v>
      </c>
      <c r="AV83" s="91">
        <f>Table_2a!AV113</f>
        <v>0</v>
      </c>
      <c r="AW83" s="91">
        <f>Table_2a!AW113</f>
        <v>0</v>
      </c>
      <c r="AX83" s="91">
        <f>Table_2a!AX113</f>
        <v>0</v>
      </c>
      <c r="AY83" s="91">
        <f>Table_2a!AY113</f>
        <v>0</v>
      </c>
      <c r="AZ83" s="91">
        <f>Table_2a!AZ113</f>
        <v>0</v>
      </c>
      <c r="BA83" s="91">
        <f>Table_2a!BA113</f>
        <v>0</v>
      </c>
      <c r="BB83" s="91">
        <f>Table_2a!BB113</f>
        <v>0</v>
      </c>
      <c r="BC83" s="91">
        <f>Table_2a!BC113</f>
        <v>0</v>
      </c>
      <c r="BD83" s="91">
        <f>Table_2a!BD113</f>
        <v>0</v>
      </c>
      <c r="BE83" s="91">
        <f>Table_2a!BE113</f>
        <v>0</v>
      </c>
      <c r="BF83" s="91">
        <f>Table_2a!BF113</f>
        <v>0</v>
      </c>
      <c r="BG83" s="91">
        <f>Table_2a!BG113</f>
        <v>0</v>
      </c>
      <c r="BH83" s="91">
        <f>Table_2a!BH113</f>
        <v>0</v>
      </c>
      <c r="BI83" s="91">
        <f>Table_2a!BI113</f>
        <v>0</v>
      </c>
      <c r="BJ83" s="91">
        <f>Table_2a!BJ113</f>
        <v>19.951376999999997</v>
      </c>
      <c r="BK83" s="91">
        <f>Table_2a!BK113</f>
        <v>17.527673000000004</v>
      </c>
      <c r="BL83" s="91">
        <f>Table_2a!BL113</f>
        <v>14.842842999999998</v>
      </c>
      <c r="BM83" s="91">
        <f>Table_2a!BM113</f>
        <v>15.344812999999997</v>
      </c>
      <c r="BN83" s="91">
        <f>Table_2a!BN113</f>
        <v>15.454585269990007</v>
      </c>
      <c r="BO83" s="91">
        <f>Table_2a!BO113</f>
        <v>9.8689252387300055</v>
      </c>
      <c r="BP83" s="91">
        <f>Table_2a!BP113</f>
        <v>8.0439209999999992</v>
      </c>
      <c r="BQ83" s="91">
        <f>Table_2a!BQ113</f>
        <v>0.56211199999999995</v>
      </c>
      <c r="BR83" s="91">
        <f>Table_2a!BR113</f>
        <v>0</v>
      </c>
      <c r="BS83" s="91">
        <f>Table_2a!BS113</f>
        <v>0</v>
      </c>
      <c r="BT83" s="91">
        <f>Table_2a!BT113</f>
        <v>0</v>
      </c>
      <c r="BU83" s="91">
        <f>Table_2a!BU113</f>
        <v>0</v>
      </c>
      <c r="BV83" s="91">
        <f>Table_2a!BV113</f>
        <v>0</v>
      </c>
      <c r="BW83" s="91">
        <f>Table_2a!BW113</f>
        <v>0</v>
      </c>
      <c r="BX83" s="91">
        <f>Table_2a!BX113</f>
        <v>0</v>
      </c>
      <c r="BY83" s="91">
        <f>Table_2a!BY113</f>
        <v>0</v>
      </c>
      <c r="BZ83" s="91">
        <f>Table_2a!BZ113</f>
        <v>0</v>
      </c>
      <c r="CA83" s="91">
        <f>Table_2a!CA113</f>
        <v>0</v>
      </c>
      <c r="CB83" s="92">
        <f>Table_2a!CB113</f>
        <v>0</v>
      </c>
    </row>
    <row r="84" spans="1:80" x14ac:dyDescent="0.4">
      <c r="A84" s="89"/>
      <c r="B84" s="171" t="s">
        <v>373</v>
      </c>
      <c r="AH84" s="91">
        <f>Table_2a!AH62</f>
        <v>0</v>
      </c>
      <c r="AI84" s="91">
        <f>Table_2a!AI62</f>
        <v>0</v>
      </c>
      <c r="AJ84" s="91">
        <f>Table_2a!AJ62</f>
        <v>0</v>
      </c>
      <c r="AK84" s="91">
        <f>Table_2a!AK62</f>
        <v>0</v>
      </c>
      <c r="AL84" s="91">
        <f>Table_2a!AL62</f>
        <v>0</v>
      </c>
      <c r="AM84" s="91">
        <f>Table_2a!AM62</f>
        <v>0</v>
      </c>
      <c r="AN84" s="91">
        <f>Table_2a!AN62</f>
        <v>0</v>
      </c>
      <c r="AO84" s="91">
        <f>Table_2a!AO62</f>
        <v>0</v>
      </c>
      <c r="AP84" s="91">
        <f>Table_2a!AP62</f>
        <v>0</v>
      </c>
      <c r="AQ84" s="91">
        <f>Table_2a!AQ62</f>
        <v>0</v>
      </c>
      <c r="AR84" s="91">
        <f>Table_2a!AR62</f>
        <v>0</v>
      </c>
      <c r="AS84" s="91">
        <f>Table_2a!AS62</f>
        <v>0</v>
      </c>
      <c r="AT84" s="91">
        <f>Table_2a!AT62</f>
        <v>0</v>
      </c>
      <c r="AU84" s="91">
        <f>Table_2a!AU62</f>
        <v>0</v>
      </c>
      <c r="AV84" s="91">
        <f>Table_2a!AV62</f>
        <v>0</v>
      </c>
      <c r="AW84" s="91">
        <f>Table_2a!AW62</f>
        <v>0</v>
      </c>
      <c r="AX84" s="91">
        <f>Table_2a!AX62</f>
        <v>0</v>
      </c>
      <c r="AY84" s="91">
        <f>Table_2a!AY62</f>
        <v>0</v>
      </c>
      <c r="AZ84" s="91">
        <f>Table_2a!AZ62</f>
        <v>0</v>
      </c>
      <c r="BA84" s="91">
        <f>Table_2a!BA62</f>
        <v>0</v>
      </c>
      <c r="BB84" s="91">
        <f>Table_2a!BB62</f>
        <v>0</v>
      </c>
      <c r="BC84" s="91">
        <f>Table_2a!BC62</f>
        <v>0</v>
      </c>
      <c r="BD84" s="91">
        <f>Table_2a!BD62</f>
        <v>0</v>
      </c>
      <c r="BE84" s="91">
        <f>Table_2a!BE62</f>
        <v>0</v>
      </c>
      <c r="BF84" s="91">
        <f>Table_2a!BF62</f>
        <v>0</v>
      </c>
      <c r="BG84" s="91">
        <f>Table_2a!BG62</f>
        <v>0</v>
      </c>
      <c r="BH84" s="91">
        <f>Table_2a!BH62</f>
        <v>0</v>
      </c>
      <c r="BI84" s="91">
        <f>Table_2a!BI62</f>
        <v>0</v>
      </c>
      <c r="BJ84" s="91">
        <f>Table_2a!BJ62</f>
        <v>252.52462299999999</v>
      </c>
      <c r="BK84" s="91">
        <f>Table_2a!BK62</f>
        <v>217.03232700000001</v>
      </c>
      <c r="BL84" s="91">
        <f>Table_2a!BL62</f>
        <v>202.71215699999999</v>
      </c>
      <c r="BM84" s="91">
        <f>Table_2a!BM62</f>
        <v>254.65718699999999</v>
      </c>
      <c r="BN84" s="91">
        <f>Table_2a!BN62</f>
        <v>257.83189955001012</v>
      </c>
      <c r="BO84" s="91">
        <f>Table_2a!BO62</f>
        <v>116.81307476126997</v>
      </c>
      <c r="BP84" s="91">
        <f>Table_2a!BP62</f>
        <v>88.835079000000007</v>
      </c>
      <c r="BQ84" s="91">
        <f>Table_2a!BQ62</f>
        <v>8.2208879999999986</v>
      </c>
      <c r="BR84" s="91">
        <f>Table_2a!BR62</f>
        <v>0</v>
      </c>
      <c r="BS84" s="91">
        <f>Table_2a!BS62</f>
        <v>0</v>
      </c>
      <c r="BT84" s="91">
        <f>Table_2a!BT62</f>
        <v>0</v>
      </c>
      <c r="BU84" s="91">
        <f>Table_2a!BU62</f>
        <v>0</v>
      </c>
      <c r="BV84" s="91">
        <f>Table_2a!BV62</f>
        <v>0</v>
      </c>
      <c r="BW84" s="91">
        <f>Table_2a!BW62</f>
        <v>0</v>
      </c>
      <c r="BX84" s="91">
        <f>Table_2a!BX62</f>
        <v>0</v>
      </c>
      <c r="BY84" s="91">
        <f>Table_2a!BY62</f>
        <v>0</v>
      </c>
      <c r="BZ84" s="91">
        <f>Table_2a!BZ62</f>
        <v>0</v>
      </c>
      <c r="CA84" s="91">
        <f>Table_2a!CA62</f>
        <v>0</v>
      </c>
      <c r="CB84" s="92">
        <f>Table_2a!CB62</f>
        <v>0</v>
      </c>
    </row>
    <row r="85" spans="1:80" x14ac:dyDescent="0.4">
      <c r="A85" s="89"/>
      <c r="B85" s="64" t="s">
        <v>232</v>
      </c>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v>0</v>
      </c>
      <c r="BT85" s="91">
        <v>0</v>
      </c>
      <c r="BU85" s="91">
        <v>0</v>
      </c>
      <c r="BV85" s="91">
        <v>0.13566939689167318</v>
      </c>
      <c r="BW85" s="91">
        <v>0.43431395144946555</v>
      </c>
      <c r="BX85" s="91">
        <v>0.70704842263958867</v>
      </c>
      <c r="BY85" s="91">
        <v>1.0171603992162388</v>
      </c>
      <c r="BZ85" s="91">
        <v>1.2872249867531957</v>
      </c>
      <c r="CA85" s="91">
        <v>1.5261318313591143</v>
      </c>
      <c r="CB85" s="92">
        <v>1.7460351488803982</v>
      </c>
    </row>
    <row r="86" spans="1:80" x14ac:dyDescent="0.4">
      <c r="A86" s="89"/>
      <c r="B86" s="64" t="s">
        <v>233</v>
      </c>
      <c r="AH86" s="91">
        <f t="shared" ref="AH86:CB86" si="20">SUM(AH87:AH88)</f>
        <v>0</v>
      </c>
      <c r="AI86" s="91">
        <f t="shared" si="20"/>
        <v>0</v>
      </c>
      <c r="AJ86" s="91">
        <f t="shared" si="20"/>
        <v>0</v>
      </c>
      <c r="AK86" s="91">
        <f t="shared" si="20"/>
        <v>0</v>
      </c>
      <c r="AL86" s="91">
        <f t="shared" si="20"/>
        <v>0</v>
      </c>
      <c r="AM86" s="91">
        <f t="shared" si="20"/>
        <v>0</v>
      </c>
      <c r="AN86" s="91">
        <f t="shared" si="20"/>
        <v>0</v>
      </c>
      <c r="AO86" s="91">
        <f t="shared" si="20"/>
        <v>0</v>
      </c>
      <c r="AP86" s="91">
        <f t="shared" si="20"/>
        <v>0</v>
      </c>
      <c r="AQ86" s="91">
        <f t="shared" si="20"/>
        <v>0</v>
      </c>
      <c r="AR86" s="91">
        <f t="shared" si="20"/>
        <v>0</v>
      </c>
      <c r="AS86" s="91">
        <f t="shared" si="20"/>
        <v>0</v>
      </c>
      <c r="AT86" s="91">
        <f t="shared" si="20"/>
        <v>0</v>
      </c>
      <c r="AU86" s="91">
        <f t="shared" si="20"/>
        <v>0</v>
      </c>
      <c r="AV86" s="91">
        <f t="shared" si="20"/>
        <v>0</v>
      </c>
      <c r="AW86" s="91">
        <f t="shared" si="20"/>
        <v>0</v>
      </c>
      <c r="AX86" s="91">
        <f t="shared" si="20"/>
        <v>0</v>
      </c>
      <c r="AY86" s="91">
        <f t="shared" si="20"/>
        <v>0</v>
      </c>
      <c r="AZ86" s="91">
        <f t="shared" si="20"/>
        <v>0</v>
      </c>
      <c r="BA86" s="91">
        <f t="shared" si="20"/>
        <v>0</v>
      </c>
      <c r="BB86" s="91">
        <f t="shared" si="20"/>
        <v>0</v>
      </c>
      <c r="BC86" s="91">
        <f t="shared" si="20"/>
        <v>0</v>
      </c>
      <c r="BD86" s="91">
        <f t="shared" si="20"/>
        <v>0</v>
      </c>
      <c r="BE86" s="91">
        <f t="shared" si="20"/>
        <v>0</v>
      </c>
      <c r="BF86" s="91">
        <f t="shared" si="20"/>
        <v>0</v>
      </c>
      <c r="BG86" s="91">
        <f t="shared" si="20"/>
        <v>0</v>
      </c>
      <c r="BH86" s="91">
        <f t="shared" si="20"/>
        <v>0</v>
      </c>
      <c r="BI86" s="91">
        <f t="shared" si="20"/>
        <v>0</v>
      </c>
      <c r="BJ86" s="91">
        <f t="shared" si="20"/>
        <v>120.111</v>
      </c>
      <c r="BK86" s="91">
        <f t="shared" si="20"/>
        <v>123.071</v>
      </c>
      <c r="BL86" s="91">
        <f t="shared" si="20"/>
        <v>133.291</v>
      </c>
      <c r="BM86" s="91">
        <f t="shared" si="20"/>
        <v>138.81399999999999</v>
      </c>
      <c r="BN86" s="91">
        <f t="shared" si="20"/>
        <v>130.89869660000002</v>
      </c>
      <c r="BO86" s="91">
        <f t="shared" si="20"/>
        <v>46.04</v>
      </c>
      <c r="BP86" s="91">
        <f t="shared" si="20"/>
        <v>39.037999999999997</v>
      </c>
      <c r="BQ86" s="91">
        <f t="shared" si="20"/>
        <v>37.116999999999997</v>
      </c>
      <c r="BR86" s="91">
        <f t="shared" si="20"/>
        <v>33.851999999999997</v>
      </c>
      <c r="BS86" s="91">
        <f t="shared" si="20"/>
        <v>30.114000000000001</v>
      </c>
      <c r="BT86" s="91">
        <f t="shared" si="20"/>
        <v>27.888000000000002</v>
      </c>
      <c r="BU86" s="91">
        <f t="shared" si="20"/>
        <v>25.614000000000001</v>
      </c>
      <c r="BV86" s="91">
        <f t="shared" si="20"/>
        <v>24.831</v>
      </c>
      <c r="BW86" s="91">
        <f t="shared" si="20"/>
        <v>25.768049907826995</v>
      </c>
      <c r="BX86" s="91">
        <f t="shared" si="20"/>
        <v>25.819116360864875</v>
      </c>
      <c r="BY86" s="91">
        <f t="shared" si="20"/>
        <v>25.775792900791519</v>
      </c>
      <c r="BZ86" s="91">
        <f t="shared" si="20"/>
        <v>25.944431489242156</v>
      </c>
      <c r="CA86" s="91">
        <f t="shared" si="20"/>
        <v>26.240293475508778</v>
      </c>
      <c r="CB86" s="92">
        <f t="shared" si="20"/>
        <v>26.229490461876768</v>
      </c>
    </row>
    <row r="87" spans="1:80" x14ac:dyDescent="0.4">
      <c r="A87" s="89"/>
      <c r="B87" s="171" t="s">
        <v>372</v>
      </c>
      <c r="AH87" s="91">
        <f>Table_2a!AH125</f>
        <v>0</v>
      </c>
      <c r="AI87" s="91">
        <f>Table_2a!AI125</f>
        <v>0</v>
      </c>
      <c r="AJ87" s="91">
        <f>Table_2a!AJ125</f>
        <v>0</v>
      </c>
      <c r="AK87" s="91">
        <f>Table_2a!AK125</f>
        <v>0</v>
      </c>
      <c r="AL87" s="91">
        <f>Table_2a!AL125</f>
        <v>0</v>
      </c>
      <c r="AM87" s="91">
        <f>Table_2a!AM125</f>
        <v>0</v>
      </c>
      <c r="AN87" s="91">
        <f>Table_2a!AN125</f>
        <v>0</v>
      </c>
      <c r="AO87" s="91">
        <f>Table_2a!AO125</f>
        <v>0</v>
      </c>
      <c r="AP87" s="91">
        <f>Table_2a!AP125</f>
        <v>0</v>
      </c>
      <c r="AQ87" s="91">
        <f>Table_2a!AQ125</f>
        <v>0</v>
      </c>
      <c r="AR87" s="91">
        <f>Table_2a!AR125</f>
        <v>0</v>
      </c>
      <c r="AS87" s="91">
        <f>Table_2a!AS125</f>
        <v>0</v>
      </c>
      <c r="AT87" s="91">
        <f>Table_2a!AT125</f>
        <v>0</v>
      </c>
      <c r="AU87" s="91">
        <f>Table_2a!AU125</f>
        <v>0</v>
      </c>
      <c r="AV87" s="91">
        <f>Table_2a!AV125</f>
        <v>0</v>
      </c>
      <c r="AW87" s="91">
        <f>Table_2a!AW125</f>
        <v>0</v>
      </c>
      <c r="AX87" s="91">
        <f>Table_2a!AX125</f>
        <v>0</v>
      </c>
      <c r="AY87" s="91">
        <f>Table_2a!AY125</f>
        <v>0</v>
      </c>
      <c r="AZ87" s="91">
        <f>Table_2a!AZ125</f>
        <v>0</v>
      </c>
      <c r="BA87" s="91">
        <f>Table_2a!BA125</f>
        <v>0</v>
      </c>
      <c r="BB87" s="91">
        <f>Table_2a!BB125</f>
        <v>0</v>
      </c>
      <c r="BC87" s="91">
        <f>Table_2a!BC125</f>
        <v>0</v>
      </c>
      <c r="BD87" s="91">
        <f>Table_2a!BD125</f>
        <v>0</v>
      </c>
      <c r="BE87" s="91">
        <f>Table_2a!BE125</f>
        <v>0</v>
      </c>
      <c r="BF87" s="91">
        <f>Table_2a!BF125</f>
        <v>0</v>
      </c>
      <c r="BG87" s="91">
        <f>Table_2a!BG125</f>
        <v>0</v>
      </c>
      <c r="BH87" s="91">
        <f>Table_2a!BH125</f>
        <v>0</v>
      </c>
      <c r="BI87" s="91">
        <f>Table_2a!BI125</f>
        <v>0</v>
      </c>
      <c r="BJ87" s="91">
        <f>Table_2a!BJ125</f>
        <v>0.24022200000000002</v>
      </c>
      <c r="BK87" s="91">
        <f>Table_2a!BK125</f>
        <v>0</v>
      </c>
      <c r="BL87" s="91">
        <f>Table_2a!BL125</f>
        <v>0</v>
      </c>
      <c r="BM87" s="91">
        <f>Table_2a!BM125</f>
        <v>0</v>
      </c>
      <c r="BN87" s="91">
        <f>Table_2a!BN125</f>
        <v>0</v>
      </c>
      <c r="BO87" s="91">
        <f>Table_2a!BO125</f>
        <v>0</v>
      </c>
      <c r="BP87" s="91">
        <f>Table_2a!BP125</f>
        <v>0</v>
      </c>
      <c r="BQ87" s="91">
        <f>Table_2a!BQ125</f>
        <v>0</v>
      </c>
      <c r="BR87" s="91">
        <f>Table_2a!BR125</f>
        <v>0</v>
      </c>
      <c r="BS87" s="91">
        <f>Table_2a!BS125</f>
        <v>4.9999999999990052E-3</v>
      </c>
      <c r="BT87" s="91">
        <f>Table_2a!BT125</f>
        <v>7.5000000000002842E-3</v>
      </c>
      <c r="BU87" s="91">
        <f>Table_2a!BU125</f>
        <v>3.4999999999989484E-3</v>
      </c>
      <c r="BV87" s="91">
        <f>Table_2a!BV125</f>
        <v>4.0000000000013358E-3</v>
      </c>
      <c r="BW87" s="91">
        <f>Table_2a!BW125</f>
        <v>3.5752071147783226E-3</v>
      </c>
      <c r="BX87" s="91">
        <f>Table_2a!BX125</f>
        <v>3.5822923675183915E-3</v>
      </c>
      <c r="BY87" s="91">
        <f>Table_2a!BY125</f>
        <v>3.5762814220561268E-3</v>
      </c>
      <c r="BZ87" s="91">
        <f>Table_2a!BZ125</f>
        <v>3.5996793075554478E-3</v>
      </c>
      <c r="CA87" s="91">
        <f>Table_2a!CA125</f>
        <v>3.6407288973414609E-3</v>
      </c>
      <c r="CB87" s="92">
        <f>Table_2a!CB125</f>
        <v>3.6392300252359178E-3</v>
      </c>
    </row>
    <row r="88" spans="1:80" x14ac:dyDescent="0.4">
      <c r="A88" s="89"/>
      <c r="B88" s="171" t="s">
        <v>373</v>
      </c>
      <c r="AH88" s="91">
        <f>Table_2a!AH66</f>
        <v>0</v>
      </c>
      <c r="AI88" s="91">
        <f>Table_2a!AI66</f>
        <v>0</v>
      </c>
      <c r="AJ88" s="91">
        <f>Table_2a!AJ66</f>
        <v>0</v>
      </c>
      <c r="AK88" s="91">
        <f>Table_2a!AK66</f>
        <v>0</v>
      </c>
      <c r="AL88" s="91">
        <f>Table_2a!AL66</f>
        <v>0</v>
      </c>
      <c r="AM88" s="91">
        <f>Table_2a!AM66</f>
        <v>0</v>
      </c>
      <c r="AN88" s="91">
        <f>Table_2a!AN66</f>
        <v>0</v>
      </c>
      <c r="AO88" s="91">
        <f>Table_2a!AO66</f>
        <v>0</v>
      </c>
      <c r="AP88" s="91">
        <f>Table_2a!AP66</f>
        <v>0</v>
      </c>
      <c r="AQ88" s="91">
        <f>Table_2a!AQ66</f>
        <v>0</v>
      </c>
      <c r="AR88" s="91">
        <f>Table_2a!AR66</f>
        <v>0</v>
      </c>
      <c r="AS88" s="91">
        <f>Table_2a!AS66</f>
        <v>0</v>
      </c>
      <c r="AT88" s="91">
        <f>Table_2a!AT66</f>
        <v>0</v>
      </c>
      <c r="AU88" s="91">
        <f>Table_2a!AU66</f>
        <v>0</v>
      </c>
      <c r="AV88" s="91">
        <f>Table_2a!AV66</f>
        <v>0</v>
      </c>
      <c r="AW88" s="91">
        <f>Table_2a!AW66</f>
        <v>0</v>
      </c>
      <c r="AX88" s="91">
        <f>Table_2a!AX66</f>
        <v>0</v>
      </c>
      <c r="AY88" s="91">
        <f>Table_2a!AY66</f>
        <v>0</v>
      </c>
      <c r="AZ88" s="91">
        <f>Table_2a!AZ66</f>
        <v>0</v>
      </c>
      <c r="BA88" s="91">
        <f>Table_2a!BA66</f>
        <v>0</v>
      </c>
      <c r="BB88" s="91">
        <f>Table_2a!BB66</f>
        <v>0</v>
      </c>
      <c r="BC88" s="91">
        <f>Table_2a!BC66</f>
        <v>0</v>
      </c>
      <c r="BD88" s="91">
        <f>Table_2a!BD66</f>
        <v>0</v>
      </c>
      <c r="BE88" s="91">
        <f>Table_2a!BE66</f>
        <v>0</v>
      </c>
      <c r="BF88" s="91">
        <f>Table_2a!BF66</f>
        <v>0</v>
      </c>
      <c r="BG88" s="91">
        <f>Table_2a!BG66</f>
        <v>0</v>
      </c>
      <c r="BH88" s="91">
        <f>Table_2a!BH66</f>
        <v>0</v>
      </c>
      <c r="BI88" s="91">
        <f>Table_2a!BI66</f>
        <v>0</v>
      </c>
      <c r="BJ88" s="91">
        <f>Table_2a!BJ66</f>
        <v>119.870778</v>
      </c>
      <c r="BK88" s="91">
        <f>Table_2a!BK66</f>
        <v>123.071</v>
      </c>
      <c r="BL88" s="91">
        <f>Table_2a!BL66</f>
        <v>133.291</v>
      </c>
      <c r="BM88" s="91">
        <f>Table_2a!BM66</f>
        <v>138.81399999999999</v>
      </c>
      <c r="BN88" s="91">
        <f>Table_2a!BN66</f>
        <v>130.89869660000002</v>
      </c>
      <c r="BO88" s="91">
        <f>Table_2a!BO66</f>
        <v>46.04</v>
      </c>
      <c r="BP88" s="91">
        <f>Table_2a!BP66</f>
        <v>39.037999999999997</v>
      </c>
      <c r="BQ88" s="91">
        <f>Table_2a!BQ66</f>
        <v>37.116999999999997</v>
      </c>
      <c r="BR88" s="91">
        <f>Table_2a!BR66</f>
        <v>33.851999999999997</v>
      </c>
      <c r="BS88" s="91">
        <f>Table_2a!BS66</f>
        <v>30.109000000000002</v>
      </c>
      <c r="BT88" s="91">
        <f>Table_2a!BT66</f>
        <v>27.880500000000001</v>
      </c>
      <c r="BU88" s="91">
        <f>Table_2a!BU66</f>
        <v>25.610500000000002</v>
      </c>
      <c r="BV88" s="91">
        <f>Table_2a!BV66</f>
        <v>24.826999999999998</v>
      </c>
      <c r="BW88" s="91">
        <f>Table_2a!BW66</f>
        <v>25.764474700712217</v>
      </c>
      <c r="BX88" s="91">
        <f>Table_2a!BX66</f>
        <v>25.815534068497357</v>
      </c>
      <c r="BY88" s="91">
        <f>Table_2a!BY66</f>
        <v>25.772216619369463</v>
      </c>
      <c r="BZ88" s="91">
        <f>Table_2a!BZ66</f>
        <v>25.9408318099346</v>
      </c>
      <c r="CA88" s="91">
        <f>Table_2a!CA66</f>
        <v>26.236652746611437</v>
      </c>
      <c r="CB88" s="92">
        <f>Table_2a!CB66</f>
        <v>26.225851231851532</v>
      </c>
    </row>
    <row r="89" spans="1:80" ht="26.25" customHeight="1" x14ac:dyDescent="0.4">
      <c r="A89" s="89"/>
      <c r="B89" s="64" t="s">
        <v>374</v>
      </c>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f>Table_2a!BQ69</f>
        <v>5.8574696600000031</v>
      </c>
      <c r="BR89" s="91">
        <f>Table_2a!BR69</f>
        <v>56.150329630000009</v>
      </c>
      <c r="BS89" s="91">
        <f>Table_2a!BS69</f>
        <v>490.79643462000001</v>
      </c>
      <c r="BT89" s="91">
        <f>Table_2a!BT69</f>
        <v>1585.2890467599996</v>
      </c>
      <c r="BU89" s="91">
        <f>Table_2a!BU69</f>
        <v>3321.8002079199987</v>
      </c>
      <c r="BV89" s="91">
        <f>Table_2a!BV69</f>
        <v>8130.5546703099999</v>
      </c>
      <c r="BW89" s="91">
        <f>Table_2a!BW69</f>
        <v>18404.689317984125</v>
      </c>
      <c r="BX89" s="91">
        <f>Table_2a!BX69</f>
        <v>0</v>
      </c>
      <c r="BY89" s="91">
        <f>Table_2a!BY69</f>
        <v>0</v>
      </c>
      <c r="BZ89" s="91">
        <f>Table_2a!BZ69</f>
        <v>0</v>
      </c>
      <c r="CA89" s="91">
        <f>Table_2a!CA69</f>
        <v>0</v>
      </c>
      <c r="CB89" s="92">
        <f>Table_2a!CB69</f>
        <v>0</v>
      </c>
    </row>
    <row r="90" spans="1:80" x14ac:dyDescent="0.4">
      <c r="A90" s="89"/>
      <c r="B90" s="64" t="s">
        <v>375</v>
      </c>
      <c r="BL90" s="91">
        <f>Table_2a!BL69</f>
        <v>0</v>
      </c>
      <c r="BM90" s="91">
        <f>Table_2a!BM69</f>
        <v>0</v>
      </c>
      <c r="BN90" s="91">
        <f>Table_2a!BN69</f>
        <v>0</v>
      </c>
      <c r="BO90" s="91">
        <f>Table_2a!BO69</f>
        <v>0</v>
      </c>
      <c r="BP90" s="91">
        <f>Table_2a!BP69</f>
        <v>0</v>
      </c>
      <c r="BQ90" s="91">
        <f>Table_2a!BQ72</f>
        <v>0</v>
      </c>
      <c r="BR90" s="91">
        <f>Table_2a!BR72</f>
        <v>0</v>
      </c>
      <c r="BS90" s="91">
        <f>Table_2a!BS72</f>
        <v>0</v>
      </c>
      <c r="BT90" s="91">
        <f>Table_2a!BT72</f>
        <v>0</v>
      </c>
      <c r="BU90" s="91">
        <f>Table_2a!BU72</f>
        <v>0</v>
      </c>
      <c r="BV90" s="91">
        <f>Table_2a!BV72</f>
        <v>0</v>
      </c>
      <c r="BW90" s="91">
        <f>Table_2a!BW72</f>
        <v>0</v>
      </c>
      <c r="BX90" s="91">
        <f>Table_2a!BX72</f>
        <v>896.3716524294183</v>
      </c>
      <c r="BY90" s="91">
        <f>Table_2a!BY72</f>
        <v>639.18425083462898</v>
      </c>
      <c r="BZ90" s="91">
        <f>Table_2a!BZ72</f>
        <v>415.22780243399268</v>
      </c>
      <c r="CA90" s="91">
        <f>Table_2a!CA72</f>
        <v>277.10093548642971</v>
      </c>
      <c r="CB90" s="92">
        <f>Table_2a!CB72</f>
        <v>537.43438910650798</v>
      </c>
    </row>
    <row r="91" spans="1:80" x14ac:dyDescent="0.4">
      <c r="A91" s="89"/>
      <c r="B91" s="64" t="s">
        <v>242</v>
      </c>
      <c r="AH91" s="91">
        <f>Table_1a!AH79</f>
        <v>0</v>
      </c>
      <c r="AI91" s="91">
        <f>Table_1a!AI79</f>
        <v>0</v>
      </c>
      <c r="AJ91" s="91">
        <f>Table_1a!AJ79</f>
        <v>0</v>
      </c>
      <c r="AK91" s="91">
        <f>Table_1a!AK79</f>
        <v>0</v>
      </c>
      <c r="AL91" s="91">
        <f>Table_1a!AL79</f>
        <v>0</v>
      </c>
      <c r="AM91" s="91">
        <f>Table_1a!AM79</f>
        <v>0</v>
      </c>
      <c r="AN91" s="91">
        <f>Table_1a!AN79</f>
        <v>0</v>
      </c>
      <c r="AO91" s="91">
        <f>Table_1a!AO79</f>
        <v>0</v>
      </c>
      <c r="AP91" s="91">
        <f>Table_1a!AP79</f>
        <v>0</v>
      </c>
      <c r="AQ91" s="91">
        <f>Table_1a!AQ79</f>
        <v>0</v>
      </c>
      <c r="AR91" s="91">
        <f>Table_1a!AR79</f>
        <v>33.869999999999997</v>
      </c>
      <c r="AS91" s="91">
        <f>Table_1a!AS79</f>
        <v>25.613</v>
      </c>
      <c r="AT91" s="91">
        <f>Table_1a!AT79</f>
        <v>10.731</v>
      </c>
      <c r="AU91" s="91">
        <f>Table_1a!AU79</f>
        <v>4.2610000000000001</v>
      </c>
      <c r="AV91" s="91">
        <f>Table_1a!AV79</f>
        <v>2.2210000000000001</v>
      </c>
      <c r="AW91" s="91">
        <f>Table_1a!AW79</f>
        <v>1.3009999999999999</v>
      </c>
      <c r="AX91" s="91">
        <f>Table_1a!AX79</f>
        <v>0.84199999999999997</v>
      </c>
      <c r="AY91" s="91">
        <f>Table_1a!AY79</f>
        <v>1.5860000000000001</v>
      </c>
      <c r="AZ91" s="91">
        <f>Table_1a!AZ79</f>
        <v>0</v>
      </c>
      <c r="BA91" s="91">
        <f>Table_1a!BA79</f>
        <v>0.22500000000000001</v>
      </c>
      <c r="BB91" s="91">
        <f>Table_1a!BB79</f>
        <v>0.53600000000000003</v>
      </c>
      <c r="BC91" s="91">
        <f>Table_1a!BC79</f>
        <v>0.21700000000000003</v>
      </c>
      <c r="BD91" s="91">
        <f>Table_1a!BD79</f>
        <v>4.3999999999999997E-2</v>
      </c>
      <c r="BE91" s="91">
        <f>Table_1a!BE79</f>
        <v>0.34199999999999997</v>
      </c>
      <c r="BF91" s="91">
        <f>Table_1a!BF79</f>
        <v>0.34199999999999997</v>
      </c>
      <c r="BG91" s="91">
        <f>Table_1a!BG79</f>
        <v>0.127</v>
      </c>
      <c r="BH91" s="91">
        <f>Table_1a!BH79</f>
        <v>8.6999999999999994E-2</v>
      </c>
      <c r="BI91" s="91">
        <f>Table_1a!BI79</f>
        <v>0</v>
      </c>
      <c r="BJ91" s="91">
        <f>Table_1a!BJ79</f>
        <v>0</v>
      </c>
      <c r="BK91" s="91">
        <f>Table_1a!BK79</f>
        <v>0</v>
      </c>
      <c r="BL91" s="91">
        <f>Table_1a!BL79</f>
        <v>0</v>
      </c>
      <c r="BM91" s="91">
        <f>Table_1a!BM79</f>
        <v>0</v>
      </c>
      <c r="BN91" s="91">
        <f>Table_1a!BN79</f>
        <v>0</v>
      </c>
      <c r="BO91" s="91">
        <f>Table_1a!BO79</f>
        <v>0</v>
      </c>
      <c r="BP91" s="91">
        <f>Table_1a!BP79</f>
        <v>0</v>
      </c>
      <c r="BQ91" s="91">
        <f>Table_1a!BQ79</f>
        <v>0</v>
      </c>
      <c r="BR91" s="91">
        <f>Table_1a!BR79</f>
        <v>0</v>
      </c>
      <c r="BS91" s="91">
        <f>Table_1a!BS79</f>
        <v>0</v>
      </c>
      <c r="BT91" s="91">
        <f>Table_1a!BT79</f>
        <v>0</v>
      </c>
      <c r="BU91" s="91">
        <f>Table_1a!BU79</f>
        <v>0</v>
      </c>
      <c r="BV91" s="91">
        <f>Table_1a!BV79</f>
        <v>0</v>
      </c>
      <c r="BW91" s="91">
        <f>Table_1a!BW79</f>
        <v>0</v>
      </c>
      <c r="BX91" s="91">
        <f>Table_1a!BX79</f>
        <v>0</v>
      </c>
      <c r="BY91" s="91">
        <f>Table_1a!BY79</f>
        <v>0</v>
      </c>
      <c r="BZ91" s="91">
        <f>Table_1a!BZ79</f>
        <v>0</v>
      </c>
      <c r="CA91" s="91">
        <f>Table_1a!CA79</f>
        <v>0</v>
      </c>
      <c r="CB91" s="92">
        <f>Table_1a!CB79</f>
        <v>0</v>
      </c>
    </row>
    <row r="92" spans="1:80" ht="26.25" customHeight="1" x14ac:dyDescent="0.4">
      <c r="A92" s="89"/>
      <c r="B92" s="66" t="s">
        <v>376</v>
      </c>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189" t="s">
        <v>342</v>
      </c>
      <c r="BI92" s="91"/>
      <c r="BJ92" s="91"/>
      <c r="BK92" s="91"/>
      <c r="BL92" s="189" t="s">
        <v>342</v>
      </c>
      <c r="BM92" s="91"/>
      <c r="BN92" s="91"/>
      <c r="BO92" s="91"/>
      <c r="BP92" s="91"/>
      <c r="BQ92" s="91"/>
      <c r="BR92" s="91"/>
      <c r="BS92" s="91"/>
      <c r="BT92" s="91"/>
      <c r="BU92" s="91"/>
      <c r="BV92" s="91"/>
      <c r="BW92" s="91"/>
      <c r="BX92" s="91"/>
      <c r="BY92" s="91"/>
      <c r="BZ92" s="91"/>
      <c r="CA92" s="91"/>
      <c r="CB92" s="92"/>
    </row>
    <row r="93" spans="1:80" x14ac:dyDescent="0.4">
      <c r="A93" s="89"/>
      <c r="B93" s="64" t="s">
        <v>377</v>
      </c>
      <c r="AH93" s="91">
        <f t="shared" ref="AH93:BK93" si="21">AH6+AH56+AH65+AH83</f>
        <v>1071</v>
      </c>
      <c r="AI93" s="91">
        <f t="shared" si="21"/>
        <v>1194</v>
      </c>
      <c r="AJ93" s="91">
        <f t="shared" si="21"/>
        <v>1476</v>
      </c>
      <c r="AK93" s="91">
        <f t="shared" si="21"/>
        <v>2096.33</v>
      </c>
      <c r="AL93" s="91">
        <f t="shared" si="21"/>
        <v>2419</v>
      </c>
      <c r="AM93" s="91">
        <f t="shared" si="21"/>
        <v>2704</v>
      </c>
      <c r="AN93" s="91">
        <f t="shared" si="21"/>
        <v>3117</v>
      </c>
      <c r="AO93" s="91">
        <f t="shared" si="21"/>
        <v>3515</v>
      </c>
      <c r="AP93" s="91">
        <f t="shared" si="21"/>
        <v>3782</v>
      </c>
      <c r="AQ93" s="91">
        <f t="shared" si="21"/>
        <v>3985</v>
      </c>
      <c r="AR93" s="91">
        <f t="shared" si="21"/>
        <v>4434.1280000000006</v>
      </c>
      <c r="AS93" s="91">
        <f t="shared" si="21"/>
        <v>5031.3342119219333</v>
      </c>
      <c r="AT93" s="91">
        <f t="shared" si="21"/>
        <v>5790.8220000000001</v>
      </c>
      <c r="AU93" s="91">
        <f t="shared" si="21"/>
        <v>6001.4549999999999</v>
      </c>
      <c r="AV93" s="91">
        <f t="shared" si="21"/>
        <v>7260.0259999999998</v>
      </c>
      <c r="AW93" s="91">
        <f t="shared" si="21"/>
        <v>8069.4830000000002</v>
      </c>
      <c r="AX93" s="91">
        <f t="shared" si="21"/>
        <v>8344.4640593971671</v>
      </c>
      <c r="AY93" s="91">
        <f t="shared" si="21"/>
        <v>8494.3502538867524</v>
      </c>
      <c r="AZ93" s="91">
        <f t="shared" si="21"/>
        <v>8602.025694728236</v>
      </c>
      <c r="BA93" s="91">
        <f t="shared" si="21"/>
        <v>8640.5586407757619</v>
      </c>
      <c r="BB93" s="91">
        <f t="shared" si="21"/>
        <v>8595.464433952191</v>
      </c>
      <c r="BC93" s="91">
        <f t="shared" si="21"/>
        <v>8942.0083998374503</v>
      </c>
      <c r="BD93" s="91">
        <f t="shared" si="21"/>
        <v>9531.7037557356707</v>
      </c>
      <c r="BE93" s="91">
        <f t="shared" si="21"/>
        <v>10294.057763499603</v>
      </c>
      <c r="BF93" s="91">
        <f t="shared" si="21"/>
        <v>10697.652014520467</v>
      </c>
      <c r="BG93" s="91">
        <f t="shared" si="21"/>
        <v>10903.644924357332</v>
      </c>
      <c r="BH93" s="170">
        <f t="shared" si="21"/>
        <v>12347.603465567412</v>
      </c>
      <c r="BI93" s="91">
        <f t="shared" si="21"/>
        <v>12833.50964645738</v>
      </c>
      <c r="BJ93" s="91">
        <f t="shared" si="21"/>
        <v>13753.967936590454</v>
      </c>
      <c r="BK93" s="91">
        <f t="shared" si="21"/>
        <v>14354.868818296125</v>
      </c>
      <c r="BL93" s="91">
        <f t="shared" ref="BL93:CB93" si="22">BL6+BL56+BL65+BL75+BL79+BL83+BL87</f>
        <v>14721.011200425168</v>
      </c>
      <c r="BM93" s="91">
        <f t="shared" si="22"/>
        <v>15492.068565823669</v>
      </c>
      <c r="BN93" s="91">
        <f t="shared" si="22"/>
        <v>15810.513671509976</v>
      </c>
      <c r="BO93" s="91">
        <f t="shared" si="22"/>
        <v>15612.339757306714</v>
      </c>
      <c r="BP93" s="91">
        <f t="shared" si="22"/>
        <v>15242.974138951089</v>
      </c>
      <c r="BQ93" s="91">
        <f t="shared" si="22"/>
        <v>12961.116992112904</v>
      </c>
      <c r="BR93" s="91">
        <f t="shared" si="22"/>
        <v>12603.588065432599</v>
      </c>
      <c r="BS93" s="91">
        <f t="shared" si="22"/>
        <v>12139.565133600741</v>
      </c>
      <c r="BT93" s="91">
        <f t="shared" si="22"/>
        <v>11644.694403247282</v>
      </c>
      <c r="BU93" s="91">
        <f t="shared" si="22"/>
        <v>11296.249894133553</v>
      </c>
      <c r="BV93" s="91">
        <f t="shared" si="22"/>
        <v>10910.780006371804</v>
      </c>
      <c r="BW93" s="91">
        <f t="shared" si="22"/>
        <v>10857.172574772845</v>
      </c>
      <c r="BX93" s="91">
        <f t="shared" si="22"/>
        <v>11061.771647108111</v>
      </c>
      <c r="BY93" s="91">
        <f t="shared" si="22"/>
        <v>11156.309618932499</v>
      </c>
      <c r="BZ93" s="91">
        <f t="shared" si="22"/>
        <v>11191.120128851315</v>
      </c>
      <c r="CA93" s="91">
        <f t="shared" si="22"/>
        <v>11245.898636601669</v>
      </c>
      <c r="CB93" s="92">
        <f t="shared" si="22"/>
        <v>11472.913242185286</v>
      </c>
    </row>
    <row r="94" spans="1:80" x14ac:dyDescent="0.4">
      <c r="A94" s="89"/>
      <c r="B94" s="64" t="s">
        <v>367</v>
      </c>
      <c r="AH94" s="91">
        <f t="shared" ref="AH94:CB94" si="23">AH7+AH57+AH66+AH50+AH81</f>
        <v>209</v>
      </c>
      <c r="AI94" s="91">
        <f t="shared" si="23"/>
        <v>234</v>
      </c>
      <c r="AJ94" s="91">
        <f t="shared" si="23"/>
        <v>287</v>
      </c>
      <c r="AK94" s="91">
        <f t="shared" si="23"/>
        <v>379</v>
      </c>
      <c r="AL94" s="91">
        <f t="shared" si="23"/>
        <v>487</v>
      </c>
      <c r="AM94" s="91">
        <f t="shared" si="23"/>
        <v>570</v>
      </c>
      <c r="AN94" s="91">
        <f t="shared" si="23"/>
        <v>651</v>
      </c>
      <c r="AO94" s="91">
        <f t="shared" si="23"/>
        <v>762</v>
      </c>
      <c r="AP94" s="91">
        <f t="shared" si="23"/>
        <v>898</v>
      </c>
      <c r="AQ94" s="91">
        <f t="shared" si="23"/>
        <v>959</v>
      </c>
      <c r="AR94" s="91">
        <f t="shared" si="23"/>
        <v>1075.9450000000002</v>
      </c>
      <c r="AS94" s="91">
        <f t="shared" si="23"/>
        <v>1329.8654154022263</v>
      </c>
      <c r="AT94" s="91">
        <f t="shared" si="23"/>
        <v>1688.6289999999999</v>
      </c>
      <c r="AU94" s="91">
        <f t="shared" si="23"/>
        <v>2107</v>
      </c>
      <c r="AV94" s="91">
        <f t="shared" si="23"/>
        <v>2857.45</v>
      </c>
      <c r="AW94" s="91">
        <f t="shared" si="23"/>
        <v>3630.4380000000001</v>
      </c>
      <c r="AX94" s="91">
        <f t="shared" si="23"/>
        <v>4346.2807426775134</v>
      </c>
      <c r="AY94" s="91">
        <f t="shared" si="23"/>
        <v>5065.8874139371928</v>
      </c>
      <c r="AZ94" s="91">
        <f t="shared" si="23"/>
        <v>5601.3392822887272</v>
      </c>
      <c r="BA94" s="91">
        <f t="shared" si="23"/>
        <v>5978.4903319487757</v>
      </c>
      <c r="BB94" s="91">
        <f t="shared" si="23"/>
        <v>6383.9058155570938</v>
      </c>
      <c r="BC94" s="91">
        <f t="shared" si="23"/>
        <v>6803.9420322813176</v>
      </c>
      <c r="BD94" s="91">
        <f t="shared" si="23"/>
        <v>7321.7918379957373</v>
      </c>
      <c r="BE94" s="91">
        <f t="shared" si="23"/>
        <v>7978.1188632648191</v>
      </c>
      <c r="BF94" s="91">
        <f t="shared" si="23"/>
        <v>8534.0938975427689</v>
      </c>
      <c r="BG94" s="91">
        <f t="shared" si="23"/>
        <v>8861.5484462812674</v>
      </c>
      <c r="BH94" s="170">
        <f t="shared" si="23"/>
        <v>8877.5650148769746</v>
      </c>
      <c r="BI94" s="91">
        <f t="shared" si="23"/>
        <v>9075.8113139076904</v>
      </c>
      <c r="BJ94" s="91">
        <f t="shared" si="23"/>
        <v>9399.8005565574513</v>
      </c>
      <c r="BK94" s="91">
        <f t="shared" si="23"/>
        <v>10177.618454791738</v>
      </c>
      <c r="BL94" s="91">
        <f t="shared" si="23"/>
        <v>10907.655073310243</v>
      </c>
      <c r="BM94" s="91">
        <f t="shared" si="23"/>
        <v>12107.895681998447</v>
      </c>
      <c r="BN94" s="91">
        <f t="shared" si="23"/>
        <v>12725.741947067476</v>
      </c>
      <c r="BO94" s="91">
        <f t="shared" si="23"/>
        <v>13372.605140368021</v>
      </c>
      <c r="BP94" s="91">
        <f t="shared" si="23"/>
        <v>14433.780228520354</v>
      </c>
      <c r="BQ94" s="91">
        <f t="shared" si="23"/>
        <v>14369.329112285412</v>
      </c>
      <c r="BR94" s="91">
        <f t="shared" si="23"/>
        <v>16136.072598192797</v>
      </c>
      <c r="BS94" s="91">
        <f t="shared" si="23"/>
        <v>16994.593159353492</v>
      </c>
      <c r="BT94" s="91">
        <f t="shared" si="23"/>
        <v>17113.226801433557</v>
      </c>
      <c r="BU94" s="91">
        <f t="shared" si="23"/>
        <v>17349.916306110354</v>
      </c>
      <c r="BV94" s="91">
        <f t="shared" si="23"/>
        <v>16998.288588008723</v>
      </c>
      <c r="BW94" s="91">
        <f t="shared" si="23"/>
        <v>14576.445800750851</v>
      </c>
      <c r="BX94" s="91">
        <f t="shared" si="23"/>
        <v>19767.978756881152</v>
      </c>
      <c r="BY94" s="91">
        <f t="shared" si="23"/>
        <v>20176.000503162435</v>
      </c>
      <c r="BZ94" s="91">
        <f t="shared" si="23"/>
        <v>20766.212746105295</v>
      </c>
      <c r="CA94" s="91">
        <f t="shared" si="23"/>
        <v>21472.473626368283</v>
      </c>
      <c r="CB94" s="92">
        <f t="shared" si="23"/>
        <v>22035.451742918176</v>
      </c>
    </row>
    <row r="95" spans="1:80" x14ac:dyDescent="0.4">
      <c r="A95" s="89"/>
      <c r="B95" s="64" t="s">
        <v>368</v>
      </c>
      <c r="AH95" s="91">
        <f t="shared" ref="AH95:CB95" si="24">AH8+AH58+AH67+AH48+AH54</f>
        <v>604.78921306205552</v>
      </c>
      <c r="AI95" s="91">
        <f t="shared" si="24"/>
        <v>657.35884322879861</v>
      </c>
      <c r="AJ95" s="91">
        <f t="shared" si="24"/>
        <v>835.65377077913138</v>
      </c>
      <c r="AK95" s="91">
        <f t="shared" si="24"/>
        <v>1188.8295369048553</v>
      </c>
      <c r="AL95" s="91">
        <f t="shared" si="24"/>
        <v>1568.4209595146817</v>
      </c>
      <c r="AM95" s="91">
        <f t="shared" si="24"/>
        <v>1874.9653575731388</v>
      </c>
      <c r="AN95" s="91">
        <f t="shared" si="24"/>
        <v>2110.6155378158642</v>
      </c>
      <c r="AO95" s="91">
        <f t="shared" si="24"/>
        <v>2449.4943669573745</v>
      </c>
      <c r="AP95" s="91">
        <f t="shared" si="24"/>
        <v>2724.5694023244978</v>
      </c>
      <c r="AQ95" s="91">
        <f t="shared" si="24"/>
        <v>2891.2348768546713</v>
      </c>
      <c r="AR95" s="91">
        <f t="shared" si="24"/>
        <v>2718.5591405014425</v>
      </c>
      <c r="AS95" s="91">
        <f t="shared" si="24"/>
        <v>3071.7675611423365</v>
      </c>
      <c r="AT95" s="91">
        <f t="shared" si="24"/>
        <v>3653.0339272426231</v>
      </c>
      <c r="AU95" s="91">
        <f t="shared" si="24"/>
        <v>4584.6811160338402</v>
      </c>
      <c r="AV95" s="91">
        <f t="shared" si="24"/>
        <v>5706.6628545365193</v>
      </c>
      <c r="AW95" s="91">
        <f t="shared" si="24"/>
        <v>6544.3247590274568</v>
      </c>
      <c r="AX95" s="91">
        <f t="shared" si="24"/>
        <v>7231.7418987599576</v>
      </c>
      <c r="AY95" s="91">
        <f t="shared" si="24"/>
        <v>7852.0269815811735</v>
      </c>
      <c r="AZ95" s="91">
        <f t="shared" si="24"/>
        <v>8273.1951780794916</v>
      </c>
      <c r="BA95" s="91">
        <f t="shared" si="24"/>
        <v>8247.3200384394113</v>
      </c>
      <c r="BB95" s="91">
        <f t="shared" si="24"/>
        <v>8257.5641428037525</v>
      </c>
      <c r="BC95" s="91">
        <f t="shared" si="24"/>
        <v>8109.3576874313303</v>
      </c>
      <c r="BD95" s="91">
        <f t="shared" si="24"/>
        <v>7416.2123257729063</v>
      </c>
      <c r="BE95" s="91">
        <f t="shared" si="24"/>
        <v>7643.7207229439409</v>
      </c>
      <c r="BF95" s="91">
        <f t="shared" si="24"/>
        <v>7945.615975802566</v>
      </c>
      <c r="BG95" s="91">
        <f t="shared" si="24"/>
        <v>8381.4400630081327</v>
      </c>
      <c r="BH95" s="170">
        <f t="shared" si="24"/>
        <v>8399.2808527956331</v>
      </c>
      <c r="BI95" s="91">
        <f t="shared" si="24"/>
        <v>8098.4461662645435</v>
      </c>
      <c r="BJ95" s="91">
        <f t="shared" si="24"/>
        <v>7904.4431749670312</v>
      </c>
      <c r="BK95" s="91">
        <f t="shared" si="24"/>
        <v>7934.8015649484423</v>
      </c>
      <c r="BL95" s="91">
        <f t="shared" si="24"/>
        <v>6979.5691337471253</v>
      </c>
      <c r="BM95" s="91">
        <f t="shared" si="24"/>
        <v>6903.7837099420121</v>
      </c>
      <c r="BN95" s="91">
        <f t="shared" si="24"/>
        <v>6447.8765347053477</v>
      </c>
      <c r="BO95" s="91">
        <f t="shared" si="24"/>
        <v>5867.1154917241129</v>
      </c>
      <c r="BP95" s="91">
        <f t="shared" si="24"/>
        <v>5374.8245307749994</v>
      </c>
      <c r="BQ95" s="91">
        <f t="shared" si="24"/>
        <v>4462.4761587829598</v>
      </c>
      <c r="BR95" s="91">
        <f t="shared" si="24"/>
        <v>4093.3920430081221</v>
      </c>
      <c r="BS95" s="91">
        <f t="shared" si="24"/>
        <v>3814.3175589739649</v>
      </c>
      <c r="BT95" s="91">
        <f t="shared" si="24"/>
        <v>3486.1178340444458</v>
      </c>
      <c r="BU95" s="91">
        <f t="shared" si="24"/>
        <v>3212.5247623231603</v>
      </c>
      <c r="BV95" s="91">
        <f t="shared" si="24"/>
        <v>2748.2579648615547</v>
      </c>
      <c r="BW95" s="91">
        <f t="shared" si="24"/>
        <v>1949.9380261731592</v>
      </c>
      <c r="BX95" s="91">
        <f t="shared" si="24"/>
        <v>2960.9179471603193</v>
      </c>
      <c r="BY95" s="91">
        <f t="shared" si="24"/>
        <v>2845.2191829738867</v>
      </c>
      <c r="BZ95" s="91">
        <f t="shared" si="24"/>
        <v>2861.1723881270727</v>
      </c>
      <c r="CA95" s="91">
        <f t="shared" si="24"/>
        <v>2899.4502031885986</v>
      </c>
      <c r="CB95" s="92">
        <f t="shared" si="24"/>
        <v>2977.7554477473832</v>
      </c>
    </row>
    <row r="96" spans="1:80" x14ac:dyDescent="0.4">
      <c r="A96" s="89"/>
      <c r="B96" s="64" t="s">
        <v>369</v>
      </c>
      <c r="AH96" s="91">
        <f t="shared" ref="AH96:CB96" si="25">AH9+AH59+AH68</f>
        <v>756</v>
      </c>
      <c r="AI96" s="91">
        <f t="shared" si="25"/>
        <v>793</v>
      </c>
      <c r="AJ96" s="91">
        <f t="shared" si="25"/>
        <v>1148</v>
      </c>
      <c r="AK96" s="91">
        <f t="shared" si="25"/>
        <v>2067.04</v>
      </c>
      <c r="AL96" s="91">
        <f t="shared" si="25"/>
        <v>3267</v>
      </c>
      <c r="AM96" s="91">
        <f t="shared" si="25"/>
        <v>4071</v>
      </c>
      <c r="AN96" s="91">
        <f t="shared" si="25"/>
        <v>4642</v>
      </c>
      <c r="AO96" s="91">
        <f t="shared" si="25"/>
        <v>5229</v>
      </c>
      <c r="AP96" s="91">
        <f t="shared" si="25"/>
        <v>5437</v>
      </c>
      <c r="AQ96" s="91">
        <f t="shared" si="25"/>
        <v>5127</v>
      </c>
      <c r="AR96" s="91">
        <f t="shared" si="25"/>
        <v>4096.0129999999999</v>
      </c>
      <c r="AS96" s="91">
        <f t="shared" si="25"/>
        <v>3773.7157552913354</v>
      </c>
      <c r="AT96" s="91">
        <f t="shared" si="25"/>
        <v>4312.1579999999994</v>
      </c>
      <c r="AU96" s="91">
        <f t="shared" si="25"/>
        <v>5974.9769999999999</v>
      </c>
      <c r="AV96" s="91">
        <f t="shared" si="25"/>
        <v>7916.7080000000005</v>
      </c>
      <c r="AW96" s="91">
        <f t="shared" si="25"/>
        <v>8448.2150000000001</v>
      </c>
      <c r="AX96" s="91">
        <f t="shared" si="25"/>
        <v>7973.0091843945538</v>
      </c>
      <c r="AY96" s="91">
        <f t="shared" si="25"/>
        <v>7519.1957620574103</v>
      </c>
      <c r="AZ96" s="91">
        <f t="shared" si="25"/>
        <v>6731.3656549678171</v>
      </c>
      <c r="BA96" s="91">
        <f t="shared" si="25"/>
        <v>5447.2148039972835</v>
      </c>
      <c r="BB96" s="91">
        <f t="shared" si="25"/>
        <v>4765.1852759879757</v>
      </c>
      <c r="BC96" s="91">
        <f t="shared" si="25"/>
        <v>4260.0799680961009</v>
      </c>
      <c r="BD96" s="91">
        <f t="shared" si="25"/>
        <v>3747.1325745085078</v>
      </c>
      <c r="BE96" s="91">
        <f t="shared" si="25"/>
        <v>3329.5274676964054</v>
      </c>
      <c r="BF96" s="91">
        <f t="shared" si="25"/>
        <v>3351.1347082952034</v>
      </c>
      <c r="BG96" s="91">
        <f t="shared" si="25"/>
        <v>3180.0668678793036</v>
      </c>
      <c r="BH96" s="170">
        <f t="shared" si="25"/>
        <v>3064.9140059971505</v>
      </c>
      <c r="BI96" s="91">
        <f t="shared" si="25"/>
        <v>3226.2896895357376</v>
      </c>
      <c r="BJ96" s="91">
        <f t="shared" si="25"/>
        <v>3450.5297708403323</v>
      </c>
      <c r="BK96" s="91">
        <f t="shared" si="25"/>
        <v>3375.8363496902339</v>
      </c>
      <c r="BL96" s="91">
        <f t="shared" si="25"/>
        <v>4084.1136279446196</v>
      </c>
      <c r="BM96" s="91">
        <f t="shared" si="25"/>
        <v>6843.5264629219619</v>
      </c>
      <c r="BN96" s="91">
        <f t="shared" si="25"/>
        <v>7300.8178403324891</v>
      </c>
      <c r="BO96" s="91">
        <f t="shared" si="25"/>
        <v>8171.4466938054484</v>
      </c>
      <c r="BP96" s="91">
        <f t="shared" si="25"/>
        <v>8772.610755404321</v>
      </c>
      <c r="BQ96" s="91">
        <f t="shared" si="25"/>
        <v>7053.2625445483209</v>
      </c>
      <c r="BR96" s="91">
        <f t="shared" si="25"/>
        <v>5107.5159623545978</v>
      </c>
      <c r="BS96" s="91">
        <f t="shared" si="25"/>
        <v>3920.384057256696</v>
      </c>
      <c r="BT96" s="91">
        <f t="shared" si="25"/>
        <v>3247.841348372327</v>
      </c>
      <c r="BU96" s="91">
        <f t="shared" si="25"/>
        <v>2894.4322317035239</v>
      </c>
      <c r="BV96" s="91">
        <f t="shared" si="25"/>
        <v>2248.9465415626119</v>
      </c>
      <c r="BW96" s="91">
        <f t="shared" si="25"/>
        <v>1198.4952112006017</v>
      </c>
      <c r="BX96" s="91">
        <f t="shared" si="25"/>
        <v>3930.0271753972329</v>
      </c>
      <c r="BY96" s="91">
        <f t="shared" si="25"/>
        <v>4124.2504401866581</v>
      </c>
      <c r="BZ96" s="91">
        <f t="shared" si="25"/>
        <v>4343.99147439224</v>
      </c>
      <c r="CA96" s="91">
        <f t="shared" si="25"/>
        <v>4593.9136653724599</v>
      </c>
      <c r="CB96" s="92">
        <f t="shared" si="25"/>
        <v>4865.3318698516141</v>
      </c>
    </row>
    <row r="97" spans="1:80" x14ac:dyDescent="0.4">
      <c r="A97" s="89"/>
      <c r="B97" s="64" t="s">
        <v>370</v>
      </c>
      <c r="AH97" s="91">
        <f t="shared" ref="AH97:BK97" si="26">AH10+AH60+AH69+AH49+AH53+AH84+AH77+AH91</f>
        <v>51.210786937944519</v>
      </c>
      <c r="AI97" s="91">
        <f t="shared" si="26"/>
        <v>61.641156771201267</v>
      </c>
      <c r="AJ97" s="91">
        <f t="shared" si="26"/>
        <v>83.346229220868537</v>
      </c>
      <c r="AK97" s="91">
        <f t="shared" si="26"/>
        <v>126.05046309514468</v>
      </c>
      <c r="AL97" s="91">
        <f t="shared" si="26"/>
        <v>175.57904048531827</v>
      </c>
      <c r="AM97" s="91">
        <f t="shared" si="26"/>
        <v>229.03464242686098</v>
      </c>
      <c r="AN97" s="91">
        <f t="shared" si="26"/>
        <v>262.38446218413594</v>
      </c>
      <c r="AO97" s="91">
        <f t="shared" si="26"/>
        <v>276.50563304262545</v>
      </c>
      <c r="AP97" s="91">
        <f t="shared" si="26"/>
        <v>334.43059767550233</v>
      </c>
      <c r="AQ97" s="91">
        <f t="shared" si="26"/>
        <v>410.4731231453286</v>
      </c>
      <c r="AR97" s="91">
        <f t="shared" si="26"/>
        <v>775.30485949855722</v>
      </c>
      <c r="AS97" s="91">
        <f t="shared" si="26"/>
        <v>862.08305624216769</v>
      </c>
      <c r="AT97" s="91">
        <f t="shared" si="26"/>
        <v>1198.1940727573765</v>
      </c>
      <c r="AU97" s="91">
        <f t="shared" si="26"/>
        <v>1417.1347834778908</v>
      </c>
      <c r="AV97" s="91">
        <f t="shared" si="26"/>
        <v>1574.051145463482</v>
      </c>
      <c r="AW97" s="91">
        <f t="shared" si="26"/>
        <v>1903.0312409725441</v>
      </c>
      <c r="AX97" s="91">
        <f t="shared" si="26"/>
        <v>2226.3203287708056</v>
      </c>
      <c r="AY97" s="91">
        <f t="shared" si="26"/>
        <v>2689.2452145374687</v>
      </c>
      <c r="AZ97" s="91">
        <f t="shared" si="26"/>
        <v>2990.6749469357251</v>
      </c>
      <c r="BA97" s="91">
        <f t="shared" si="26"/>
        <v>3140.9229328387701</v>
      </c>
      <c r="BB97" s="91">
        <f t="shared" si="26"/>
        <v>3012.021166698984</v>
      </c>
      <c r="BC97" s="91">
        <f t="shared" si="26"/>
        <v>2425.9510548214885</v>
      </c>
      <c r="BD97" s="91">
        <f t="shared" si="26"/>
        <v>1414.7579598053403</v>
      </c>
      <c r="BE97" s="91">
        <f t="shared" si="26"/>
        <v>1420.8428484053352</v>
      </c>
      <c r="BF97" s="91">
        <f t="shared" si="26"/>
        <v>1465.392209616575</v>
      </c>
      <c r="BG97" s="91">
        <f t="shared" si="26"/>
        <v>1698.2695550272188</v>
      </c>
      <c r="BH97" s="170">
        <f t="shared" si="26"/>
        <v>2010.0337092432474</v>
      </c>
      <c r="BI97" s="91">
        <f t="shared" si="26"/>
        <v>2118.2767134766536</v>
      </c>
      <c r="BJ97" s="91">
        <f t="shared" si="26"/>
        <v>2493.3100939001984</v>
      </c>
      <c r="BK97" s="91">
        <f t="shared" si="26"/>
        <v>2679.2367238565553</v>
      </c>
      <c r="BL97" s="91">
        <f t="shared" ref="BL97:CB97" si="27">BL10+BL60+BL69+BL49+BL53+BL80+BL84+BL76+BL77+BL88+BL85+BL91</f>
        <v>4274.4935652628419</v>
      </c>
      <c r="BM97" s="91">
        <f t="shared" si="27"/>
        <v>5348.5484000439055</v>
      </c>
      <c r="BN97" s="91">
        <f t="shared" si="27"/>
        <v>6479.9130541664217</v>
      </c>
      <c r="BO97" s="91">
        <f t="shared" si="27"/>
        <v>6916.5123564755131</v>
      </c>
      <c r="BP97" s="91">
        <f t="shared" si="27"/>
        <v>7581.7676323992355</v>
      </c>
      <c r="BQ97" s="91">
        <f t="shared" si="27"/>
        <v>7318.8835472365681</v>
      </c>
      <c r="BR97" s="91">
        <f t="shared" si="27"/>
        <v>7844.0011761718833</v>
      </c>
      <c r="BS97" s="91">
        <f t="shared" si="27"/>
        <v>8048.281662615108</v>
      </c>
      <c r="BT97" s="91">
        <f t="shared" si="27"/>
        <v>7853.9672358324051</v>
      </c>
      <c r="BU97" s="91">
        <f t="shared" si="27"/>
        <v>7539.085223859408</v>
      </c>
      <c r="BV97" s="91">
        <f t="shared" si="27"/>
        <v>6917.2346583396793</v>
      </c>
      <c r="BW97" s="91">
        <f t="shared" si="27"/>
        <v>5992.6928515227328</v>
      </c>
      <c r="BX97" s="91">
        <f t="shared" si="27"/>
        <v>8665.3412035541678</v>
      </c>
      <c r="BY97" s="91">
        <f t="shared" si="27"/>
        <v>8922.8230855815527</v>
      </c>
      <c r="BZ97" s="91">
        <f t="shared" si="27"/>
        <v>9321.2321158701106</v>
      </c>
      <c r="CA97" s="91">
        <f t="shared" si="27"/>
        <v>9679.0191197895347</v>
      </c>
      <c r="CB97" s="92">
        <f t="shared" si="27"/>
        <v>10049.849499706805</v>
      </c>
    </row>
    <row r="98" spans="1:80" ht="24.75" customHeight="1" x14ac:dyDescent="0.4">
      <c r="A98" s="89"/>
      <c r="B98" s="64" t="s">
        <v>378</v>
      </c>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f t="shared" ref="BL98:CB98" si="28">BL89</f>
        <v>0</v>
      </c>
      <c r="BM98" s="91">
        <f t="shared" si="28"/>
        <v>0</v>
      </c>
      <c r="BN98" s="91">
        <f t="shared" si="28"/>
        <v>0</v>
      </c>
      <c r="BO98" s="91">
        <f t="shared" si="28"/>
        <v>0</v>
      </c>
      <c r="BP98" s="91">
        <f t="shared" si="28"/>
        <v>0</v>
      </c>
      <c r="BQ98" s="91">
        <f t="shared" si="28"/>
        <v>5.8574696600000031</v>
      </c>
      <c r="BR98" s="91">
        <f t="shared" si="28"/>
        <v>56.150329630000009</v>
      </c>
      <c r="BS98" s="91">
        <f t="shared" si="28"/>
        <v>490.79643462000001</v>
      </c>
      <c r="BT98" s="91">
        <f t="shared" si="28"/>
        <v>1585.2890467599996</v>
      </c>
      <c r="BU98" s="91">
        <f t="shared" si="28"/>
        <v>3321.8002079199987</v>
      </c>
      <c r="BV98" s="91">
        <f t="shared" si="28"/>
        <v>8130.5546703099999</v>
      </c>
      <c r="BW98" s="91">
        <f t="shared" si="28"/>
        <v>18404.689317984125</v>
      </c>
      <c r="BX98" s="91">
        <f t="shared" si="28"/>
        <v>0</v>
      </c>
      <c r="BY98" s="91">
        <f t="shared" si="28"/>
        <v>0</v>
      </c>
      <c r="BZ98" s="91">
        <f t="shared" si="28"/>
        <v>0</v>
      </c>
      <c r="CA98" s="91">
        <f t="shared" si="28"/>
        <v>0</v>
      </c>
      <c r="CB98" s="92">
        <f t="shared" si="28"/>
        <v>0</v>
      </c>
    </row>
    <row r="99" spans="1:80" x14ac:dyDescent="0.4">
      <c r="A99" s="89"/>
      <c r="B99" s="64" t="s">
        <v>379</v>
      </c>
      <c r="AH99" s="91">
        <f t="shared" ref="AH99:BK99" si="29">AH90</f>
        <v>0</v>
      </c>
      <c r="AI99" s="91">
        <f t="shared" si="29"/>
        <v>0</v>
      </c>
      <c r="AJ99" s="91">
        <f t="shared" si="29"/>
        <v>0</v>
      </c>
      <c r="AK99" s="91">
        <f t="shared" si="29"/>
        <v>0</v>
      </c>
      <c r="AL99" s="91">
        <f t="shared" si="29"/>
        <v>0</v>
      </c>
      <c r="AM99" s="91">
        <f t="shared" si="29"/>
        <v>0</v>
      </c>
      <c r="AN99" s="91">
        <f t="shared" si="29"/>
        <v>0</v>
      </c>
      <c r="AO99" s="91">
        <f t="shared" si="29"/>
        <v>0</v>
      </c>
      <c r="AP99" s="91">
        <f t="shared" si="29"/>
        <v>0</v>
      </c>
      <c r="AQ99" s="91">
        <f t="shared" si="29"/>
        <v>0</v>
      </c>
      <c r="AR99" s="91">
        <f t="shared" si="29"/>
        <v>0</v>
      </c>
      <c r="AS99" s="91">
        <f t="shared" si="29"/>
        <v>0</v>
      </c>
      <c r="AT99" s="91">
        <f t="shared" si="29"/>
        <v>0</v>
      </c>
      <c r="AU99" s="91">
        <f t="shared" si="29"/>
        <v>0</v>
      </c>
      <c r="AV99" s="91">
        <f t="shared" si="29"/>
        <v>0</v>
      </c>
      <c r="AW99" s="91">
        <f t="shared" si="29"/>
        <v>0</v>
      </c>
      <c r="AX99" s="91">
        <f t="shared" si="29"/>
        <v>0</v>
      </c>
      <c r="AY99" s="91">
        <f t="shared" si="29"/>
        <v>0</v>
      </c>
      <c r="AZ99" s="91">
        <f t="shared" si="29"/>
        <v>0</v>
      </c>
      <c r="BA99" s="91">
        <f t="shared" si="29"/>
        <v>0</v>
      </c>
      <c r="BB99" s="91">
        <f t="shared" si="29"/>
        <v>0</v>
      </c>
      <c r="BC99" s="91">
        <f t="shared" si="29"/>
        <v>0</v>
      </c>
      <c r="BD99" s="91">
        <f t="shared" si="29"/>
        <v>0</v>
      </c>
      <c r="BE99" s="91">
        <f t="shared" si="29"/>
        <v>0</v>
      </c>
      <c r="BF99" s="91">
        <f t="shared" si="29"/>
        <v>0</v>
      </c>
      <c r="BG99" s="91">
        <f t="shared" si="29"/>
        <v>0</v>
      </c>
      <c r="BH99" s="91">
        <f t="shared" si="29"/>
        <v>0</v>
      </c>
      <c r="BI99" s="91">
        <f t="shared" si="29"/>
        <v>0</v>
      </c>
      <c r="BJ99" s="91">
        <f t="shared" si="29"/>
        <v>0</v>
      </c>
      <c r="BK99" s="91">
        <f t="shared" si="29"/>
        <v>0</v>
      </c>
      <c r="BL99" s="91">
        <f t="shared" ref="BL99:CB99" si="30">BL90</f>
        <v>0</v>
      </c>
      <c r="BM99" s="91">
        <f t="shared" si="30"/>
        <v>0</v>
      </c>
      <c r="BN99" s="91">
        <f t="shared" si="30"/>
        <v>0</v>
      </c>
      <c r="BO99" s="91">
        <f t="shared" si="30"/>
        <v>0</v>
      </c>
      <c r="BP99" s="91">
        <f t="shared" si="30"/>
        <v>0</v>
      </c>
      <c r="BQ99" s="91">
        <f t="shared" si="30"/>
        <v>0</v>
      </c>
      <c r="BR99" s="91">
        <f t="shared" si="30"/>
        <v>0</v>
      </c>
      <c r="BS99" s="91">
        <f t="shared" si="30"/>
        <v>0</v>
      </c>
      <c r="BT99" s="91">
        <f t="shared" si="30"/>
        <v>0</v>
      </c>
      <c r="BU99" s="91">
        <f t="shared" si="30"/>
        <v>0</v>
      </c>
      <c r="BV99" s="91">
        <f t="shared" si="30"/>
        <v>0</v>
      </c>
      <c r="BW99" s="91">
        <f t="shared" si="30"/>
        <v>0</v>
      </c>
      <c r="BX99" s="91">
        <f t="shared" si="30"/>
        <v>896.3716524294183</v>
      </c>
      <c r="BY99" s="91">
        <f t="shared" si="30"/>
        <v>639.18425083462898</v>
      </c>
      <c r="BZ99" s="91">
        <f t="shared" si="30"/>
        <v>415.22780243399268</v>
      </c>
      <c r="CA99" s="91">
        <f t="shared" si="30"/>
        <v>277.10093548642971</v>
      </c>
      <c r="CB99" s="92">
        <f t="shared" si="30"/>
        <v>537.43438910650798</v>
      </c>
    </row>
    <row r="100" spans="1:80" ht="26.25" customHeight="1" x14ac:dyDescent="0.4">
      <c r="A100" s="89"/>
      <c r="B100" s="96" t="s">
        <v>371</v>
      </c>
      <c r="AH100" s="91">
        <f t="shared" ref="AH100:CB100" si="31">AH6+AH61+AH70+AH75+AH79+AH83+AH85+AH87</f>
        <v>1071</v>
      </c>
      <c r="AI100" s="91">
        <f t="shared" si="31"/>
        <v>1194</v>
      </c>
      <c r="AJ100" s="91">
        <f t="shared" si="31"/>
        <v>1476</v>
      </c>
      <c r="AK100" s="91">
        <f t="shared" si="31"/>
        <v>2096.33</v>
      </c>
      <c r="AL100" s="91">
        <f t="shared" si="31"/>
        <v>2419</v>
      </c>
      <c r="AM100" s="91">
        <f t="shared" si="31"/>
        <v>2704</v>
      </c>
      <c r="AN100" s="91">
        <f t="shared" si="31"/>
        <v>3117</v>
      </c>
      <c r="AO100" s="91">
        <f t="shared" si="31"/>
        <v>3515</v>
      </c>
      <c r="AP100" s="91">
        <f t="shared" si="31"/>
        <v>3782</v>
      </c>
      <c r="AQ100" s="91">
        <f t="shared" si="31"/>
        <v>3985</v>
      </c>
      <c r="AR100" s="91">
        <f t="shared" si="31"/>
        <v>4434.1280000000006</v>
      </c>
      <c r="AS100" s="91">
        <f t="shared" si="31"/>
        <v>5031.3342119219333</v>
      </c>
      <c r="AT100" s="91">
        <f t="shared" si="31"/>
        <v>5790.8220000000001</v>
      </c>
      <c r="AU100" s="91">
        <f t="shared" si="31"/>
        <v>6001.4549999999999</v>
      </c>
      <c r="AV100" s="91">
        <f t="shared" si="31"/>
        <v>7260.0259999999998</v>
      </c>
      <c r="AW100" s="91">
        <f t="shared" si="31"/>
        <v>8069.4830000000002</v>
      </c>
      <c r="AX100" s="91">
        <f t="shared" si="31"/>
        <v>8344.4640593971671</v>
      </c>
      <c r="AY100" s="91">
        <f t="shared" si="31"/>
        <v>8494.3502538867524</v>
      </c>
      <c r="AZ100" s="91">
        <f t="shared" si="31"/>
        <v>8602.025694728236</v>
      </c>
      <c r="BA100" s="91">
        <f t="shared" si="31"/>
        <v>8640.5586407757619</v>
      </c>
      <c r="BB100" s="91">
        <f t="shared" si="31"/>
        <v>8595.464433952191</v>
      </c>
      <c r="BC100" s="91">
        <f t="shared" si="31"/>
        <v>8942.0083998374503</v>
      </c>
      <c r="BD100" s="91">
        <f t="shared" si="31"/>
        <v>9531.7037557356707</v>
      </c>
      <c r="BE100" s="91">
        <f t="shared" si="31"/>
        <v>10294.057763499603</v>
      </c>
      <c r="BF100" s="91">
        <f t="shared" si="31"/>
        <v>10697.652014520467</v>
      </c>
      <c r="BG100" s="91">
        <f t="shared" si="31"/>
        <v>10903.644924357332</v>
      </c>
      <c r="BH100" s="91">
        <f t="shared" si="31"/>
        <v>12347.603465567412</v>
      </c>
      <c r="BI100" s="91">
        <f t="shared" si="31"/>
        <v>12833.50964645738</v>
      </c>
      <c r="BJ100" s="91">
        <f t="shared" si="31"/>
        <v>13779.58616835176</v>
      </c>
      <c r="BK100" s="91">
        <f t="shared" si="31"/>
        <v>14380.045118128428</v>
      </c>
      <c r="BL100" s="91">
        <f t="shared" si="31"/>
        <v>15553.985666372697</v>
      </c>
      <c r="BM100" s="91">
        <f t="shared" si="31"/>
        <v>16362.454703807016</v>
      </c>
      <c r="BN100" s="91">
        <f t="shared" si="31"/>
        <v>16766.754930850635</v>
      </c>
      <c r="BO100" s="91">
        <f t="shared" si="31"/>
        <v>16629.992018452118</v>
      </c>
      <c r="BP100" s="91">
        <f t="shared" si="31"/>
        <v>16184.951057678054</v>
      </c>
      <c r="BQ100" s="91">
        <f t="shared" si="31"/>
        <v>13608.902623134025</v>
      </c>
      <c r="BR100" s="91">
        <f t="shared" si="31"/>
        <v>13177.017597510659</v>
      </c>
      <c r="BS100" s="91">
        <f t="shared" si="31"/>
        <v>12622.370827631481</v>
      </c>
      <c r="BT100" s="91">
        <f t="shared" si="31"/>
        <v>12009.520813964671</v>
      </c>
      <c r="BU100" s="91">
        <f t="shared" si="31"/>
        <v>11521.359515350463</v>
      </c>
      <c r="BV100" s="91">
        <f t="shared" si="31"/>
        <v>11006.990656532866</v>
      </c>
      <c r="BW100" s="91">
        <f t="shared" si="31"/>
        <v>10929.391464848539</v>
      </c>
      <c r="BX100" s="91">
        <f t="shared" si="31"/>
        <v>11062.478695530761</v>
      </c>
      <c r="BY100" s="91">
        <f t="shared" si="31"/>
        <v>11157.326779331721</v>
      </c>
      <c r="BZ100" s="91">
        <f t="shared" si="31"/>
        <v>11192.407353838078</v>
      </c>
      <c r="CA100" s="91">
        <f t="shared" si="31"/>
        <v>11247.424768433035</v>
      </c>
      <c r="CB100" s="92">
        <f t="shared" si="31"/>
        <v>11474.659277334174</v>
      </c>
    </row>
    <row r="101" spans="1:80" x14ac:dyDescent="0.4">
      <c r="A101" s="89"/>
      <c r="B101" s="96" t="s">
        <v>348</v>
      </c>
      <c r="AH101" s="91">
        <f t="shared" ref="AH101:CB101" si="32">AH11+AH62+AH71+AH76+AH45+AH50+AH53+AH54+AH77+AH80+AH81+AH84+SUM(AH88:AH91)</f>
        <v>1621</v>
      </c>
      <c r="AI101" s="91">
        <f t="shared" si="32"/>
        <v>1746</v>
      </c>
      <c r="AJ101" s="91">
        <f t="shared" si="32"/>
        <v>2354</v>
      </c>
      <c r="AK101" s="91">
        <f t="shared" si="32"/>
        <v>3760.92</v>
      </c>
      <c r="AL101" s="91">
        <f t="shared" si="32"/>
        <v>5498</v>
      </c>
      <c r="AM101" s="91">
        <f t="shared" si="32"/>
        <v>6745</v>
      </c>
      <c r="AN101" s="91">
        <f t="shared" si="32"/>
        <v>7666</v>
      </c>
      <c r="AO101" s="91">
        <f t="shared" si="32"/>
        <v>8717</v>
      </c>
      <c r="AP101" s="91">
        <f t="shared" si="32"/>
        <v>9394</v>
      </c>
      <c r="AQ101" s="91">
        <f t="shared" si="32"/>
        <v>9387.7080000000005</v>
      </c>
      <c r="AR101" s="91">
        <f t="shared" si="32"/>
        <v>8665.8220000000001</v>
      </c>
      <c r="AS101" s="91">
        <f t="shared" si="32"/>
        <v>9037.4317880780673</v>
      </c>
      <c r="AT101" s="91">
        <f t="shared" si="32"/>
        <v>10852.014999999998</v>
      </c>
      <c r="AU101" s="91">
        <f t="shared" si="32"/>
        <v>14083.792899511733</v>
      </c>
      <c r="AV101" s="91">
        <f t="shared" si="32"/>
        <v>18054.872000000003</v>
      </c>
      <c r="AW101" s="91">
        <f t="shared" si="32"/>
        <v>20526.009000000005</v>
      </c>
      <c r="AX101" s="91">
        <f t="shared" si="32"/>
        <v>21777.352154602828</v>
      </c>
      <c r="AY101" s="91">
        <f t="shared" si="32"/>
        <v>23126.355372113245</v>
      </c>
      <c r="AZ101" s="91">
        <f t="shared" si="32"/>
        <v>23596.575062271761</v>
      </c>
      <c r="BA101" s="91">
        <f t="shared" si="32"/>
        <v>22813.948107224242</v>
      </c>
      <c r="BB101" s="91">
        <f t="shared" si="32"/>
        <v>22418.676401047804</v>
      </c>
      <c r="BC101" s="91">
        <f t="shared" si="32"/>
        <v>21599.330742630242</v>
      </c>
      <c r="BD101" s="91">
        <f t="shared" si="32"/>
        <v>19899.894698082491</v>
      </c>
      <c r="BE101" s="91">
        <f t="shared" si="32"/>
        <v>20372.2099023105</v>
      </c>
      <c r="BF101" s="91">
        <f t="shared" si="32"/>
        <v>21296.236791257114</v>
      </c>
      <c r="BG101" s="91">
        <f t="shared" si="32"/>
        <v>22121.324932195923</v>
      </c>
      <c r="BH101" s="91">
        <f t="shared" si="32"/>
        <v>22351.793582913007</v>
      </c>
      <c r="BI101" s="91">
        <f t="shared" si="32"/>
        <v>22518.823883184625</v>
      </c>
      <c r="BJ101" s="91">
        <f t="shared" si="32"/>
        <v>23392.650364503712</v>
      </c>
      <c r="BK101" s="91">
        <f t="shared" si="32"/>
        <v>24316.036793454667</v>
      </c>
      <c r="BL101" s="91">
        <f t="shared" si="32"/>
        <v>25412.856934317304</v>
      </c>
      <c r="BM101" s="91">
        <f t="shared" si="32"/>
        <v>30333.368116922975</v>
      </c>
      <c r="BN101" s="91">
        <f t="shared" si="32"/>
        <v>31998.108116931067</v>
      </c>
      <c r="BO101" s="91">
        <f t="shared" si="32"/>
        <v>33310.027421227693</v>
      </c>
      <c r="BP101" s="91">
        <f t="shared" si="32"/>
        <v>35221.006228371945</v>
      </c>
      <c r="BQ101" s="91">
        <f t="shared" si="32"/>
        <v>32562.023201492138</v>
      </c>
      <c r="BR101" s="91">
        <f t="shared" si="32"/>
        <v>32663.702577279339</v>
      </c>
      <c r="BS101" s="91">
        <f t="shared" si="32"/>
        <v>32785.567178788522</v>
      </c>
      <c r="BT101" s="91">
        <f t="shared" si="32"/>
        <v>32921.615855725344</v>
      </c>
      <c r="BU101" s="91">
        <f t="shared" si="32"/>
        <v>34092.649110699531</v>
      </c>
      <c r="BV101" s="91">
        <f t="shared" si="32"/>
        <v>36947.071772921503</v>
      </c>
      <c r="BW101" s="91">
        <f t="shared" si="32"/>
        <v>42050.042317543892</v>
      </c>
      <c r="BX101" s="91">
        <f t="shared" si="32"/>
        <v>36219.929687046111</v>
      </c>
      <c r="BY101" s="91">
        <f t="shared" si="32"/>
        <v>36706.460302409127</v>
      </c>
      <c r="BZ101" s="91">
        <f t="shared" si="32"/>
        <v>37706.549301997511</v>
      </c>
      <c r="CA101" s="91">
        <f t="shared" si="32"/>
        <v>38920.431418378255</v>
      </c>
      <c r="CB101" s="92">
        <f t="shared" si="32"/>
        <v>40464.07691423779</v>
      </c>
    </row>
    <row r="102" spans="1:80" s="66" customFormat="1" x14ac:dyDescent="0.4">
      <c r="A102" s="100"/>
      <c r="B102" s="66" t="s">
        <v>167</v>
      </c>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52">
        <f t="shared" ref="AH102:CB102" si="33">AH101+AH100</f>
        <v>2692</v>
      </c>
      <c r="AI102" s="52">
        <f t="shared" si="33"/>
        <v>2940</v>
      </c>
      <c r="AJ102" s="52">
        <f t="shared" si="33"/>
        <v>3830</v>
      </c>
      <c r="AK102" s="52">
        <f t="shared" si="33"/>
        <v>5857.25</v>
      </c>
      <c r="AL102" s="52">
        <f t="shared" si="33"/>
        <v>7917</v>
      </c>
      <c r="AM102" s="52">
        <f t="shared" si="33"/>
        <v>9449</v>
      </c>
      <c r="AN102" s="52">
        <f t="shared" si="33"/>
        <v>10783</v>
      </c>
      <c r="AO102" s="52">
        <f t="shared" si="33"/>
        <v>12232</v>
      </c>
      <c r="AP102" s="52">
        <f t="shared" si="33"/>
        <v>13176</v>
      </c>
      <c r="AQ102" s="52">
        <f t="shared" si="33"/>
        <v>13372.708000000001</v>
      </c>
      <c r="AR102" s="52">
        <f t="shared" si="33"/>
        <v>13099.95</v>
      </c>
      <c r="AS102" s="52">
        <f t="shared" si="33"/>
        <v>14068.766</v>
      </c>
      <c r="AT102" s="52">
        <f t="shared" si="33"/>
        <v>16642.837</v>
      </c>
      <c r="AU102" s="52">
        <f t="shared" si="33"/>
        <v>20085.247899511734</v>
      </c>
      <c r="AV102" s="52">
        <f t="shared" si="33"/>
        <v>25314.898000000001</v>
      </c>
      <c r="AW102" s="52">
        <f t="shared" si="33"/>
        <v>28595.492000000006</v>
      </c>
      <c r="AX102" s="52">
        <f t="shared" si="33"/>
        <v>30121.816213999995</v>
      </c>
      <c r="AY102" s="52">
        <f t="shared" si="33"/>
        <v>31620.705625999995</v>
      </c>
      <c r="AZ102" s="52">
        <f t="shared" si="33"/>
        <v>32198.600756999997</v>
      </c>
      <c r="BA102" s="52">
        <f t="shared" si="33"/>
        <v>31454.506748000003</v>
      </c>
      <c r="BB102" s="52">
        <f t="shared" si="33"/>
        <v>31014.140834999995</v>
      </c>
      <c r="BC102" s="52">
        <f t="shared" si="33"/>
        <v>30541.339142467692</v>
      </c>
      <c r="BD102" s="52">
        <f t="shared" si="33"/>
        <v>29431.598453818162</v>
      </c>
      <c r="BE102" s="52">
        <f t="shared" si="33"/>
        <v>30666.267665810105</v>
      </c>
      <c r="BF102" s="52">
        <f t="shared" si="33"/>
        <v>31993.88880577758</v>
      </c>
      <c r="BG102" s="52">
        <f t="shared" si="33"/>
        <v>33024.969856553253</v>
      </c>
      <c r="BH102" s="52">
        <f t="shared" si="33"/>
        <v>34699.397048480416</v>
      </c>
      <c r="BI102" s="52">
        <f t="shared" si="33"/>
        <v>35352.333529642005</v>
      </c>
      <c r="BJ102" s="52">
        <f t="shared" si="33"/>
        <v>37172.236532855473</v>
      </c>
      <c r="BK102" s="52">
        <f t="shared" si="33"/>
        <v>38696.081911583096</v>
      </c>
      <c r="BL102" s="52">
        <f t="shared" si="33"/>
        <v>40966.842600689997</v>
      </c>
      <c r="BM102" s="52">
        <f t="shared" si="33"/>
        <v>46695.822820729991</v>
      </c>
      <c r="BN102" s="52">
        <f t="shared" si="33"/>
        <v>48764.863047781706</v>
      </c>
      <c r="BO102" s="52">
        <f t="shared" si="33"/>
        <v>49940.019439679811</v>
      </c>
      <c r="BP102" s="52">
        <f t="shared" si="33"/>
        <v>51405.957286049997</v>
      </c>
      <c r="BQ102" s="52">
        <f t="shared" si="33"/>
        <v>46170.92582462616</v>
      </c>
      <c r="BR102" s="52">
        <f t="shared" si="33"/>
        <v>45840.720174789996</v>
      </c>
      <c r="BS102" s="52">
        <f t="shared" si="33"/>
        <v>45407.938006420001</v>
      </c>
      <c r="BT102" s="52">
        <f t="shared" si="33"/>
        <v>44931.136669690015</v>
      </c>
      <c r="BU102" s="52">
        <f t="shared" si="33"/>
        <v>45614.008626049996</v>
      </c>
      <c r="BV102" s="52">
        <f t="shared" si="33"/>
        <v>47954.062429454367</v>
      </c>
      <c r="BW102" s="52">
        <f t="shared" si="33"/>
        <v>52979.433782392429</v>
      </c>
      <c r="BX102" s="52">
        <f t="shared" si="33"/>
        <v>47282.408382576876</v>
      </c>
      <c r="BY102" s="52">
        <f t="shared" si="33"/>
        <v>47863.787081740847</v>
      </c>
      <c r="BZ102" s="52">
        <f t="shared" si="33"/>
        <v>48898.956655835587</v>
      </c>
      <c r="CA102" s="52">
        <f t="shared" si="33"/>
        <v>50167.856186811288</v>
      </c>
      <c r="CB102" s="53">
        <f t="shared" si="33"/>
        <v>51938.736191571967</v>
      </c>
    </row>
    <row r="103" spans="1:80" ht="26.25" customHeight="1" x14ac:dyDescent="0.4">
      <c r="A103" s="89"/>
      <c r="B103" s="66" t="s">
        <v>380</v>
      </c>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189" t="s">
        <v>342</v>
      </c>
      <c r="BI103" s="91"/>
      <c r="BJ103" s="91"/>
      <c r="BK103" s="91"/>
      <c r="BL103" s="189" t="s">
        <v>342</v>
      </c>
      <c r="BM103" s="91"/>
      <c r="BN103" s="91"/>
      <c r="BO103" s="91"/>
      <c r="BP103" s="91"/>
      <c r="BQ103" s="91"/>
      <c r="BR103" s="91"/>
      <c r="BS103" s="91"/>
      <c r="BT103" s="91"/>
      <c r="BU103" s="91"/>
      <c r="BV103" s="91"/>
      <c r="BW103" s="91"/>
      <c r="BX103" s="91"/>
      <c r="BY103" s="91"/>
      <c r="BZ103" s="91"/>
      <c r="CA103" s="91"/>
      <c r="CB103" s="92"/>
    </row>
    <row r="104" spans="1:80" x14ac:dyDescent="0.4">
      <c r="A104" s="89"/>
      <c r="B104" s="64" t="s">
        <v>377</v>
      </c>
      <c r="AH104" s="91">
        <f t="shared" ref="AH104:BK104" si="34">AH37+AH65+AH83</f>
        <v>879.13660835202791</v>
      </c>
      <c r="AI104" s="91">
        <f t="shared" si="34"/>
        <v>965.71952684567862</v>
      </c>
      <c r="AJ104" s="91">
        <f t="shared" si="34"/>
        <v>1165.6784581666639</v>
      </c>
      <c r="AK104" s="91">
        <f t="shared" si="34"/>
        <v>1639.2650340306036</v>
      </c>
      <c r="AL104" s="91">
        <f t="shared" si="34"/>
        <v>1851.3099674185678</v>
      </c>
      <c r="AM104" s="91">
        <f t="shared" si="34"/>
        <v>2016.8889613949996</v>
      </c>
      <c r="AN104" s="91">
        <f t="shared" si="34"/>
        <v>2285.0079196275701</v>
      </c>
      <c r="AO104" s="91">
        <f t="shared" si="34"/>
        <v>2502.7997699406551</v>
      </c>
      <c r="AP104" s="91">
        <f t="shared" si="34"/>
        <v>2574.1306790081708</v>
      </c>
      <c r="AQ104" s="91">
        <f t="shared" si="34"/>
        <v>2604.1375405841391</v>
      </c>
      <c r="AR104" s="91">
        <f t="shared" si="34"/>
        <v>2958.032581333252</v>
      </c>
      <c r="AS104" s="91">
        <f t="shared" si="34"/>
        <v>3196.5630327702083</v>
      </c>
      <c r="AT104" s="91">
        <f t="shared" si="34"/>
        <v>3588.5128467443524</v>
      </c>
      <c r="AU104" s="91">
        <f t="shared" si="34"/>
        <v>4013.0219693975573</v>
      </c>
      <c r="AV104" s="91">
        <f t="shared" si="34"/>
        <v>4947.6392028615437</v>
      </c>
      <c r="AW104" s="91">
        <f t="shared" si="34"/>
        <v>5390.1946462719416</v>
      </c>
      <c r="AX104" s="91">
        <f t="shared" si="34"/>
        <v>5624.3306398979967</v>
      </c>
      <c r="AY104" s="91">
        <f t="shared" si="34"/>
        <v>5955.8548748241155</v>
      </c>
      <c r="AZ104" s="91">
        <f t="shared" si="34"/>
        <v>6094.6968416297641</v>
      </c>
      <c r="BA104" s="91">
        <f t="shared" si="34"/>
        <v>6209.4369681790304</v>
      </c>
      <c r="BB104" s="91">
        <f t="shared" si="34"/>
        <v>6235.793846672108</v>
      </c>
      <c r="BC104" s="91">
        <f t="shared" si="34"/>
        <v>6610.5244448185294</v>
      </c>
      <c r="BD104" s="91">
        <f t="shared" si="34"/>
        <v>7161.3827794828449</v>
      </c>
      <c r="BE104" s="91">
        <f t="shared" si="34"/>
        <v>7817.6821619821239</v>
      </c>
      <c r="BF104" s="91">
        <f t="shared" si="34"/>
        <v>8579.982507645871</v>
      </c>
      <c r="BG104" s="91">
        <f t="shared" si="34"/>
        <v>9007.604491842576</v>
      </c>
      <c r="BH104" s="170">
        <f t="shared" si="34"/>
        <v>10519.076117122559</v>
      </c>
      <c r="BI104" s="91">
        <f t="shared" si="34"/>
        <v>10990.213712341436</v>
      </c>
      <c r="BJ104" s="91">
        <f t="shared" si="34"/>
        <v>11749.973946554235</v>
      </c>
      <c r="BK104" s="91">
        <f t="shared" si="34"/>
        <v>12308.255202199914</v>
      </c>
      <c r="BL104" s="91">
        <f t="shared" ref="BL104:CB104" si="35">BL37+BL65+BL75+BL79+BL83+BL87</f>
        <v>12769.37405091318</v>
      </c>
      <c r="BM104" s="91">
        <f t="shared" si="35"/>
        <v>13485.278884461528</v>
      </c>
      <c r="BN104" s="91">
        <f t="shared" si="35"/>
        <v>13776.993584378495</v>
      </c>
      <c r="BO104" s="91">
        <f t="shared" si="35"/>
        <v>13629.556631362422</v>
      </c>
      <c r="BP104" s="91">
        <f t="shared" si="35"/>
        <v>13321.914565692789</v>
      </c>
      <c r="BQ104" s="91">
        <f t="shared" si="35"/>
        <v>12961.116992112904</v>
      </c>
      <c r="BR104" s="91">
        <f t="shared" si="35"/>
        <v>12603.588065432599</v>
      </c>
      <c r="BS104" s="91">
        <f t="shared" si="35"/>
        <v>12139.565133600741</v>
      </c>
      <c r="BT104" s="91">
        <f t="shared" si="35"/>
        <v>11644.694403247282</v>
      </c>
      <c r="BU104" s="91">
        <f t="shared" si="35"/>
        <v>11296.249894133553</v>
      </c>
      <c r="BV104" s="91">
        <f t="shared" si="35"/>
        <v>10910.780006371804</v>
      </c>
      <c r="BW104" s="91">
        <f t="shared" si="35"/>
        <v>10857.172574772845</v>
      </c>
      <c r="BX104" s="91">
        <f t="shared" si="35"/>
        <v>11061.771647108111</v>
      </c>
      <c r="BY104" s="91">
        <f t="shared" si="35"/>
        <v>11156.309618932499</v>
      </c>
      <c r="BZ104" s="91">
        <f t="shared" si="35"/>
        <v>11191.120128851315</v>
      </c>
      <c r="CA104" s="91">
        <f t="shared" si="35"/>
        <v>11245.898636601669</v>
      </c>
      <c r="CB104" s="92">
        <f t="shared" si="35"/>
        <v>11472.913242185286</v>
      </c>
    </row>
    <row r="105" spans="1:80" x14ac:dyDescent="0.4">
      <c r="A105" s="89"/>
      <c r="B105" s="64" t="s">
        <v>367</v>
      </c>
      <c r="AH105" s="91">
        <f t="shared" ref="AH105:CB105" si="36">AH38+AH66</f>
        <v>173.98603128178249</v>
      </c>
      <c r="AI105" s="91">
        <f t="shared" si="36"/>
        <v>191.91759828256252</v>
      </c>
      <c r="AJ105" s="91">
        <f t="shared" si="36"/>
        <v>231.39129284350997</v>
      </c>
      <c r="AK105" s="91">
        <f t="shared" si="36"/>
        <v>298.96993997116317</v>
      </c>
      <c r="AL105" s="91">
        <f t="shared" si="36"/>
        <v>388.36914883756549</v>
      </c>
      <c r="AM105" s="91">
        <f t="shared" si="36"/>
        <v>442.99125490758956</v>
      </c>
      <c r="AN105" s="91">
        <f t="shared" si="36"/>
        <v>492.20964010500967</v>
      </c>
      <c r="AO105" s="91">
        <f t="shared" si="36"/>
        <v>558.88540844568683</v>
      </c>
      <c r="AP105" s="91">
        <f t="shared" si="36"/>
        <v>645.40178856227408</v>
      </c>
      <c r="AQ105" s="91">
        <f t="shared" si="36"/>
        <v>660.33447330565866</v>
      </c>
      <c r="AR105" s="91">
        <f t="shared" si="36"/>
        <v>749.87724320652671</v>
      </c>
      <c r="AS105" s="91">
        <f t="shared" si="36"/>
        <v>886.22282284645803</v>
      </c>
      <c r="AT105" s="91">
        <f t="shared" si="36"/>
        <v>1140.0778012292672</v>
      </c>
      <c r="AU105" s="91">
        <f t="shared" si="36"/>
        <v>1450.0592963380868</v>
      </c>
      <c r="AV105" s="91">
        <f t="shared" si="36"/>
        <v>1976.8686907194983</v>
      </c>
      <c r="AW105" s="91">
        <f t="shared" si="36"/>
        <v>2532.5381014695945</v>
      </c>
      <c r="AX105" s="91">
        <f t="shared" si="36"/>
        <v>3215.7905667483042</v>
      </c>
      <c r="AY105" s="91">
        <f t="shared" si="36"/>
        <v>3832.4483674293779</v>
      </c>
      <c r="AZ105" s="91">
        <f t="shared" si="36"/>
        <v>4268.1013320393704</v>
      </c>
      <c r="BA105" s="91">
        <f t="shared" si="36"/>
        <v>4557.5242449501457</v>
      </c>
      <c r="BB105" s="91">
        <f t="shared" si="36"/>
        <v>4887.2047576060413</v>
      </c>
      <c r="BC105" s="91">
        <f t="shared" si="36"/>
        <v>5193.2776606713469</v>
      </c>
      <c r="BD105" s="91">
        <f t="shared" si="36"/>
        <v>5572.4760072038625</v>
      </c>
      <c r="BE105" s="91">
        <f t="shared" si="36"/>
        <v>6049.1470342251359</v>
      </c>
      <c r="BF105" s="91">
        <f t="shared" si="36"/>
        <v>6757.3072068304691</v>
      </c>
      <c r="BG105" s="91">
        <f t="shared" si="36"/>
        <v>6984.0724574320702</v>
      </c>
      <c r="BH105" s="170">
        <f t="shared" si="36"/>
        <v>7155.297257357598</v>
      </c>
      <c r="BI105" s="91">
        <f t="shared" si="36"/>
        <v>7422.888283572589</v>
      </c>
      <c r="BJ105" s="91">
        <f t="shared" si="36"/>
        <v>7861.5580073674555</v>
      </c>
      <c r="BK105" s="91">
        <f t="shared" si="36"/>
        <v>8639.3355645641968</v>
      </c>
      <c r="BL105" s="91">
        <f t="shared" si="36"/>
        <v>9276.4901575728472</v>
      </c>
      <c r="BM105" s="91">
        <f t="shared" si="36"/>
        <v>10483.020756598369</v>
      </c>
      <c r="BN105" s="91">
        <f t="shared" si="36"/>
        <v>11086.344482750013</v>
      </c>
      <c r="BO105" s="91">
        <f t="shared" si="36"/>
        <v>11794.398626656106</v>
      </c>
      <c r="BP105" s="91">
        <f t="shared" si="36"/>
        <v>12942.535004600777</v>
      </c>
      <c r="BQ105" s="91">
        <f t="shared" si="36"/>
        <v>14063.187178853328</v>
      </c>
      <c r="BR105" s="91">
        <f t="shared" si="36"/>
        <v>15858.310024490012</v>
      </c>
      <c r="BS105" s="91">
        <f t="shared" si="36"/>
        <v>16992.538506485587</v>
      </c>
      <c r="BT105" s="91">
        <f t="shared" si="36"/>
        <v>17112.703017291027</v>
      </c>
      <c r="BU105" s="91">
        <f t="shared" si="36"/>
        <v>17349.916306110354</v>
      </c>
      <c r="BV105" s="91">
        <f t="shared" si="36"/>
        <v>16998.288588008723</v>
      </c>
      <c r="BW105" s="91">
        <f t="shared" si="36"/>
        <v>14576.445800750851</v>
      </c>
      <c r="BX105" s="91">
        <f t="shared" si="36"/>
        <v>19767.978756881152</v>
      </c>
      <c r="BY105" s="91">
        <f t="shared" si="36"/>
        <v>20176.000503162435</v>
      </c>
      <c r="BZ105" s="91">
        <f t="shared" si="36"/>
        <v>20766.212746105295</v>
      </c>
      <c r="CA105" s="91">
        <f t="shared" si="36"/>
        <v>21472.473626368283</v>
      </c>
      <c r="CB105" s="92">
        <f t="shared" si="36"/>
        <v>22035.451742918176</v>
      </c>
    </row>
    <row r="106" spans="1:80" x14ac:dyDescent="0.4">
      <c r="A106" s="89"/>
      <c r="B106" s="64" t="s">
        <v>368</v>
      </c>
      <c r="AH106" s="91">
        <f t="shared" ref="AH106:CB106" si="37">AH39+AH67+AH54</f>
        <v>319.93644801641562</v>
      </c>
      <c r="AI106" s="91">
        <f t="shared" si="37"/>
        <v>346.39406349637238</v>
      </c>
      <c r="AJ106" s="91">
        <f t="shared" si="37"/>
        <v>429.15025325874183</v>
      </c>
      <c r="AK106" s="91">
        <f t="shared" si="37"/>
        <v>653.10198282576016</v>
      </c>
      <c r="AL106" s="91">
        <f t="shared" si="37"/>
        <v>904.06405172775965</v>
      </c>
      <c r="AM106" s="91">
        <f t="shared" si="37"/>
        <v>1124.9093961708841</v>
      </c>
      <c r="AN106" s="91">
        <f t="shared" si="37"/>
        <v>1274.2921638369685</v>
      </c>
      <c r="AO106" s="91">
        <f t="shared" si="37"/>
        <v>1495.4115737735642</v>
      </c>
      <c r="AP106" s="91">
        <f t="shared" si="37"/>
        <v>1661.4935640754265</v>
      </c>
      <c r="AQ106" s="91">
        <f t="shared" si="37"/>
        <v>1734.0699943599564</v>
      </c>
      <c r="AR106" s="91">
        <f t="shared" si="37"/>
        <v>1580.561455</v>
      </c>
      <c r="AS106" s="91">
        <f t="shared" si="37"/>
        <v>1740.6311500000002</v>
      </c>
      <c r="AT106" s="91">
        <f t="shared" si="37"/>
        <v>2198.6880353333336</v>
      </c>
      <c r="AU106" s="91">
        <f t="shared" si="37"/>
        <v>2914.7150026666668</v>
      </c>
      <c r="AV106" s="91">
        <f t="shared" si="37"/>
        <v>3586.7719856666668</v>
      </c>
      <c r="AW106" s="91">
        <f t="shared" si="37"/>
        <v>4044.0053453333339</v>
      </c>
      <c r="AX106" s="91">
        <f t="shared" si="37"/>
        <v>4664.6398293619486</v>
      </c>
      <c r="AY106" s="91">
        <f t="shared" si="37"/>
        <v>5054.6330278276318</v>
      </c>
      <c r="AZ106" s="91">
        <f t="shared" si="37"/>
        <v>5259.3567779938894</v>
      </c>
      <c r="BA106" s="91">
        <f t="shared" si="37"/>
        <v>5099.244864133073</v>
      </c>
      <c r="BB106" s="91">
        <f t="shared" si="37"/>
        <v>4991.3620183747407</v>
      </c>
      <c r="BC106" s="91">
        <f t="shared" si="37"/>
        <v>4913.0941428824599</v>
      </c>
      <c r="BD106" s="91">
        <f t="shared" si="37"/>
        <v>4799.9691073019958</v>
      </c>
      <c r="BE106" s="91">
        <f t="shared" si="37"/>
        <v>4786.4497117072478</v>
      </c>
      <c r="BF106" s="91">
        <f t="shared" si="37"/>
        <v>4874.2798953002002</v>
      </c>
      <c r="BG106" s="91">
        <f t="shared" si="37"/>
        <v>5164.6116047330152</v>
      </c>
      <c r="BH106" s="170">
        <f t="shared" si="37"/>
        <v>5448.2936791109623</v>
      </c>
      <c r="BI106" s="91">
        <f t="shared" si="37"/>
        <v>5628.494077749363</v>
      </c>
      <c r="BJ106" s="91">
        <f t="shared" si="37"/>
        <v>5792.8778503610465</v>
      </c>
      <c r="BK106" s="91">
        <f t="shared" si="37"/>
        <v>6075.7958651793906</v>
      </c>
      <c r="BL106" s="91">
        <f t="shared" si="37"/>
        <v>5411.6156377595216</v>
      </c>
      <c r="BM106" s="91">
        <f t="shared" si="37"/>
        <v>5790.5689146122786</v>
      </c>
      <c r="BN106" s="91">
        <f t="shared" si="37"/>
        <v>5557.5086604960225</v>
      </c>
      <c r="BO106" s="91">
        <f t="shared" si="37"/>
        <v>5165.5461284125304</v>
      </c>
      <c r="BP106" s="91">
        <f t="shared" si="37"/>
        <v>4793.2542106087767</v>
      </c>
      <c r="BQ106" s="91">
        <f t="shared" si="37"/>
        <v>4336.1105307043927</v>
      </c>
      <c r="BR106" s="91">
        <f t="shared" si="37"/>
        <v>3999.7340292388521</v>
      </c>
      <c r="BS106" s="91">
        <f t="shared" si="37"/>
        <v>3751.499532023573</v>
      </c>
      <c r="BT106" s="91">
        <f t="shared" si="37"/>
        <v>3439.870904090169</v>
      </c>
      <c r="BU106" s="91">
        <f t="shared" si="37"/>
        <v>3179.2606915601668</v>
      </c>
      <c r="BV106" s="91">
        <f t="shared" si="37"/>
        <v>2722.9605499742129</v>
      </c>
      <c r="BW106" s="91">
        <f t="shared" si="37"/>
        <v>1930.1122648440964</v>
      </c>
      <c r="BX106" s="91">
        <f t="shared" si="37"/>
        <v>2945.324782565624</v>
      </c>
      <c r="BY106" s="91">
        <f t="shared" si="37"/>
        <v>2832.5313370206613</v>
      </c>
      <c r="BZ106" s="91">
        <f t="shared" si="37"/>
        <v>2851.0486169403775</v>
      </c>
      <c r="CA106" s="91">
        <f t="shared" si="37"/>
        <v>2899.4502031885986</v>
      </c>
      <c r="CB106" s="92">
        <f t="shared" si="37"/>
        <v>2977.7554477473832</v>
      </c>
    </row>
    <row r="107" spans="1:80" x14ac:dyDescent="0.4">
      <c r="A107" s="89"/>
      <c r="B107" s="64" t="s">
        <v>369</v>
      </c>
      <c r="AH107" s="91">
        <f t="shared" ref="AH107:CB107" si="38">AH40+AH68</f>
        <v>589.28593923698281</v>
      </c>
      <c r="AI107" s="91">
        <f t="shared" si="38"/>
        <v>612.90867110654028</v>
      </c>
      <c r="AJ107" s="91">
        <f t="shared" si="38"/>
        <v>899.30659876913808</v>
      </c>
      <c r="AK107" s="91">
        <f t="shared" si="38"/>
        <v>1650.6381737850329</v>
      </c>
      <c r="AL107" s="91">
        <f t="shared" si="38"/>
        <v>2705.192373541026</v>
      </c>
      <c r="AM107" s="91">
        <f t="shared" si="38"/>
        <v>3411.740746875093</v>
      </c>
      <c r="AN107" s="91">
        <f t="shared" si="38"/>
        <v>3880.0491470459629</v>
      </c>
      <c r="AO107" s="91">
        <f t="shared" si="38"/>
        <v>4386.0520547680844</v>
      </c>
      <c r="AP107" s="91">
        <f t="shared" si="38"/>
        <v>4557.4233486582634</v>
      </c>
      <c r="AQ107" s="91">
        <f t="shared" si="38"/>
        <v>4272.8837086708436</v>
      </c>
      <c r="AR107" s="91">
        <f t="shared" si="38"/>
        <v>3439.072944</v>
      </c>
      <c r="AS107" s="91">
        <f t="shared" si="38"/>
        <v>3132.390277</v>
      </c>
      <c r="AT107" s="91">
        <f t="shared" si="38"/>
        <v>3562.720902</v>
      </c>
      <c r="AU107" s="91">
        <f t="shared" si="38"/>
        <v>5083.328547666667</v>
      </c>
      <c r="AV107" s="91">
        <f t="shared" si="38"/>
        <v>6720.6649470000002</v>
      </c>
      <c r="AW107" s="91">
        <f t="shared" si="38"/>
        <v>7298.4704266666668</v>
      </c>
      <c r="AX107" s="91">
        <f t="shared" si="38"/>
        <v>6770.7275243945533</v>
      </c>
      <c r="AY107" s="91">
        <f t="shared" si="38"/>
        <v>6492.3000610574099</v>
      </c>
      <c r="AZ107" s="91">
        <f t="shared" si="38"/>
        <v>5879.4303849678172</v>
      </c>
      <c r="BA107" s="91">
        <f t="shared" si="38"/>
        <v>4802.2826039972833</v>
      </c>
      <c r="BB107" s="91">
        <f t="shared" si="38"/>
        <v>4189.3568789879755</v>
      </c>
      <c r="BC107" s="91">
        <f t="shared" si="38"/>
        <v>3725.1490612666144</v>
      </c>
      <c r="BD107" s="91">
        <f t="shared" si="38"/>
        <v>3216.000235508508</v>
      </c>
      <c r="BE107" s="91">
        <f t="shared" si="38"/>
        <v>2852.9186309288407</v>
      </c>
      <c r="BF107" s="91">
        <f t="shared" si="38"/>
        <v>2869.2711366405547</v>
      </c>
      <c r="BG107" s="91">
        <f t="shared" si="38"/>
        <v>2752.8634056763035</v>
      </c>
      <c r="BH107" s="170">
        <f t="shared" si="38"/>
        <v>2704.1797888204469</v>
      </c>
      <c r="BI107" s="91">
        <f t="shared" si="38"/>
        <v>2961.0306207566055</v>
      </c>
      <c r="BJ107" s="91">
        <f t="shared" si="38"/>
        <v>3194.7994910607176</v>
      </c>
      <c r="BK107" s="91">
        <f t="shared" si="38"/>
        <v>3133.2427400280239</v>
      </c>
      <c r="BL107" s="91">
        <f t="shared" si="38"/>
        <v>3776.0860778774304</v>
      </c>
      <c r="BM107" s="91">
        <f t="shared" si="38"/>
        <v>6328.0440266974529</v>
      </c>
      <c r="BN107" s="91">
        <f t="shared" si="38"/>
        <v>6741.1689729287364</v>
      </c>
      <c r="BO107" s="91">
        <f t="shared" si="38"/>
        <v>7583.2088016023854</v>
      </c>
      <c r="BP107" s="91">
        <f t="shared" si="38"/>
        <v>8151.6434438887918</v>
      </c>
      <c r="BQ107" s="91">
        <f t="shared" si="38"/>
        <v>7053.2625445483209</v>
      </c>
      <c r="BR107" s="91">
        <f t="shared" si="38"/>
        <v>5107.5159623545978</v>
      </c>
      <c r="BS107" s="91">
        <f t="shared" si="38"/>
        <v>3920.384057256696</v>
      </c>
      <c r="BT107" s="91">
        <f t="shared" si="38"/>
        <v>3247.841348372327</v>
      </c>
      <c r="BU107" s="91">
        <f t="shared" si="38"/>
        <v>2894.4322317035239</v>
      </c>
      <c r="BV107" s="91">
        <f t="shared" si="38"/>
        <v>2248.9465415626119</v>
      </c>
      <c r="BW107" s="91">
        <f t="shared" si="38"/>
        <v>1198.4952112006017</v>
      </c>
      <c r="BX107" s="91">
        <f t="shared" si="38"/>
        <v>3930.0271753972329</v>
      </c>
      <c r="BY107" s="91">
        <f t="shared" si="38"/>
        <v>4124.2504401866581</v>
      </c>
      <c r="BZ107" s="91">
        <f t="shared" si="38"/>
        <v>4343.99147439224</v>
      </c>
      <c r="CA107" s="91">
        <f t="shared" si="38"/>
        <v>4593.9136653724599</v>
      </c>
      <c r="CB107" s="92">
        <f t="shared" si="38"/>
        <v>4865.3318698516141</v>
      </c>
    </row>
    <row r="108" spans="1:80" x14ac:dyDescent="0.4">
      <c r="A108" s="89"/>
      <c r="B108" s="64" t="s">
        <v>370</v>
      </c>
      <c r="AH108" s="91">
        <f t="shared" ref="AH108:BK108" si="39">AH41+AH69+AH84+AH77+AH91</f>
        <v>32.148709316448112</v>
      </c>
      <c r="AI108" s="91">
        <f t="shared" si="39"/>
        <v>38.97968426884615</v>
      </c>
      <c r="AJ108" s="91">
        <f t="shared" si="39"/>
        <v>49.587750808100012</v>
      </c>
      <c r="AK108" s="91">
        <f t="shared" si="39"/>
        <v>71.310338887440281</v>
      </c>
      <c r="AL108" s="91">
        <f t="shared" si="39"/>
        <v>96.597852725081168</v>
      </c>
      <c r="AM108" s="91">
        <f t="shared" si="39"/>
        <v>124.50707515143412</v>
      </c>
      <c r="AN108" s="91">
        <f t="shared" si="39"/>
        <v>150.6705316344889</v>
      </c>
      <c r="AO108" s="91">
        <f t="shared" si="39"/>
        <v>159.73148035772317</v>
      </c>
      <c r="AP108" s="91">
        <f t="shared" si="39"/>
        <v>195.97505862919874</v>
      </c>
      <c r="AQ108" s="91">
        <f t="shared" si="39"/>
        <v>258.28365007940278</v>
      </c>
      <c r="AR108" s="91">
        <f t="shared" si="39"/>
        <v>411.38882312688787</v>
      </c>
      <c r="AS108" s="91">
        <f t="shared" si="39"/>
        <v>455.14843404999999</v>
      </c>
      <c r="AT108" s="91">
        <f t="shared" si="39"/>
        <v>645.26082318101385</v>
      </c>
      <c r="AU108" s="91">
        <f t="shared" si="39"/>
        <v>856.35281221506784</v>
      </c>
      <c r="AV108" s="91">
        <f t="shared" si="39"/>
        <v>844.27257532492695</v>
      </c>
      <c r="AW108" s="91">
        <f t="shared" si="39"/>
        <v>1033.4909411552298</v>
      </c>
      <c r="AX108" s="91">
        <f t="shared" si="39"/>
        <v>1247.4996111688147</v>
      </c>
      <c r="AY108" s="91">
        <f t="shared" si="39"/>
        <v>1508.3036882910108</v>
      </c>
      <c r="AZ108" s="91">
        <f t="shared" si="39"/>
        <v>1594.8588100213278</v>
      </c>
      <c r="BA108" s="91">
        <f t="shared" si="39"/>
        <v>1613.5475461451074</v>
      </c>
      <c r="BB108" s="91">
        <f t="shared" si="39"/>
        <v>1492.1641801279961</v>
      </c>
      <c r="BC108" s="91">
        <f t="shared" si="39"/>
        <v>1222.4332864910332</v>
      </c>
      <c r="BD108" s="91">
        <f t="shared" si="39"/>
        <v>1156.5421772762502</v>
      </c>
      <c r="BE108" s="91">
        <f t="shared" si="39"/>
        <v>1171.3003434271991</v>
      </c>
      <c r="BF108" s="91">
        <f t="shared" si="39"/>
        <v>1211.7469810897792</v>
      </c>
      <c r="BG108" s="91">
        <f t="shared" si="39"/>
        <v>1387.5201185816741</v>
      </c>
      <c r="BH108" s="170">
        <f t="shared" si="39"/>
        <v>1685.327243150504</v>
      </c>
      <c r="BI108" s="91">
        <f t="shared" si="39"/>
        <v>1794.3802710649381</v>
      </c>
      <c r="BJ108" s="91">
        <f t="shared" si="39"/>
        <v>2140.2751083046505</v>
      </c>
      <c r="BK108" s="91">
        <f t="shared" si="39"/>
        <v>2305.2949801281179</v>
      </c>
      <c r="BL108" s="91">
        <f t="shared" ref="BL108:BY108" si="40">BL41+BL69+BL80+BL84+BL85+BL76+BL77+BL88+BL91</f>
        <v>3718.1819347192895</v>
      </c>
      <c r="BM108" s="91">
        <f t="shared" si="40"/>
        <v>4693.1595836145716</v>
      </c>
      <c r="BN108" s="91">
        <f t="shared" si="40"/>
        <v>5695.0183081689056</v>
      </c>
      <c r="BO108" s="91">
        <f t="shared" si="40"/>
        <v>6071.8946420392685</v>
      </c>
      <c r="BP108" s="91">
        <f t="shared" si="40"/>
        <v>6688.3707366013268</v>
      </c>
      <c r="BQ108" s="91">
        <f t="shared" si="40"/>
        <v>7293.6364155047495</v>
      </c>
      <c r="BR108" s="91">
        <f t="shared" si="40"/>
        <v>7824.3113468613537</v>
      </c>
      <c r="BS108" s="91">
        <f t="shared" si="40"/>
        <v>8032.9295393211069</v>
      </c>
      <c r="BT108" s="91">
        <f t="shared" si="40"/>
        <v>7841.563580806057</v>
      </c>
      <c r="BU108" s="91">
        <f t="shared" si="40"/>
        <v>7529.7414926031042</v>
      </c>
      <c r="BV108" s="91">
        <f t="shared" si="40"/>
        <v>6909.8506867035921</v>
      </c>
      <c r="BW108" s="91">
        <f t="shared" si="40"/>
        <v>5987.0157065505082</v>
      </c>
      <c r="BX108" s="91">
        <f t="shared" si="40"/>
        <v>8661.0275523720993</v>
      </c>
      <c r="BY108" s="91">
        <f t="shared" si="40"/>
        <v>8919.4337249968612</v>
      </c>
      <c r="BZ108" s="91">
        <f>BZ41+BZ69+BZ84+BZ77+BZ91</f>
        <v>9195.1601829468691</v>
      </c>
      <c r="CA108" s="91">
        <f>CA41+CA69+CA84+CA77+CA91</f>
        <v>9551.1308337552418</v>
      </c>
      <c r="CB108" s="92">
        <f>CB41+CB69+CB84+CB77+CB91</f>
        <v>9913.1535027576865</v>
      </c>
    </row>
    <row r="109" spans="1:80" ht="26.25" customHeight="1" x14ac:dyDescent="0.4">
      <c r="A109" s="89"/>
      <c r="B109" s="64" t="s">
        <v>378</v>
      </c>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f t="shared" ref="BL109:CB109" si="41">BL89</f>
        <v>0</v>
      </c>
      <c r="BM109" s="91">
        <f t="shared" si="41"/>
        <v>0</v>
      </c>
      <c r="BN109" s="91">
        <f t="shared" si="41"/>
        <v>0</v>
      </c>
      <c r="BO109" s="91">
        <f t="shared" si="41"/>
        <v>0</v>
      </c>
      <c r="BP109" s="91">
        <f t="shared" si="41"/>
        <v>0</v>
      </c>
      <c r="BQ109" s="91">
        <f t="shared" si="41"/>
        <v>5.8574696600000031</v>
      </c>
      <c r="BR109" s="91">
        <f t="shared" si="41"/>
        <v>56.150329630000009</v>
      </c>
      <c r="BS109" s="91">
        <f t="shared" si="41"/>
        <v>490.79643462000001</v>
      </c>
      <c r="BT109" s="91">
        <f t="shared" si="41"/>
        <v>1585.2890467599996</v>
      </c>
      <c r="BU109" s="91">
        <f t="shared" si="41"/>
        <v>3321.8002079199987</v>
      </c>
      <c r="BV109" s="91">
        <f t="shared" si="41"/>
        <v>8130.5546703099999</v>
      </c>
      <c r="BW109" s="91">
        <f t="shared" si="41"/>
        <v>18404.689317984125</v>
      </c>
      <c r="BX109" s="91">
        <f t="shared" si="41"/>
        <v>0</v>
      </c>
      <c r="BY109" s="91">
        <f t="shared" si="41"/>
        <v>0</v>
      </c>
      <c r="BZ109" s="91">
        <f t="shared" si="41"/>
        <v>0</v>
      </c>
      <c r="CA109" s="91">
        <f t="shared" si="41"/>
        <v>0</v>
      </c>
      <c r="CB109" s="92">
        <f t="shared" si="41"/>
        <v>0</v>
      </c>
    </row>
    <row r="110" spans="1:80" x14ac:dyDescent="0.4">
      <c r="A110" s="89"/>
      <c r="B110" s="64" t="s">
        <v>379</v>
      </c>
      <c r="AH110" s="91">
        <f t="shared" ref="AH110:CB110" si="42">AH99</f>
        <v>0</v>
      </c>
      <c r="AI110" s="91">
        <f t="shared" si="42"/>
        <v>0</v>
      </c>
      <c r="AJ110" s="91">
        <f t="shared" si="42"/>
        <v>0</v>
      </c>
      <c r="AK110" s="91">
        <f t="shared" si="42"/>
        <v>0</v>
      </c>
      <c r="AL110" s="91">
        <f t="shared" si="42"/>
        <v>0</v>
      </c>
      <c r="AM110" s="91">
        <f t="shared" si="42"/>
        <v>0</v>
      </c>
      <c r="AN110" s="91">
        <f t="shared" si="42"/>
        <v>0</v>
      </c>
      <c r="AO110" s="91">
        <f t="shared" si="42"/>
        <v>0</v>
      </c>
      <c r="AP110" s="91">
        <f t="shared" si="42"/>
        <v>0</v>
      </c>
      <c r="AQ110" s="91">
        <f t="shared" si="42"/>
        <v>0</v>
      </c>
      <c r="AR110" s="91">
        <f t="shared" si="42"/>
        <v>0</v>
      </c>
      <c r="AS110" s="91">
        <f t="shared" si="42"/>
        <v>0</v>
      </c>
      <c r="AT110" s="91">
        <f t="shared" si="42"/>
        <v>0</v>
      </c>
      <c r="AU110" s="91">
        <f t="shared" si="42"/>
        <v>0</v>
      </c>
      <c r="AV110" s="91">
        <f t="shared" si="42"/>
        <v>0</v>
      </c>
      <c r="AW110" s="91">
        <f t="shared" si="42"/>
        <v>0</v>
      </c>
      <c r="AX110" s="91">
        <f t="shared" si="42"/>
        <v>0</v>
      </c>
      <c r="AY110" s="91">
        <f t="shared" si="42"/>
        <v>0</v>
      </c>
      <c r="AZ110" s="91">
        <f t="shared" si="42"/>
        <v>0</v>
      </c>
      <c r="BA110" s="91">
        <f t="shared" si="42"/>
        <v>0</v>
      </c>
      <c r="BB110" s="91">
        <f t="shared" si="42"/>
        <v>0</v>
      </c>
      <c r="BC110" s="91">
        <f t="shared" si="42"/>
        <v>0</v>
      </c>
      <c r="BD110" s="91">
        <f t="shared" si="42"/>
        <v>0</v>
      </c>
      <c r="BE110" s="91">
        <f t="shared" si="42"/>
        <v>0</v>
      </c>
      <c r="BF110" s="91">
        <f t="shared" si="42"/>
        <v>0</v>
      </c>
      <c r="BG110" s="91">
        <f t="shared" si="42"/>
        <v>0</v>
      </c>
      <c r="BH110" s="91">
        <f t="shared" si="42"/>
        <v>0</v>
      </c>
      <c r="BI110" s="91">
        <f t="shared" si="42"/>
        <v>0</v>
      </c>
      <c r="BJ110" s="91">
        <f t="shared" si="42"/>
        <v>0</v>
      </c>
      <c r="BK110" s="91">
        <f t="shared" si="42"/>
        <v>0</v>
      </c>
      <c r="BL110" s="91">
        <f t="shared" si="42"/>
        <v>0</v>
      </c>
      <c r="BM110" s="91">
        <f t="shared" si="42"/>
        <v>0</v>
      </c>
      <c r="BN110" s="91">
        <f t="shared" si="42"/>
        <v>0</v>
      </c>
      <c r="BO110" s="91">
        <f t="shared" si="42"/>
        <v>0</v>
      </c>
      <c r="BP110" s="91">
        <f t="shared" si="42"/>
        <v>0</v>
      </c>
      <c r="BQ110" s="91">
        <f t="shared" si="42"/>
        <v>0</v>
      </c>
      <c r="BR110" s="91">
        <f t="shared" si="42"/>
        <v>0</v>
      </c>
      <c r="BS110" s="91">
        <f t="shared" si="42"/>
        <v>0</v>
      </c>
      <c r="BT110" s="91">
        <f t="shared" si="42"/>
        <v>0</v>
      </c>
      <c r="BU110" s="91">
        <f t="shared" si="42"/>
        <v>0</v>
      </c>
      <c r="BV110" s="91">
        <f t="shared" si="42"/>
        <v>0</v>
      </c>
      <c r="BW110" s="91">
        <f t="shared" si="42"/>
        <v>0</v>
      </c>
      <c r="BX110" s="91">
        <f t="shared" si="42"/>
        <v>896.3716524294183</v>
      </c>
      <c r="BY110" s="91">
        <f t="shared" si="42"/>
        <v>639.18425083462898</v>
      </c>
      <c r="BZ110" s="91">
        <f t="shared" si="42"/>
        <v>415.22780243399268</v>
      </c>
      <c r="CA110" s="91">
        <f t="shared" si="42"/>
        <v>277.10093548642971</v>
      </c>
      <c r="CB110" s="92">
        <f t="shared" si="42"/>
        <v>537.43438910650798</v>
      </c>
    </row>
    <row r="111" spans="1:80" ht="26.25" customHeight="1" x14ac:dyDescent="0.4">
      <c r="A111" s="89"/>
      <c r="B111" s="96" t="s">
        <v>371</v>
      </c>
      <c r="AH111" s="91">
        <f t="shared" ref="AH111:BY111" si="43">AH37+AH70+AH75+AH79+AH83+AH85+AH87</f>
        <v>879.13660835202791</v>
      </c>
      <c r="AI111" s="91">
        <f t="shared" si="43"/>
        <v>965.71952684567862</v>
      </c>
      <c r="AJ111" s="91">
        <f t="shared" si="43"/>
        <v>1165.6784581666639</v>
      </c>
      <c r="AK111" s="91">
        <f t="shared" si="43"/>
        <v>1639.2650340306036</v>
      </c>
      <c r="AL111" s="91">
        <f t="shared" si="43"/>
        <v>1851.3099674185678</v>
      </c>
      <c r="AM111" s="91">
        <f t="shared" si="43"/>
        <v>2016.8889613949996</v>
      </c>
      <c r="AN111" s="91">
        <f t="shared" si="43"/>
        <v>2285.0079196275701</v>
      </c>
      <c r="AO111" s="91">
        <f t="shared" si="43"/>
        <v>2502.7997699406551</v>
      </c>
      <c r="AP111" s="91">
        <f t="shared" si="43"/>
        <v>2574.1306790081708</v>
      </c>
      <c r="AQ111" s="91">
        <f t="shared" si="43"/>
        <v>2604.1375405841391</v>
      </c>
      <c r="AR111" s="91">
        <f t="shared" si="43"/>
        <v>2958.032581333252</v>
      </c>
      <c r="AS111" s="91">
        <f t="shared" si="43"/>
        <v>3196.5630327702083</v>
      </c>
      <c r="AT111" s="91">
        <f t="shared" si="43"/>
        <v>3588.5128467443524</v>
      </c>
      <c r="AU111" s="91">
        <f t="shared" si="43"/>
        <v>4013.0219693975573</v>
      </c>
      <c r="AV111" s="91">
        <f t="shared" si="43"/>
        <v>4947.6392028615437</v>
      </c>
      <c r="AW111" s="91">
        <f t="shared" si="43"/>
        <v>5390.1946462719416</v>
      </c>
      <c r="AX111" s="91">
        <f t="shared" si="43"/>
        <v>5624.3306398979967</v>
      </c>
      <c r="AY111" s="91">
        <f t="shared" si="43"/>
        <v>5955.8548748241155</v>
      </c>
      <c r="AZ111" s="91">
        <f t="shared" si="43"/>
        <v>6094.6968416297641</v>
      </c>
      <c r="BA111" s="91">
        <f t="shared" si="43"/>
        <v>6209.4369681790304</v>
      </c>
      <c r="BB111" s="91">
        <f t="shared" si="43"/>
        <v>6235.793846672108</v>
      </c>
      <c r="BC111" s="91">
        <f t="shared" si="43"/>
        <v>6610.5244448185294</v>
      </c>
      <c r="BD111" s="91">
        <f t="shared" si="43"/>
        <v>7161.3827794828449</v>
      </c>
      <c r="BE111" s="91">
        <f t="shared" si="43"/>
        <v>7817.6821619821239</v>
      </c>
      <c r="BF111" s="91">
        <f t="shared" si="43"/>
        <v>8579.982507645871</v>
      </c>
      <c r="BG111" s="91">
        <f t="shared" si="43"/>
        <v>9007.604491842576</v>
      </c>
      <c r="BH111" s="91">
        <f t="shared" si="43"/>
        <v>10519.076117122559</v>
      </c>
      <c r="BI111" s="91">
        <f t="shared" si="43"/>
        <v>10990.213712341436</v>
      </c>
      <c r="BJ111" s="91">
        <f t="shared" si="43"/>
        <v>11775.592178315541</v>
      </c>
      <c r="BK111" s="91">
        <f t="shared" si="43"/>
        <v>12333.431502032217</v>
      </c>
      <c r="BL111" s="91">
        <f t="shared" si="43"/>
        <v>13391.160455534206</v>
      </c>
      <c r="BM111" s="91">
        <f t="shared" si="43"/>
        <v>14122.708718439164</v>
      </c>
      <c r="BN111" s="91">
        <f t="shared" si="43"/>
        <v>14493.740373247918</v>
      </c>
      <c r="BO111" s="91">
        <f t="shared" si="43"/>
        <v>14402.862517056446</v>
      </c>
      <c r="BP111" s="91">
        <f t="shared" si="43"/>
        <v>14048.365397126114</v>
      </c>
      <c r="BQ111" s="91">
        <f t="shared" si="43"/>
        <v>13608.902623134025</v>
      </c>
      <c r="BR111" s="91">
        <f t="shared" si="43"/>
        <v>13177.017597510659</v>
      </c>
      <c r="BS111" s="91">
        <f t="shared" si="43"/>
        <v>12622.370827631481</v>
      </c>
      <c r="BT111" s="91">
        <f t="shared" si="43"/>
        <v>12009.520813964671</v>
      </c>
      <c r="BU111" s="91">
        <f t="shared" si="43"/>
        <v>11521.359515350463</v>
      </c>
      <c r="BV111" s="91">
        <f t="shared" si="43"/>
        <v>11006.990656532866</v>
      </c>
      <c r="BW111" s="91">
        <f t="shared" si="43"/>
        <v>10929.391464848539</v>
      </c>
      <c r="BX111" s="91">
        <f t="shared" si="43"/>
        <v>11062.478695530761</v>
      </c>
      <c r="BY111" s="91">
        <f t="shared" si="43"/>
        <v>11157.326779331721</v>
      </c>
      <c r="BZ111" s="91">
        <f>BZ37+BZ70+BZ75+BZ79+BZ83+BZ87</f>
        <v>11191.120128851326</v>
      </c>
      <c r="CA111" s="91">
        <f>CA37+CA70+CA75+CA79+CA83+CA87</f>
        <v>11245.898636601676</v>
      </c>
      <c r="CB111" s="92">
        <f>CB37+CB70+CB75+CB79+CB83+CB87</f>
        <v>11472.913242185294</v>
      </c>
    </row>
    <row r="112" spans="1:80" x14ac:dyDescent="0.4">
      <c r="A112" s="89"/>
      <c r="B112" s="96" t="s">
        <v>348</v>
      </c>
      <c r="AH112" s="91">
        <f t="shared" ref="AH112:CB112" si="44">AH42+AH71+AH84+AH76+AH77+AH80+AH91+AH54+AH88+AH89+AH90</f>
        <v>1115.357127851629</v>
      </c>
      <c r="AI112" s="91">
        <f t="shared" si="44"/>
        <v>1190.2000171543214</v>
      </c>
      <c r="AJ112" s="91">
        <f t="shared" si="44"/>
        <v>1609.4358956794899</v>
      </c>
      <c r="AK112" s="91">
        <f t="shared" si="44"/>
        <v>2674.0204354693965</v>
      </c>
      <c r="AL112" s="91">
        <f t="shared" si="44"/>
        <v>4094.2234268314323</v>
      </c>
      <c r="AM112" s="91">
        <f t="shared" si="44"/>
        <v>5104.1484731050004</v>
      </c>
      <c r="AN112" s="91">
        <f t="shared" si="44"/>
        <v>5797.2214826224299</v>
      </c>
      <c r="AO112" s="91">
        <f t="shared" si="44"/>
        <v>6600.080517345059</v>
      </c>
      <c r="AP112" s="91">
        <f t="shared" si="44"/>
        <v>7060.2937599251627</v>
      </c>
      <c r="AQ112" s="91">
        <f t="shared" si="44"/>
        <v>6925.5718264158622</v>
      </c>
      <c r="AR112" s="91">
        <f t="shared" si="44"/>
        <v>6180.900465333415</v>
      </c>
      <c r="AS112" s="91">
        <f t="shared" si="44"/>
        <v>6214.3926838964589</v>
      </c>
      <c r="AT112" s="91">
        <f t="shared" si="44"/>
        <v>7546.7475617436148</v>
      </c>
      <c r="AU112" s="91">
        <f t="shared" si="44"/>
        <v>10304.455658886489</v>
      </c>
      <c r="AV112" s="91">
        <f t="shared" si="44"/>
        <v>13128.578198711091</v>
      </c>
      <c r="AW112" s="91">
        <f t="shared" si="44"/>
        <v>14908.504814624823</v>
      </c>
      <c r="AX112" s="91">
        <f t="shared" si="44"/>
        <v>15898.657531673622</v>
      </c>
      <c r="AY112" s="91">
        <f t="shared" si="44"/>
        <v>16887.685144605432</v>
      </c>
      <c r="AZ112" s="91">
        <f t="shared" si="44"/>
        <v>17001.747305022403</v>
      </c>
      <c r="BA112" s="91">
        <f t="shared" si="44"/>
        <v>16072.59925922561</v>
      </c>
      <c r="BB112" s="91">
        <f t="shared" si="44"/>
        <v>15560.087835096754</v>
      </c>
      <c r="BC112" s="91">
        <f t="shared" si="44"/>
        <v>15053.954151311456</v>
      </c>
      <c r="BD112" s="91">
        <f t="shared" si="44"/>
        <v>14744.987527290616</v>
      </c>
      <c r="BE112" s="91">
        <f t="shared" si="44"/>
        <v>14859.815720288423</v>
      </c>
      <c r="BF112" s="91">
        <f t="shared" si="44"/>
        <v>15712.605219861003</v>
      </c>
      <c r="BG112" s="91">
        <f t="shared" si="44"/>
        <v>16289.067586423063</v>
      </c>
      <c r="BH112" s="91">
        <f t="shared" si="44"/>
        <v>16993.097968439513</v>
      </c>
      <c r="BI112" s="91">
        <f t="shared" si="44"/>
        <v>17806.793253143496</v>
      </c>
      <c r="BJ112" s="91">
        <f t="shared" si="44"/>
        <v>19134.07722533257</v>
      </c>
      <c r="BK112" s="91">
        <f t="shared" si="44"/>
        <v>20302.212850067423</v>
      </c>
      <c r="BL112" s="91">
        <f t="shared" si="44"/>
        <v>21560.587403308069</v>
      </c>
      <c r="BM112" s="91">
        <f t="shared" si="44"/>
        <v>26657.363447545031</v>
      </c>
      <c r="BN112" s="91">
        <f t="shared" si="44"/>
        <v>28363.293635474252</v>
      </c>
      <c r="BO112" s="91">
        <f t="shared" si="44"/>
        <v>29841.742313016264</v>
      </c>
      <c r="BP112" s="91">
        <f t="shared" si="44"/>
        <v>31849.352564266352</v>
      </c>
      <c r="BQ112" s="91">
        <f t="shared" si="44"/>
        <v>32104.268508249665</v>
      </c>
      <c r="BR112" s="91">
        <f t="shared" si="44"/>
        <v>32272.592160496755</v>
      </c>
      <c r="BS112" s="91">
        <f t="shared" si="44"/>
        <v>32705.342375676228</v>
      </c>
      <c r="BT112" s="91">
        <f t="shared" si="44"/>
        <v>32862.441486602191</v>
      </c>
      <c r="BU112" s="91">
        <f t="shared" si="44"/>
        <v>34050.041308680229</v>
      </c>
      <c r="BV112" s="91">
        <f t="shared" si="44"/>
        <v>36914.390386398074</v>
      </c>
      <c r="BW112" s="91">
        <f t="shared" si="44"/>
        <v>42024.5394112426</v>
      </c>
      <c r="BX112" s="91">
        <f t="shared" si="44"/>
        <v>36200.02287126935</v>
      </c>
      <c r="BY112" s="91">
        <f t="shared" si="44"/>
        <v>36690.383095871213</v>
      </c>
      <c r="BZ112" s="91">
        <f t="shared" si="44"/>
        <v>37693.740801491003</v>
      </c>
      <c r="CA112" s="91">
        <f t="shared" si="44"/>
        <v>38920.431418378255</v>
      </c>
      <c r="CB112" s="92">
        <f t="shared" si="44"/>
        <v>40464.07691423779</v>
      </c>
    </row>
    <row r="113" spans="1:80" s="66" customFormat="1" x14ac:dyDescent="0.4">
      <c r="A113" s="100"/>
      <c r="B113" s="169" t="s">
        <v>167</v>
      </c>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52">
        <f t="shared" ref="AH113:CB113" si="45">AH112+AH111</f>
        <v>1994.4937362036569</v>
      </c>
      <c r="AI113" s="52">
        <f t="shared" si="45"/>
        <v>2155.9195439999999</v>
      </c>
      <c r="AJ113" s="52">
        <f t="shared" si="45"/>
        <v>2775.1143538461538</v>
      </c>
      <c r="AK113" s="52">
        <f t="shared" si="45"/>
        <v>4313.2854695000005</v>
      </c>
      <c r="AL113" s="52">
        <f t="shared" si="45"/>
        <v>5945.5333942500001</v>
      </c>
      <c r="AM113" s="52">
        <f t="shared" si="45"/>
        <v>7121.0374345</v>
      </c>
      <c r="AN113" s="52">
        <f t="shared" si="45"/>
        <v>8082.22940225</v>
      </c>
      <c r="AO113" s="52">
        <f t="shared" si="45"/>
        <v>9102.8802872857141</v>
      </c>
      <c r="AP113" s="52">
        <f t="shared" si="45"/>
        <v>9634.4244389333326</v>
      </c>
      <c r="AQ113" s="52">
        <f t="shared" si="45"/>
        <v>9529.7093670000013</v>
      </c>
      <c r="AR113" s="52">
        <f t="shared" si="45"/>
        <v>9138.933046666667</v>
      </c>
      <c r="AS113" s="52">
        <f t="shared" si="45"/>
        <v>9410.9557166666673</v>
      </c>
      <c r="AT113" s="52">
        <f t="shared" si="45"/>
        <v>11135.260408487968</v>
      </c>
      <c r="AU113" s="52">
        <f t="shared" si="45"/>
        <v>14317.477628284047</v>
      </c>
      <c r="AV113" s="52">
        <f t="shared" si="45"/>
        <v>18076.217401572634</v>
      </c>
      <c r="AW113" s="52">
        <f t="shared" si="45"/>
        <v>20298.699460896765</v>
      </c>
      <c r="AX113" s="52">
        <f t="shared" si="45"/>
        <v>21522.988171571618</v>
      </c>
      <c r="AY113" s="52">
        <f t="shared" si="45"/>
        <v>22843.540019429547</v>
      </c>
      <c r="AZ113" s="52">
        <f t="shared" si="45"/>
        <v>23096.444146652168</v>
      </c>
      <c r="BA113" s="52">
        <f t="shared" si="45"/>
        <v>22282.036227404642</v>
      </c>
      <c r="BB113" s="52">
        <f t="shared" si="45"/>
        <v>21795.881681768864</v>
      </c>
      <c r="BC113" s="52">
        <f t="shared" si="45"/>
        <v>21664.478596129986</v>
      </c>
      <c r="BD113" s="52">
        <f t="shared" si="45"/>
        <v>21906.37030677346</v>
      </c>
      <c r="BE113" s="52">
        <f t="shared" si="45"/>
        <v>22677.497882270545</v>
      </c>
      <c r="BF113" s="52">
        <f t="shared" si="45"/>
        <v>24292.587727506874</v>
      </c>
      <c r="BG113" s="52">
        <f t="shared" si="45"/>
        <v>25296.672078265641</v>
      </c>
      <c r="BH113" s="52">
        <f t="shared" si="45"/>
        <v>27512.174085562074</v>
      </c>
      <c r="BI113" s="52">
        <f t="shared" si="45"/>
        <v>28797.006965484932</v>
      </c>
      <c r="BJ113" s="52">
        <f t="shared" si="45"/>
        <v>30909.669403648113</v>
      </c>
      <c r="BK113" s="52">
        <f t="shared" si="45"/>
        <v>32635.64435209964</v>
      </c>
      <c r="BL113" s="52">
        <f t="shared" si="45"/>
        <v>34951.747858842275</v>
      </c>
      <c r="BM113" s="52">
        <f t="shared" si="45"/>
        <v>40780.072165984195</v>
      </c>
      <c r="BN113" s="52">
        <f t="shared" si="45"/>
        <v>42857.03400872217</v>
      </c>
      <c r="BO113" s="52">
        <f t="shared" si="45"/>
        <v>44244.604830072713</v>
      </c>
      <c r="BP113" s="52">
        <f t="shared" si="45"/>
        <v>45897.717961392467</v>
      </c>
      <c r="BQ113" s="52">
        <f t="shared" si="45"/>
        <v>45713.171131383686</v>
      </c>
      <c r="BR113" s="52">
        <f t="shared" si="45"/>
        <v>45449.609758007413</v>
      </c>
      <c r="BS113" s="52">
        <f t="shared" si="45"/>
        <v>45327.713203307707</v>
      </c>
      <c r="BT113" s="52">
        <f t="shared" si="45"/>
        <v>44871.962300566862</v>
      </c>
      <c r="BU113" s="52">
        <f t="shared" si="45"/>
        <v>45571.400824030694</v>
      </c>
      <c r="BV113" s="52">
        <f t="shared" si="45"/>
        <v>47921.381042930938</v>
      </c>
      <c r="BW113" s="52">
        <f t="shared" si="45"/>
        <v>52953.930876091137</v>
      </c>
      <c r="BX113" s="52">
        <f t="shared" si="45"/>
        <v>47262.501566800114</v>
      </c>
      <c r="BY113" s="52">
        <f t="shared" si="45"/>
        <v>47847.709875202934</v>
      </c>
      <c r="BZ113" s="52">
        <f t="shared" si="45"/>
        <v>48884.860930342329</v>
      </c>
      <c r="CA113" s="52">
        <f t="shared" si="45"/>
        <v>50166.330054979931</v>
      </c>
      <c r="CB113" s="53">
        <f t="shared" si="45"/>
        <v>51936.990156423082</v>
      </c>
    </row>
    <row r="114" spans="1:80" s="66" customFormat="1" ht="15.4" thickBot="1" x14ac:dyDescent="0.45">
      <c r="A114" s="192"/>
      <c r="B114" s="193"/>
      <c r="C114" s="193"/>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6"/>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14"/>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50" customWidth="1"/>
    <col min="4" max="75" width="12.73046875" style="109" customWidth="1"/>
    <col min="76" max="80" width="12.73046875" style="50" customWidth="1"/>
    <col min="81" max="81" width="9.1328125" style="50" customWidth="1"/>
    <col min="82" max="16384" width="9.1328125" style="50"/>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row>
    <row r="2" spans="1:80" ht="33" customHeight="1" x14ac:dyDescent="0.4">
      <c r="A2" s="46" t="s">
        <v>40</v>
      </c>
      <c r="B2" s="19" t="s">
        <v>381</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382</v>
      </c>
      <c r="C3" s="24"/>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55"/>
      <c r="B4" s="55" t="s">
        <v>267</v>
      </c>
      <c r="C4" s="56"/>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B5" s="169" t="s">
        <v>341</v>
      </c>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189" t="s">
        <v>342</v>
      </c>
      <c r="BI5" s="91"/>
      <c r="BJ5" s="91"/>
      <c r="BK5" s="91"/>
      <c r="BL5" s="91"/>
      <c r="BM5" s="91"/>
      <c r="BN5" s="91"/>
      <c r="BO5" s="91"/>
      <c r="BP5" s="91"/>
      <c r="BQ5" s="91"/>
      <c r="BR5" s="91"/>
      <c r="BS5" s="91"/>
      <c r="BT5" s="91"/>
      <c r="BU5" s="91"/>
      <c r="BV5" s="91"/>
      <c r="BW5" s="91"/>
      <c r="BX5" s="91"/>
      <c r="BY5" s="91"/>
      <c r="BZ5" s="91"/>
      <c r="CA5" s="91"/>
      <c r="CB5" s="92"/>
    </row>
    <row r="6" spans="1:80" x14ac:dyDescent="0.4">
      <c r="B6" s="64" t="s">
        <v>343</v>
      </c>
      <c r="AH6" s="91">
        <v>2717.7864020185343</v>
      </c>
      <c r="AI6" s="91">
        <v>2587.0777048222712</v>
      </c>
      <c r="AJ6" s="91">
        <v>2537.1436489691905</v>
      </c>
      <c r="AK6" s="91">
        <v>2909.8458674304611</v>
      </c>
      <c r="AL6" s="91">
        <v>2759.8168547512332</v>
      </c>
      <c r="AM6" s="91">
        <v>2757.1615980737606</v>
      </c>
      <c r="AN6" s="91">
        <v>3149.1076239593826</v>
      </c>
      <c r="AO6" s="91">
        <v>3439.6030688595529</v>
      </c>
      <c r="AP6" s="91">
        <v>3512.3229877753479</v>
      </c>
      <c r="AQ6" s="91">
        <v>3590.8231540023712</v>
      </c>
      <c r="AR6" s="91">
        <v>3970.2017908935695</v>
      </c>
      <c r="AS6" s="91">
        <v>4074.2501513875504</v>
      </c>
      <c r="AT6" s="91">
        <v>4233.1872808050748</v>
      </c>
      <c r="AU6" s="91">
        <v>4786.7138083086875</v>
      </c>
      <c r="AV6" s="91">
        <v>6305.9942829901538</v>
      </c>
      <c r="AW6" s="91">
        <v>6503.1691156533188</v>
      </c>
      <c r="AX6" s="91">
        <v>6467.9660636182107</v>
      </c>
      <c r="AY6" s="91">
        <v>6155.975977882259</v>
      </c>
      <c r="AZ6" s="91">
        <v>5810.275016432247</v>
      </c>
      <c r="BA6" s="91">
        <v>5722.0840710200791</v>
      </c>
      <c r="BB6" s="91">
        <v>5404.3617183827309</v>
      </c>
      <c r="BC6" s="91">
        <v>5624.007022150272</v>
      </c>
      <c r="BD6" s="91">
        <v>5974.7114681046478</v>
      </c>
      <c r="BE6" s="91">
        <v>6464.5990959796181</v>
      </c>
      <c r="BF6" s="91">
        <v>6315.1113126184009</v>
      </c>
      <c r="BG6" s="91">
        <v>6697.5536787530236</v>
      </c>
      <c r="BH6" s="170">
        <v>8016.1914603866808</v>
      </c>
      <c r="BI6" s="91">
        <v>8422.6304502766943</v>
      </c>
      <c r="BJ6" s="91">
        <v>8753.7189915351919</v>
      </c>
      <c r="BK6" s="91">
        <v>9145.8976283756328</v>
      </c>
      <c r="BL6" s="91">
        <v>9325.2936026657353</v>
      </c>
      <c r="BM6" s="91">
        <v>9680.8537505071017</v>
      </c>
      <c r="BN6" s="91">
        <v>9650.4648248244011</v>
      </c>
      <c r="BO6" s="91">
        <v>9286.2703870044497</v>
      </c>
      <c r="BP6" s="91">
        <v>8487.2248390841032</v>
      </c>
      <c r="BQ6" s="91">
        <v>7806.2478307465581</v>
      </c>
      <c r="BR6" s="91">
        <v>7189.8530631459598</v>
      </c>
      <c r="BS6" s="91">
        <v>6589.3104775385627</v>
      </c>
      <c r="BT6" s="91">
        <v>5999.4409148734803</v>
      </c>
      <c r="BU6" s="91">
        <v>5587.4177994869251</v>
      </c>
      <c r="BV6" s="91">
        <v>5238.4019379751589</v>
      </c>
      <c r="BW6" s="91">
        <v>5130.441850823433</v>
      </c>
      <c r="BX6" s="91">
        <v>5185.5390341090733</v>
      </c>
      <c r="BY6" s="91">
        <v>5099.0924048719817</v>
      </c>
      <c r="BZ6" s="91">
        <v>4890.7628829454889</v>
      </c>
      <c r="CA6" s="91">
        <v>4698.1389827224166</v>
      </c>
      <c r="CB6" s="92">
        <v>4595.3832515587947</v>
      </c>
    </row>
    <row r="7" spans="1:80" x14ac:dyDescent="0.4">
      <c r="B7" s="64" t="s">
        <v>344</v>
      </c>
      <c r="AH7" s="91">
        <v>629.7900753340632</v>
      </c>
      <c r="AI7" s="91">
        <v>605.30984760264687</v>
      </c>
      <c r="AJ7" s="91">
        <v>598.61276765802575</v>
      </c>
      <c r="AK7" s="91">
        <v>623.45068524042222</v>
      </c>
      <c r="AL7" s="91">
        <v>759.6095275032618</v>
      </c>
      <c r="AM7" s="91">
        <v>853.74039331217966</v>
      </c>
      <c r="AN7" s="91">
        <v>934.93270921586372</v>
      </c>
      <c r="AO7" s="91">
        <v>1083.8136584590277</v>
      </c>
      <c r="AP7" s="91">
        <v>1298.4513651652348</v>
      </c>
      <c r="AQ7" s="91">
        <v>1339.1443401520914</v>
      </c>
      <c r="AR7" s="91">
        <v>1653.2005427089093</v>
      </c>
      <c r="AS7" s="91">
        <v>1792.6193485996837</v>
      </c>
      <c r="AT7" s="91">
        <v>1986.9445499310661</v>
      </c>
      <c r="AU7" s="91">
        <v>2428.0683893487503</v>
      </c>
      <c r="AV7" s="91">
        <v>3212.2004140016907</v>
      </c>
      <c r="AW7" s="91">
        <v>3892.9862337422001</v>
      </c>
      <c r="AX7" s="91">
        <v>4494.4949366235896</v>
      </c>
      <c r="AY7" s="91">
        <v>5101.480092782057</v>
      </c>
      <c r="AZ7" s="91">
        <v>5341.1885930872586</v>
      </c>
      <c r="BA7" s="91">
        <v>5579.5248601332814</v>
      </c>
      <c r="BB7" s="91">
        <v>5746.334316755112</v>
      </c>
      <c r="BC7" s="91">
        <v>6025.6155638007813</v>
      </c>
      <c r="BD7" s="91">
        <v>6419.7143979634802</v>
      </c>
      <c r="BE7" s="91">
        <v>6872.4193242814972</v>
      </c>
      <c r="BF7" s="91">
        <v>6722.1289685833253</v>
      </c>
      <c r="BG7" s="91">
        <v>6909.9107350541417</v>
      </c>
      <c r="BH7" s="170">
        <v>6332.5931219519625</v>
      </c>
      <c r="BI7" s="91">
        <v>5940.1380379233506</v>
      </c>
      <c r="BJ7" s="91">
        <v>5829.7232116856057</v>
      </c>
      <c r="BK7" s="91">
        <v>6277.8234954096624</v>
      </c>
      <c r="BL7" s="91">
        <v>6248.3540187140734</v>
      </c>
      <c r="BM7" s="91">
        <v>6754.1342678855153</v>
      </c>
      <c r="BN7" s="91">
        <v>6922.06565196048</v>
      </c>
      <c r="BO7" s="91">
        <v>7147.7914223418711</v>
      </c>
      <c r="BP7" s="91">
        <v>7869.6084662229268</v>
      </c>
      <c r="BQ7" s="91">
        <v>8746.2916906267965</v>
      </c>
      <c r="BR7" s="91">
        <v>10043.702809565193</v>
      </c>
      <c r="BS7" s="91">
        <v>10892.105158234894</v>
      </c>
      <c r="BT7" s="91">
        <v>10846.76298372856</v>
      </c>
      <c r="BU7" s="91">
        <v>11107.415737100491</v>
      </c>
      <c r="BV7" s="91">
        <v>10935.325804134298</v>
      </c>
      <c r="BW7" s="91">
        <v>8912.076188840796</v>
      </c>
      <c r="BX7" s="91">
        <v>12171.938671488362</v>
      </c>
      <c r="BY7" s="91">
        <v>12119.384012964503</v>
      </c>
      <c r="BZ7" s="91">
        <v>12171.517185070823</v>
      </c>
      <c r="CA7" s="91">
        <v>12304.864044581538</v>
      </c>
      <c r="CB7" s="92">
        <v>12278.090867354229</v>
      </c>
    </row>
    <row r="8" spans="1:80" x14ac:dyDescent="0.4">
      <c r="B8" s="64" t="s">
        <v>345</v>
      </c>
      <c r="AH8" s="91">
        <v>1618.0760397044394</v>
      </c>
      <c r="AI8" s="91">
        <v>1471.815040403696</v>
      </c>
      <c r="AJ8" s="91">
        <v>1517.4137598773209</v>
      </c>
      <c r="AK8" s="91">
        <v>1777.8420500022585</v>
      </c>
      <c r="AL8" s="91">
        <v>2287.6271484654217</v>
      </c>
      <c r="AM8" s="91">
        <v>2675.9862819883401</v>
      </c>
      <c r="AN8" s="91">
        <v>2876.3085614969632</v>
      </c>
      <c r="AO8" s="91">
        <v>3294.091049899776</v>
      </c>
      <c r="AP8" s="91">
        <v>3572.5480047125106</v>
      </c>
      <c r="AQ8" s="91">
        <v>3641.0125500557715</v>
      </c>
      <c r="AR8" s="91">
        <v>3773.2375080998681</v>
      </c>
      <c r="AS8" s="91">
        <v>3835.6489387997667</v>
      </c>
      <c r="AT8" s="91">
        <v>4198.7937876224469</v>
      </c>
      <c r="AU8" s="91">
        <v>4963.742382800162</v>
      </c>
      <c r="AV8" s="91">
        <v>5832.3681029372456</v>
      </c>
      <c r="AW8" s="91">
        <v>6166.371324438981</v>
      </c>
      <c r="AX8" s="91">
        <v>6601.5949921182601</v>
      </c>
      <c r="AY8" s="91">
        <v>6752.8903152437842</v>
      </c>
      <c r="AZ8" s="91">
        <v>6568.7329346978458</v>
      </c>
      <c r="BA8" s="91">
        <v>6227.1076585233095</v>
      </c>
      <c r="BB8" s="91">
        <v>5885.2140182775192</v>
      </c>
      <c r="BC8" s="91">
        <v>5894.7209280035786</v>
      </c>
      <c r="BD8" s="91">
        <v>6323.4186819940278</v>
      </c>
      <c r="BE8" s="91">
        <v>6513.5951658109389</v>
      </c>
      <c r="BF8" s="91">
        <v>6515.0992266219282</v>
      </c>
      <c r="BG8" s="91">
        <v>6701.4399016888719</v>
      </c>
      <c r="BH8" s="170">
        <v>6171.6328337788109</v>
      </c>
      <c r="BI8" s="91">
        <v>5167.9242922410112</v>
      </c>
      <c r="BJ8" s="91">
        <v>4593.7663886454084</v>
      </c>
      <c r="BK8" s="91">
        <v>4203.2327225020999</v>
      </c>
      <c r="BL8" s="91">
        <v>3705.9016607326662</v>
      </c>
      <c r="BM8" s="91">
        <v>3384.9825834440471</v>
      </c>
      <c r="BN8" s="91">
        <v>3028.1800527363962</v>
      </c>
      <c r="BO8" s="91">
        <v>2657.5705000701828</v>
      </c>
      <c r="BP8" s="91">
        <v>2384.8405175500843</v>
      </c>
      <c r="BQ8" s="91">
        <v>2058.1539048455975</v>
      </c>
      <c r="BR8" s="91">
        <v>1857.4093044152919</v>
      </c>
      <c r="BS8" s="91">
        <v>1689.2022747229653</v>
      </c>
      <c r="BT8" s="91">
        <v>1479.7195049545912</v>
      </c>
      <c r="BU8" s="91">
        <v>1399.4849241021079</v>
      </c>
      <c r="BV8" s="91">
        <v>1145.0492038334385</v>
      </c>
      <c r="BW8" s="91">
        <v>814.7660161225815</v>
      </c>
      <c r="BX8" s="91">
        <v>1156.6606958456698</v>
      </c>
      <c r="BY8" s="91">
        <v>1064.2022340203191</v>
      </c>
      <c r="BZ8" s="91">
        <v>1035.9009046725075</v>
      </c>
      <c r="CA8" s="91">
        <v>1009.2261201746456</v>
      </c>
      <c r="CB8" s="92">
        <v>1001.2703999113833</v>
      </c>
    </row>
    <row r="9" spans="1:80" x14ac:dyDescent="0.4">
      <c r="B9" s="64" t="s">
        <v>346</v>
      </c>
      <c r="AH9" s="91">
        <v>2494.9376061310968</v>
      </c>
      <c r="AI9" s="91">
        <v>2168.335960932769</v>
      </c>
      <c r="AJ9" s="91">
        <v>2763.3635902353049</v>
      </c>
      <c r="AK9" s="91">
        <v>4761.0220914693327</v>
      </c>
      <c r="AL9" s="91">
        <v>7528.6396027060737</v>
      </c>
      <c r="AM9" s="91">
        <v>9116.8277410418668</v>
      </c>
      <c r="AN9" s="91">
        <v>9879.0340095613938</v>
      </c>
      <c r="AO9" s="91">
        <v>10572.200825801718</v>
      </c>
      <c r="AP9" s="91">
        <v>10445.426937581555</v>
      </c>
      <c r="AQ9" s="91">
        <v>9091.1246942182006</v>
      </c>
      <c r="AR9" s="91">
        <v>6520.719757187343</v>
      </c>
      <c r="AS9" s="91">
        <v>5228.804330560718</v>
      </c>
      <c r="AT9" s="91">
        <v>5399.8243390821763</v>
      </c>
      <c r="AU9" s="91">
        <v>7289.4118908254122</v>
      </c>
      <c r="AV9" s="91">
        <v>9098.6972232306962</v>
      </c>
      <c r="AW9" s="91">
        <v>9471.6123931208658</v>
      </c>
      <c r="AX9" s="91">
        <v>8446.3260538506402</v>
      </c>
      <c r="AY9" s="91">
        <v>7636.3868676250349</v>
      </c>
      <c r="AZ9" s="91">
        <v>6384.776429361078</v>
      </c>
      <c r="BA9" s="91">
        <v>5184.3901588261751</v>
      </c>
      <c r="BB9" s="91">
        <v>4604.6072771996451</v>
      </c>
      <c r="BC9" s="91">
        <v>4158.9792230633811</v>
      </c>
      <c r="BD9" s="91">
        <v>3553.1164097888486</v>
      </c>
      <c r="BE9" s="91">
        <v>3077.8307914813045</v>
      </c>
      <c r="BF9" s="91">
        <v>2965.2688796303519</v>
      </c>
      <c r="BG9" s="91">
        <v>2832.9660515514552</v>
      </c>
      <c r="BH9" s="170">
        <v>2361.9775209309873</v>
      </c>
      <c r="BI9" s="91">
        <v>2391.8939441857174</v>
      </c>
      <c r="BJ9" s="91">
        <v>2500.3384735991353</v>
      </c>
      <c r="BK9" s="91">
        <v>2256.2781112880862</v>
      </c>
      <c r="BL9" s="91">
        <v>2577.4267652232784</v>
      </c>
      <c r="BM9" s="91">
        <v>4281.7458068064525</v>
      </c>
      <c r="BN9" s="91">
        <v>4299.8019244939151</v>
      </c>
      <c r="BO9" s="91">
        <v>4825.3875704752918</v>
      </c>
      <c r="BP9" s="91">
        <v>5093.4044487057963</v>
      </c>
      <c r="BQ9" s="91">
        <v>4225.2376997118536</v>
      </c>
      <c r="BR9" s="91">
        <v>2947.4435036939358</v>
      </c>
      <c r="BS9" s="91">
        <v>2171.9190153099003</v>
      </c>
      <c r="BT9" s="91">
        <v>1706.1534185166761</v>
      </c>
      <c r="BU9" s="91">
        <v>1501.789284449017</v>
      </c>
      <c r="BV9" s="91">
        <v>1165.4802119176288</v>
      </c>
      <c r="BW9" s="91">
        <v>622.88809670777152</v>
      </c>
      <c r="BX9" s="91">
        <v>2037.7328126340312</v>
      </c>
      <c r="BY9" s="91">
        <v>2060.4820067523374</v>
      </c>
      <c r="BZ9" s="91">
        <v>2110.3254644546528</v>
      </c>
      <c r="CA9" s="91">
        <v>2163.8823735371916</v>
      </c>
      <c r="CB9" s="92">
        <v>2214.1267415130187</v>
      </c>
    </row>
    <row r="10" spans="1:80" x14ac:dyDescent="0.4">
      <c r="B10" s="64" t="s">
        <v>347</v>
      </c>
      <c r="AH10" s="91">
        <v>101.73531986165636</v>
      </c>
      <c r="AI10" s="91">
        <v>111.94086222788674</v>
      </c>
      <c r="AJ10" s="91">
        <v>118.33043081612136</v>
      </c>
      <c r="AK10" s="91">
        <v>145.66075100617135</v>
      </c>
      <c r="AL10" s="91">
        <v>190.63559570545181</v>
      </c>
      <c r="AM10" s="91">
        <v>249.12424591732454</v>
      </c>
      <c r="AN10" s="91">
        <v>296.63587374554317</v>
      </c>
      <c r="AO10" s="91">
        <v>291.02403791955368</v>
      </c>
      <c r="AP10" s="91">
        <v>358.94110094549166</v>
      </c>
      <c r="AQ10" s="91">
        <v>488.20594342853076</v>
      </c>
      <c r="AR10" s="91">
        <v>319.0762705487403</v>
      </c>
      <c r="AS10" s="91">
        <v>321.95602491479906</v>
      </c>
      <c r="AT10" s="91">
        <v>516.15765405596767</v>
      </c>
      <c r="AU10" s="91">
        <v>744.60110122314381</v>
      </c>
      <c r="AV10" s="91">
        <v>568.33111779863293</v>
      </c>
      <c r="AW10" s="91">
        <v>562.35820606275138</v>
      </c>
      <c r="AX10" s="91">
        <v>694.29680158034876</v>
      </c>
      <c r="AY10" s="91">
        <v>783.00752784723352</v>
      </c>
      <c r="AZ10" s="91">
        <v>686.41203106970681</v>
      </c>
      <c r="BA10" s="91">
        <v>617.73180958274338</v>
      </c>
      <c r="BB10" s="91">
        <v>571.48250511408685</v>
      </c>
      <c r="BC10" s="91">
        <v>427.37396075595376</v>
      </c>
      <c r="BD10" s="91">
        <v>426.36679076674255</v>
      </c>
      <c r="BE10" s="91">
        <v>469.65199944833836</v>
      </c>
      <c r="BF10" s="91">
        <v>499.00464749417534</v>
      </c>
      <c r="BG10" s="91">
        <v>669.50373954313613</v>
      </c>
      <c r="BH10" s="170">
        <v>960.66388939759781</v>
      </c>
      <c r="BI10" s="91">
        <v>884.42668326030355</v>
      </c>
      <c r="BJ10" s="91">
        <v>841.21512842032109</v>
      </c>
      <c r="BK10" s="91">
        <v>726.71296749750297</v>
      </c>
      <c r="BL10" s="91">
        <v>635.12780105344052</v>
      </c>
      <c r="BM10" s="91">
        <v>650.85541943419037</v>
      </c>
      <c r="BN10" s="91">
        <v>743.6305310157361</v>
      </c>
      <c r="BO10" s="91">
        <v>750.24740885316885</v>
      </c>
      <c r="BP10" s="91">
        <v>801.17830850099267</v>
      </c>
      <c r="BQ10" s="91">
        <v>814.42957697713859</v>
      </c>
      <c r="BR10" s="91">
        <v>803.36500339575036</v>
      </c>
      <c r="BS10" s="91">
        <v>810.40979289842141</v>
      </c>
      <c r="BT10" s="91">
        <v>778.06875417177855</v>
      </c>
      <c r="BU10" s="91">
        <v>796.6342578232352</v>
      </c>
      <c r="BV10" s="91">
        <v>726.44706252687752</v>
      </c>
      <c r="BW10" s="91">
        <v>570.52234701100144</v>
      </c>
      <c r="BX10" s="91">
        <v>1001.2970741233354</v>
      </c>
      <c r="BY10" s="91">
        <v>1062.7352531350971</v>
      </c>
      <c r="BZ10" s="91">
        <v>1135.6270124614125</v>
      </c>
      <c r="CA10" s="91">
        <v>1154.5018222327444</v>
      </c>
      <c r="CB10" s="92">
        <v>1169.8780691366196</v>
      </c>
    </row>
    <row r="11" spans="1:80" ht="26.25" customHeight="1" x14ac:dyDescent="0.4">
      <c r="B11" s="96" t="s">
        <v>348</v>
      </c>
      <c r="AH11" s="91">
        <v>4844.5390410312557</v>
      </c>
      <c r="AI11" s="91">
        <v>4357.4017111669982</v>
      </c>
      <c r="AJ11" s="91">
        <v>4997.7205485867726</v>
      </c>
      <c r="AK11" s="91">
        <v>7307.9755777181854</v>
      </c>
      <c r="AL11" s="91">
        <v>10766.511874380209</v>
      </c>
      <c r="AM11" s="91">
        <v>12895.67866225971</v>
      </c>
      <c r="AN11" s="91">
        <v>13986.911154019763</v>
      </c>
      <c r="AO11" s="91">
        <v>15241.129572080075</v>
      </c>
      <c r="AP11" s="91">
        <v>15675.367408404793</v>
      </c>
      <c r="AQ11" s="91">
        <v>14559.487527854595</v>
      </c>
      <c r="AR11" s="91">
        <v>12266.234078544861</v>
      </c>
      <c r="AS11" s="91">
        <v>11179.028642874968</v>
      </c>
      <c r="AT11" s="91">
        <v>12101.720330691656</v>
      </c>
      <c r="AU11" s="91">
        <v>15425.823764197468</v>
      </c>
      <c r="AV11" s="91">
        <v>18711.596857968267</v>
      </c>
      <c r="AW11" s="91">
        <v>20093.328157364798</v>
      </c>
      <c r="AX11" s="91">
        <v>20236.712784172836</v>
      </c>
      <c r="AY11" s="91">
        <v>20273.76480349811</v>
      </c>
      <c r="AZ11" s="91">
        <v>18981.109988215889</v>
      </c>
      <c r="BA11" s="91">
        <v>17608.754487065511</v>
      </c>
      <c r="BB11" s="91">
        <v>16807.638117346363</v>
      </c>
      <c r="BC11" s="91">
        <v>16506.689675623693</v>
      </c>
      <c r="BD11" s="91">
        <v>16722.616280513099</v>
      </c>
      <c r="BE11" s="91">
        <v>16933.497281022082</v>
      </c>
      <c r="BF11" s="91">
        <v>16701.50172232978</v>
      </c>
      <c r="BG11" s="91">
        <v>17113.820427837603</v>
      </c>
      <c r="BH11" s="170">
        <v>15826.867366059358</v>
      </c>
      <c r="BI11" s="91">
        <v>14384.382957610382</v>
      </c>
      <c r="BJ11" s="91">
        <v>13765.043202350469</v>
      </c>
      <c r="BK11" s="91">
        <v>13464.047296697352</v>
      </c>
      <c r="BL11" s="91">
        <v>13166.810245723458</v>
      </c>
      <c r="BM11" s="91">
        <v>15071.718077570204</v>
      </c>
      <c r="BN11" s="91">
        <v>14993.678160206526</v>
      </c>
      <c r="BO11" s="91">
        <v>15380.996901740515</v>
      </c>
      <c r="BP11" s="91">
        <v>16149.031740979801</v>
      </c>
      <c r="BQ11" s="91">
        <v>15844.112872161386</v>
      </c>
      <c r="BR11" s="91">
        <v>15651.920621070172</v>
      </c>
      <c r="BS11" s="91">
        <v>15563.636241166181</v>
      </c>
      <c r="BT11" s="91">
        <v>14810.704661371607</v>
      </c>
      <c r="BU11" s="91">
        <v>14805.324203474853</v>
      </c>
      <c r="BV11" s="91">
        <v>13972.302282412242</v>
      </c>
      <c r="BW11" s="91">
        <v>10920.25264868215</v>
      </c>
      <c r="BX11" s="91">
        <v>16367.6292540914</v>
      </c>
      <c r="BY11" s="91">
        <v>16306.803506872255</v>
      </c>
      <c r="BZ11" s="91">
        <v>16453.370566659392</v>
      </c>
      <c r="CA11" s="91">
        <v>16632.474360526121</v>
      </c>
      <c r="CB11" s="92">
        <v>16663.366077915252</v>
      </c>
    </row>
    <row r="12" spans="1:80" x14ac:dyDescent="0.4">
      <c r="B12" s="96" t="s">
        <v>349</v>
      </c>
      <c r="AH12" s="91">
        <v>7562.32544304979</v>
      </c>
      <c r="AI12" s="91">
        <v>6944.4794159892699</v>
      </c>
      <c r="AJ12" s="91">
        <v>7534.8641975559631</v>
      </c>
      <c r="AK12" s="91">
        <v>10217.821445148647</v>
      </c>
      <c r="AL12" s="91">
        <v>13526.328729131443</v>
      </c>
      <c r="AM12" s="91">
        <v>15652.840260333471</v>
      </c>
      <c r="AN12" s="91">
        <v>17136.018777979145</v>
      </c>
      <c r="AO12" s="91">
        <v>18680.732640939626</v>
      </c>
      <c r="AP12" s="91">
        <v>19187.69039618014</v>
      </c>
      <c r="AQ12" s="91">
        <v>18150.310681856965</v>
      </c>
      <c r="AR12" s="91">
        <v>16236.43586943843</v>
      </c>
      <c r="AS12" s="91">
        <v>15253.278794262518</v>
      </c>
      <c r="AT12" s="91">
        <v>16334.90761149673</v>
      </c>
      <c r="AU12" s="91">
        <v>20212.537572506157</v>
      </c>
      <c r="AV12" s="91">
        <v>25017.591140958419</v>
      </c>
      <c r="AW12" s="91">
        <v>26596.497273018118</v>
      </c>
      <c r="AX12" s="91">
        <v>26704.678847791049</v>
      </c>
      <c r="AY12" s="91">
        <v>26429.740781380369</v>
      </c>
      <c r="AZ12" s="91">
        <v>24791.385004648135</v>
      </c>
      <c r="BA12" s="91">
        <v>23330.83855808559</v>
      </c>
      <c r="BB12" s="91">
        <v>22211.999835729093</v>
      </c>
      <c r="BC12" s="91">
        <v>22130.696697773965</v>
      </c>
      <c r="BD12" s="91">
        <v>22697.327748617747</v>
      </c>
      <c r="BE12" s="91">
        <v>23398.096377001697</v>
      </c>
      <c r="BF12" s="91">
        <v>23016.613034948183</v>
      </c>
      <c r="BG12" s="91">
        <v>23811.374106590625</v>
      </c>
      <c r="BH12" s="170">
        <v>23843.058826446035</v>
      </c>
      <c r="BI12" s="91">
        <v>22807.013407887076</v>
      </c>
      <c r="BJ12" s="91">
        <v>22518.762193885661</v>
      </c>
      <c r="BK12" s="91">
        <v>22609.944925072981</v>
      </c>
      <c r="BL12" s="91">
        <v>22492.103848389197</v>
      </c>
      <c r="BM12" s="91">
        <v>24752.571828077307</v>
      </c>
      <c r="BN12" s="91">
        <v>24644.142985030929</v>
      </c>
      <c r="BO12" s="91">
        <v>24667.267288744966</v>
      </c>
      <c r="BP12" s="91">
        <v>24636.256580063902</v>
      </c>
      <c r="BQ12" s="91">
        <v>23650.360702907947</v>
      </c>
      <c r="BR12" s="91">
        <v>22841.773684216128</v>
      </c>
      <c r="BS12" s="91">
        <v>22152.946718704741</v>
      </c>
      <c r="BT12" s="91">
        <v>20810.145576245086</v>
      </c>
      <c r="BU12" s="91">
        <v>20392.742002961779</v>
      </c>
      <c r="BV12" s="91">
        <v>19210.704220387401</v>
      </c>
      <c r="BW12" s="91">
        <v>16050.694499505582</v>
      </c>
      <c r="BX12" s="91">
        <v>21553.168288200472</v>
      </c>
      <c r="BY12" s="91">
        <v>21405.895911744239</v>
      </c>
      <c r="BZ12" s="91">
        <v>21344.133449604884</v>
      </c>
      <c r="CA12" s="91">
        <v>21330.613343248537</v>
      </c>
      <c r="CB12" s="92">
        <v>21258.749329474049</v>
      </c>
    </row>
    <row r="13" spans="1:80" ht="25.5" customHeight="1" x14ac:dyDescent="0.4">
      <c r="B13" s="169" t="s">
        <v>350</v>
      </c>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170"/>
      <c r="BI13" s="91"/>
      <c r="BJ13" s="91"/>
      <c r="BK13" s="91"/>
      <c r="BL13" s="91"/>
      <c r="BM13" s="91"/>
      <c r="BN13" s="91"/>
      <c r="BO13" s="91"/>
      <c r="BP13" s="91"/>
      <c r="BQ13" s="91"/>
      <c r="BR13" s="91"/>
      <c r="BS13" s="91"/>
      <c r="BT13" s="91"/>
      <c r="BU13" s="91"/>
      <c r="BV13" s="91"/>
      <c r="BW13" s="91"/>
      <c r="BX13" s="91"/>
      <c r="BY13" s="91"/>
      <c r="BZ13" s="91"/>
      <c r="CA13" s="91"/>
      <c r="CB13" s="92"/>
    </row>
    <row r="14" spans="1:80" x14ac:dyDescent="0.4">
      <c r="B14" s="64" t="s">
        <v>343</v>
      </c>
      <c r="AH14" s="91"/>
      <c r="AI14" s="91"/>
      <c r="AJ14" s="91"/>
      <c r="AK14" s="91"/>
      <c r="AL14" s="91"/>
      <c r="AM14" s="91"/>
      <c r="AN14" s="91"/>
      <c r="AO14" s="91"/>
      <c r="AP14" s="91"/>
      <c r="AQ14" s="91"/>
      <c r="AR14" s="91"/>
      <c r="AS14" s="91"/>
      <c r="AT14" s="91"/>
      <c r="AU14" s="91"/>
      <c r="AV14" s="91"/>
      <c r="AW14" s="91"/>
      <c r="AX14" s="91"/>
      <c r="AY14" s="91"/>
      <c r="AZ14" s="91"/>
      <c r="BA14" s="91">
        <v>177.13122977383759</v>
      </c>
      <c r="BB14" s="91">
        <v>197.38609122794483</v>
      </c>
      <c r="BC14" s="91">
        <v>163.17312481866554</v>
      </c>
      <c r="BD14" s="91">
        <v>183.04243462698651</v>
      </c>
      <c r="BE14" s="91">
        <v>173.48560122149561</v>
      </c>
      <c r="BF14" s="91">
        <v>141.52204487082736</v>
      </c>
      <c r="BG14" s="91">
        <v>139.2751135867436</v>
      </c>
      <c r="BH14" s="170">
        <v>151.9831242397388</v>
      </c>
      <c r="BI14" s="91">
        <v>175.8899156668065</v>
      </c>
      <c r="BJ14" s="91">
        <v>181.866165813208</v>
      </c>
      <c r="BK14" s="91">
        <v>209.05973471332894</v>
      </c>
      <c r="BL14" s="91">
        <v>208.45763576681142</v>
      </c>
      <c r="BM14" s="91">
        <v>201.14642643100078</v>
      </c>
      <c r="BN14" s="91">
        <v>163.21878146457962</v>
      </c>
      <c r="BO14" s="91">
        <v>115.21122351599701</v>
      </c>
      <c r="BP14" s="91">
        <v>104.52421128790232</v>
      </c>
      <c r="BQ14" s="91">
        <v>93.676878864012394</v>
      </c>
      <c r="BR14" s="91">
        <v>81.34406408719795</v>
      </c>
      <c r="BS14" s="91">
        <v>62.438334791974363</v>
      </c>
      <c r="BT14" s="91">
        <v>46.486890648998795</v>
      </c>
      <c r="BU14" s="91">
        <v>38.098528585761265</v>
      </c>
      <c r="BV14" s="91"/>
      <c r="BW14" s="91"/>
      <c r="BX14" s="91"/>
      <c r="BY14" s="91"/>
      <c r="BZ14" s="91"/>
      <c r="CA14" s="91"/>
      <c r="CB14" s="92"/>
    </row>
    <row r="15" spans="1:80" x14ac:dyDescent="0.4">
      <c r="B15" s="64" t="s">
        <v>195</v>
      </c>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v>0.65263867844898427</v>
      </c>
      <c r="BM15" s="91">
        <v>30.748341795565956</v>
      </c>
      <c r="BN15" s="91">
        <v>60.021908877714345</v>
      </c>
      <c r="BO15" s="91">
        <v>67.532642013636107</v>
      </c>
      <c r="BP15" s="91">
        <v>105.55464233818859</v>
      </c>
      <c r="BQ15" s="91">
        <v>105.38139562517128</v>
      </c>
      <c r="BR15" s="91">
        <v>115.74821373813363</v>
      </c>
      <c r="BS15" s="91">
        <v>112.89753763063442</v>
      </c>
      <c r="BT15" s="91">
        <v>106.02467299081223</v>
      </c>
      <c r="BU15" s="91">
        <v>87.571268113827131</v>
      </c>
      <c r="BV15" s="91"/>
      <c r="BW15" s="91"/>
      <c r="BX15" s="91"/>
      <c r="BY15" s="91"/>
      <c r="BZ15" s="91"/>
      <c r="CA15" s="91"/>
      <c r="CB15" s="92"/>
    </row>
    <row r="16" spans="1:80" x14ac:dyDescent="0.4">
      <c r="B16" s="171" t="s">
        <v>351</v>
      </c>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v>0.60613272900524551</v>
      </c>
      <c r="BM16" s="91">
        <v>21.588647404014647</v>
      </c>
      <c r="BN16" s="91">
        <v>27.505670573456339</v>
      </c>
      <c r="BO16" s="91">
        <v>23.617577634809365</v>
      </c>
      <c r="BP16" s="91">
        <v>28.013640149345157</v>
      </c>
      <c r="BQ16" s="91">
        <v>18.757449025517253</v>
      </c>
      <c r="BR16" s="91">
        <v>15.642727067277075</v>
      </c>
      <c r="BS16" s="91">
        <v>9.4643292738204785</v>
      </c>
      <c r="BT16" s="91">
        <v>6.5343484436279899</v>
      </c>
      <c r="BU16" s="91">
        <v>4.9098667423609088</v>
      </c>
      <c r="BV16" s="91"/>
      <c r="BW16" s="91"/>
      <c r="BX16" s="91"/>
      <c r="BY16" s="91"/>
      <c r="BZ16" s="91"/>
      <c r="CA16" s="91"/>
      <c r="CB16" s="92"/>
    </row>
    <row r="17" spans="2:80" x14ac:dyDescent="0.4">
      <c r="B17" s="171" t="s">
        <v>383</v>
      </c>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v>2.9620851102366716E-2</v>
      </c>
      <c r="BM17" s="91">
        <v>2.7476471431516161</v>
      </c>
      <c r="BN17" s="91">
        <v>22.504537012956561</v>
      </c>
      <c r="BO17" s="91">
        <v>31.081772798120898</v>
      </c>
      <c r="BP17" s="91">
        <v>43.967831660688233</v>
      </c>
      <c r="BQ17" s="91">
        <v>30.311347537148794</v>
      </c>
      <c r="BR17" s="91">
        <v>25.050823401847602</v>
      </c>
      <c r="BS17" s="91">
        <v>19.369491971276997</v>
      </c>
      <c r="BT17" s="91">
        <v>15.980618572771313</v>
      </c>
      <c r="BU17" s="91">
        <v>12.589279079584808</v>
      </c>
      <c r="BV17" s="91"/>
      <c r="BW17" s="91"/>
      <c r="BX17" s="91"/>
      <c r="BY17" s="91"/>
      <c r="BZ17" s="91"/>
      <c r="CA17" s="91"/>
      <c r="CB17" s="92"/>
    </row>
    <row r="18" spans="2:80" x14ac:dyDescent="0.4">
      <c r="B18" s="171" t="s">
        <v>384</v>
      </c>
      <c r="C18" s="190"/>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v>1.6885098341372043E-2</v>
      </c>
      <c r="BM18" s="91">
        <v>6.4120472483996958</v>
      </c>
      <c r="BN18" s="91">
        <v>10.011701291301447</v>
      </c>
      <c r="BO18" s="91">
        <v>12.833291580705843</v>
      </c>
      <c r="BP18" s="91">
        <v>33.573170528155195</v>
      </c>
      <c r="BQ18" s="91">
        <v>56.312599062505228</v>
      </c>
      <c r="BR18" s="91">
        <v>75.054663269008955</v>
      </c>
      <c r="BS18" s="91">
        <v>84.063716385536949</v>
      </c>
      <c r="BT18" s="91">
        <v>83.509705974412924</v>
      </c>
      <c r="BU18" s="91">
        <v>70.072122291881414</v>
      </c>
      <c r="BV18" s="91"/>
      <c r="BW18" s="91"/>
      <c r="BX18" s="91"/>
      <c r="BY18" s="91"/>
      <c r="BZ18" s="91"/>
      <c r="CA18" s="91"/>
      <c r="CB18" s="92"/>
    </row>
    <row r="19" spans="2:80" ht="25.5" customHeight="1" x14ac:dyDescent="0.4">
      <c r="B19" s="64" t="s">
        <v>354</v>
      </c>
      <c r="AH19" s="91"/>
      <c r="AI19" s="91"/>
      <c r="AJ19" s="91"/>
      <c r="AK19" s="91"/>
      <c r="AL19" s="91"/>
      <c r="AM19" s="91"/>
      <c r="AN19" s="91"/>
      <c r="AO19" s="91"/>
      <c r="AP19" s="91"/>
      <c r="AQ19" s="91"/>
      <c r="AR19" s="91"/>
      <c r="AS19" s="91"/>
      <c r="AT19" s="91"/>
      <c r="AU19" s="91"/>
      <c r="AV19" s="91"/>
      <c r="AW19" s="91"/>
      <c r="AX19" s="91"/>
      <c r="AY19" s="91"/>
      <c r="AZ19" s="91"/>
      <c r="BA19" s="91">
        <v>247.92967760261411</v>
      </c>
      <c r="BB19" s="91">
        <v>279.33294568471536</v>
      </c>
      <c r="BC19" s="91">
        <v>223.0675949955739</v>
      </c>
      <c r="BD19" s="91">
        <v>247.16958137857404</v>
      </c>
      <c r="BE19" s="91">
        <v>222.22674687349101</v>
      </c>
      <c r="BF19" s="91">
        <v>167.81971964804436</v>
      </c>
      <c r="BG19" s="91">
        <v>155.06956878999878</v>
      </c>
      <c r="BH19" s="170">
        <v>156.81093823714468</v>
      </c>
      <c r="BI19" s="91">
        <v>162.69755346909625</v>
      </c>
      <c r="BJ19" s="91">
        <v>157.03543379135388</v>
      </c>
      <c r="BK19" s="91">
        <v>166.95853053676643</v>
      </c>
      <c r="BL19" s="91">
        <v>157.31530279212802</v>
      </c>
      <c r="BM19" s="91">
        <v>145.20294874244979</v>
      </c>
      <c r="BN19" s="91">
        <v>111.48084050440477</v>
      </c>
      <c r="BO19" s="91">
        <v>68.078081411773653</v>
      </c>
      <c r="BP19" s="91">
        <v>41.782094172874963</v>
      </c>
      <c r="BQ19" s="91">
        <v>17.632518535535855</v>
      </c>
      <c r="BR19" s="91">
        <v>7.1867300336701803</v>
      </c>
      <c r="BS19" s="91">
        <v>2.5756532938994181</v>
      </c>
      <c r="BT19" s="91">
        <v>0.33103458701729122</v>
      </c>
      <c r="BU19" s="91">
        <v>0</v>
      </c>
      <c r="BV19" s="91"/>
      <c r="BW19" s="91"/>
      <c r="BX19" s="91"/>
      <c r="BY19" s="91"/>
      <c r="BZ19" s="91"/>
      <c r="CA19" s="91"/>
      <c r="CB19" s="92"/>
    </row>
    <row r="20" spans="2:80" x14ac:dyDescent="0.4">
      <c r="B20" s="64" t="s">
        <v>345</v>
      </c>
      <c r="AH20" s="91"/>
      <c r="AI20" s="91"/>
      <c r="AJ20" s="91"/>
      <c r="AK20" s="91"/>
      <c r="AL20" s="91"/>
      <c r="AM20" s="91"/>
      <c r="AN20" s="91"/>
      <c r="AO20" s="91"/>
      <c r="AP20" s="91"/>
      <c r="AQ20" s="91"/>
      <c r="AR20" s="91"/>
      <c r="AS20" s="91"/>
      <c r="AT20" s="91"/>
      <c r="AU20" s="91"/>
      <c r="AV20" s="91"/>
      <c r="AW20" s="91"/>
      <c r="AX20" s="91"/>
      <c r="AY20" s="91"/>
      <c r="AZ20" s="91"/>
      <c r="BA20" s="91">
        <v>308.41414102280794</v>
      </c>
      <c r="BB20" s="91">
        <v>296.28519195388361</v>
      </c>
      <c r="BC20" s="91">
        <v>209.22563285195093</v>
      </c>
      <c r="BD20" s="91">
        <v>201.95064469972283</v>
      </c>
      <c r="BE20" s="91">
        <v>165.43393592037376</v>
      </c>
      <c r="BF20" s="91">
        <v>105.43397984705237</v>
      </c>
      <c r="BG20" s="91">
        <v>86.941522068838296</v>
      </c>
      <c r="BH20" s="170">
        <v>82.940726713751857</v>
      </c>
      <c r="BI20" s="91">
        <v>83.500600692571041</v>
      </c>
      <c r="BJ20" s="91">
        <v>80.881932732803705</v>
      </c>
      <c r="BK20" s="91">
        <v>78.130489336005681</v>
      </c>
      <c r="BL20" s="91">
        <v>73.577555760202088</v>
      </c>
      <c r="BM20" s="91">
        <v>80.615772042435182</v>
      </c>
      <c r="BN20" s="91">
        <v>75.443087872696239</v>
      </c>
      <c r="BO20" s="91">
        <v>52.973996153882204</v>
      </c>
      <c r="BP20" s="91">
        <v>38.059160756224102</v>
      </c>
      <c r="BQ20" s="91">
        <v>30.865442422326932</v>
      </c>
      <c r="BR20" s="91">
        <v>29.738347172694269</v>
      </c>
      <c r="BS20" s="91">
        <v>24.726174211696073</v>
      </c>
      <c r="BT20" s="91">
        <v>18.817464757955946</v>
      </c>
      <c r="BU20" s="91">
        <v>14.206641233334084</v>
      </c>
      <c r="BV20" s="91"/>
      <c r="BW20" s="91"/>
      <c r="BX20" s="91"/>
      <c r="BY20" s="91"/>
      <c r="BZ20" s="91"/>
      <c r="CA20" s="91"/>
      <c r="CB20" s="92"/>
    </row>
    <row r="21" spans="2:80" x14ac:dyDescent="0.4">
      <c r="B21" s="64" t="s">
        <v>346</v>
      </c>
      <c r="AH21" s="91"/>
      <c r="AI21" s="91"/>
      <c r="AJ21" s="91"/>
      <c r="AK21" s="91"/>
      <c r="AL21" s="91"/>
      <c r="AM21" s="91"/>
      <c r="AN21" s="91"/>
      <c r="AO21" s="91"/>
      <c r="AP21" s="91"/>
      <c r="AQ21" s="91"/>
      <c r="AR21" s="91"/>
      <c r="AS21" s="91"/>
      <c r="AT21" s="91"/>
      <c r="AU21" s="91"/>
      <c r="AV21" s="91"/>
      <c r="AW21" s="91"/>
      <c r="AX21" s="91"/>
      <c r="AY21" s="91"/>
      <c r="AZ21" s="91"/>
      <c r="BA21" s="91">
        <v>219.06986524717502</v>
      </c>
      <c r="BB21" s="91">
        <v>176.73523379498124</v>
      </c>
      <c r="BC21" s="91">
        <v>111.4195069392289</v>
      </c>
      <c r="BD21" s="91">
        <v>96.013967077779583</v>
      </c>
      <c r="BE21" s="91">
        <v>63.634638205110903</v>
      </c>
      <c r="BF21" s="91">
        <v>41.323467772730275</v>
      </c>
      <c r="BG21" s="91">
        <v>36.123139446090306</v>
      </c>
      <c r="BH21" s="170">
        <v>29.900245045898536</v>
      </c>
      <c r="BI21" s="91">
        <v>27.509844903859385</v>
      </c>
      <c r="BJ21" s="91">
        <v>29.093957866134701</v>
      </c>
      <c r="BK21" s="91">
        <v>28.101402345432977</v>
      </c>
      <c r="BL21" s="91">
        <v>30.12103886846575</v>
      </c>
      <c r="BM21" s="91">
        <v>147.80868220030075</v>
      </c>
      <c r="BN21" s="91">
        <v>141.90876045552082</v>
      </c>
      <c r="BO21" s="91">
        <v>86.963847209565984</v>
      </c>
      <c r="BP21" s="91">
        <v>73.10153221133281</v>
      </c>
      <c r="BQ21" s="91">
        <v>48.115693872446677</v>
      </c>
      <c r="BR21" s="91">
        <v>27.89604636874407</v>
      </c>
      <c r="BS21" s="91">
        <v>16.736809931336342</v>
      </c>
      <c r="BT21" s="91">
        <v>6.4251636262207104</v>
      </c>
      <c r="BU21" s="91">
        <v>4.1477001893325403</v>
      </c>
      <c r="BV21" s="91"/>
      <c r="BW21" s="91"/>
      <c r="BX21" s="91"/>
      <c r="BY21" s="91"/>
      <c r="BZ21" s="91"/>
      <c r="CA21" s="91"/>
      <c r="CB21" s="92"/>
    </row>
    <row r="22" spans="2:80" x14ac:dyDescent="0.4">
      <c r="B22" s="64" t="s">
        <v>347</v>
      </c>
      <c r="AH22" s="91"/>
      <c r="AI22" s="91"/>
      <c r="AJ22" s="91"/>
      <c r="AK22" s="91"/>
      <c r="AL22" s="91"/>
      <c r="AM22" s="91"/>
      <c r="AN22" s="91"/>
      <c r="AO22" s="91"/>
      <c r="AP22" s="91"/>
      <c r="AQ22" s="91"/>
      <c r="AR22" s="91"/>
      <c r="AS22" s="91"/>
      <c r="AT22" s="91"/>
      <c r="AU22" s="91"/>
      <c r="AV22" s="91"/>
      <c r="AW22" s="91"/>
      <c r="AX22" s="91"/>
      <c r="AY22" s="91"/>
      <c r="AZ22" s="91"/>
      <c r="BA22" s="91">
        <v>58.827380779457279</v>
      </c>
      <c r="BB22" s="91">
        <v>51.612001026925419</v>
      </c>
      <c r="BC22" s="91">
        <v>33.351736187811632</v>
      </c>
      <c r="BD22" s="91">
        <v>32.067494152028218</v>
      </c>
      <c r="BE22" s="91">
        <v>28.142124266881662</v>
      </c>
      <c r="BF22" s="91">
        <v>18.421005409514066</v>
      </c>
      <c r="BG22" s="91">
        <v>14.322039972715528</v>
      </c>
      <c r="BH22" s="170">
        <v>24.094004258763949</v>
      </c>
      <c r="BI22" s="91">
        <v>25.607808978998218</v>
      </c>
      <c r="BJ22" s="91">
        <v>25.999041533539081</v>
      </c>
      <c r="BK22" s="91">
        <v>29.614726672128633</v>
      </c>
      <c r="BL22" s="91">
        <v>29.07390846812724</v>
      </c>
      <c r="BM22" s="91">
        <v>29.347847167194502</v>
      </c>
      <c r="BN22" s="91">
        <v>21.535558014378974</v>
      </c>
      <c r="BO22" s="91">
        <v>17.237267302782843</v>
      </c>
      <c r="BP22" s="91">
        <v>20.283623320318817</v>
      </c>
      <c r="BQ22" s="91">
        <v>22.410294486192715</v>
      </c>
      <c r="BR22" s="91">
        <v>18.227790238254613</v>
      </c>
      <c r="BS22" s="91">
        <v>17.939898853932309</v>
      </c>
      <c r="BT22" s="91">
        <v>14.460308339558576</v>
      </c>
      <c r="BU22" s="91">
        <v>11.65687341368449</v>
      </c>
      <c r="BV22" s="91"/>
      <c r="BW22" s="91"/>
      <c r="BX22" s="91"/>
      <c r="BY22" s="91"/>
      <c r="BZ22" s="91"/>
      <c r="CA22" s="91"/>
      <c r="CB22" s="92"/>
    </row>
    <row r="23" spans="2:80" ht="26.25" customHeight="1" x14ac:dyDescent="0.4">
      <c r="B23" s="96" t="s">
        <v>348</v>
      </c>
      <c r="AH23" s="91"/>
      <c r="AI23" s="91"/>
      <c r="AJ23" s="91"/>
      <c r="AK23" s="91"/>
      <c r="AL23" s="91"/>
      <c r="AM23" s="91"/>
      <c r="AN23" s="91"/>
      <c r="AO23" s="91"/>
      <c r="AP23" s="91"/>
      <c r="AQ23" s="91"/>
      <c r="AR23" s="91"/>
      <c r="AS23" s="91"/>
      <c r="AT23" s="91"/>
      <c r="AU23" s="91"/>
      <c r="AV23" s="91"/>
      <c r="AW23" s="91"/>
      <c r="AX23" s="91"/>
      <c r="AY23" s="91"/>
      <c r="AZ23" s="91"/>
      <c r="BA23" s="91">
        <v>834.24106465205432</v>
      </c>
      <c r="BB23" s="91">
        <v>803.96537246050559</v>
      </c>
      <c r="BC23" s="91">
        <v>577.06447097456532</v>
      </c>
      <c r="BD23" s="91">
        <v>577.20168730810474</v>
      </c>
      <c r="BE23" s="91">
        <v>479.43744526585743</v>
      </c>
      <c r="BF23" s="91">
        <v>332.99817267734107</v>
      </c>
      <c r="BG23" s="91">
        <v>292.45627027764289</v>
      </c>
      <c r="BH23" s="170">
        <v>293.745914255559</v>
      </c>
      <c r="BI23" s="91">
        <v>299.31580804452489</v>
      </c>
      <c r="BJ23" s="91">
        <v>293.01036592383139</v>
      </c>
      <c r="BK23" s="91">
        <v>302.80514889033367</v>
      </c>
      <c r="BL23" s="91">
        <v>290.74044456737209</v>
      </c>
      <c r="BM23" s="91">
        <v>433.7235919479462</v>
      </c>
      <c r="BN23" s="91">
        <v>410.39015572471516</v>
      </c>
      <c r="BO23" s="91">
        <v>292.78583409164082</v>
      </c>
      <c r="BP23" s="91">
        <v>278.7810527989393</v>
      </c>
      <c r="BQ23" s="91">
        <v>224.40534494167341</v>
      </c>
      <c r="BR23" s="91">
        <v>198.7971275514968</v>
      </c>
      <c r="BS23" s="91">
        <v>174.87607392149857</v>
      </c>
      <c r="BT23" s="91">
        <v>146.05864430156478</v>
      </c>
      <c r="BU23" s="91">
        <v>117.58248295017825</v>
      </c>
      <c r="BV23" s="91"/>
      <c r="BW23" s="91"/>
      <c r="BX23" s="91"/>
      <c r="BY23" s="91"/>
      <c r="BZ23" s="91"/>
      <c r="CA23" s="91"/>
      <c r="CB23" s="92"/>
    </row>
    <row r="24" spans="2:80" x14ac:dyDescent="0.4">
      <c r="B24" s="96" t="s">
        <v>349</v>
      </c>
      <c r="AH24" s="91"/>
      <c r="AI24" s="91"/>
      <c r="AJ24" s="91"/>
      <c r="AK24" s="91"/>
      <c r="AL24" s="91"/>
      <c r="AM24" s="91"/>
      <c r="AN24" s="91"/>
      <c r="AO24" s="91"/>
      <c r="AP24" s="91"/>
      <c r="AQ24" s="91"/>
      <c r="AR24" s="91"/>
      <c r="AS24" s="91"/>
      <c r="AT24" s="91"/>
      <c r="AU24" s="91"/>
      <c r="AV24" s="91"/>
      <c r="AW24" s="91"/>
      <c r="AX24" s="91"/>
      <c r="AY24" s="91"/>
      <c r="AZ24" s="91"/>
      <c r="BA24" s="91">
        <v>1011.3722944258919</v>
      </c>
      <c r="BB24" s="91">
        <v>1001.3514636884503</v>
      </c>
      <c r="BC24" s="91">
        <v>740.23759579323087</v>
      </c>
      <c r="BD24" s="91">
        <v>760.24412193509124</v>
      </c>
      <c r="BE24" s="91">
        <v>652.92304648735308</v>
      </c>
      <c r="BF24" s="91">
        <v>474.52021754816843</v>
      </c>
      <c r="BG24" s="91">
        <v>431.73138386438654</v>
      </c>
      <c r="BH24" s="170">
        <v>445.72903849529786</v>
      </c>
      <c r="BI24" s="91">
        <v>475.20572371133136</v>
      </c>
      <c r="BJ24" s="91">
        <v>474.87653173703939</v>
      </c>
      <c r="BK24" s="91">
        <v>511.86488360366263</v>
      </c>
      <c r="BL24" s="91">
        <v>499.19808033418349</v>
      </c>
      <c r="BM24" s="91">
        <v>634.87001837894695</v>
      </c>
      <c r="BN24" s="91">
        <v>573.60893718929481</v>
      </c>
      <c r="BO24" s="91">
        <v>407.99705760763783</v>
      </c>
      <c r="BP24" s="91">
        <v>383.30526408684159</v>
      </c>
      <c r="BQ24" s="91">
        <v>318.08222380568577</v>
      </c>
      <c r="BR24" s="91">
        <v>280.14119163869469</v>
      </c>
      <c r="BS24" s="91">
        <v>237.31440871347294</v>
      </c>
      <c r="BT24" s="91">
        <v>192.54553495056356</v>
      </c>
      <c r="BU24" s="91">
        <v>155.68101153593949</v>
      </c>
      <c r="BV24" s="91"/>
      <c r="BW24" s="91"/>
      <c r="BX24" s="91"/>
      <c r="BY24" s="91"/>
      <c r="BZ24" s="91"/>
      <c r="CA24" s="91"/>
      <c r="CB24" s="92"/>
    </row>
    <row r="25" spans="2:80" ht="26.25" customHeight="1" x14ac:dyDescent="0.4">
      <c r="B25" s="169" t="s">
        <v>355</v>
      </c>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170"/>
      <c r="BI25" s="91"/>
      <c r="BJ25" s="91"/>
      <c r="BK25" s="91"/>
      <c r="BL25" s="91"/>
      <c r="BM25" s="91"/>
      <c r="BN25" s="91"/>
      <c r="BO25" s="91"/>
      <c r="BP25" s="91"/>
      <c r="BQ25" s="91"/>
      <c r="BR25" s="91"/>
      <c r="BS25" s="91"/>
      <c r="BT25" s="91"/>
      <c r="BU25" s="91"/>
      <c r="BV25" s="91"/>
      <c r="BW25" s="91"/>
      <c r="BX25" s="91"/>
      <c r="BY25" s="91"/>
      <c r="BZ25" s="91"/>
      <c r="CA25" s="91"/>
      <c r="CB25" s="92"/>
    </row>
    <row r="26" spans="2:80" x14ac:dyDescent="0.4">
      <c r="B26" s="64" t="s">
        <v>343</v>
      </c>
      <c r="AH26" s="91">
        <v>13.579154076643103</v>
      </c>
      <c r="AI26" s="91">
        <v>12.926080848715001</v>
      </c>
      <c r="AJ26" s="91">
        <v>15.373342327881737</v>
      </c>
      <c r="AK26" s="91">
        <v>9.6116258596815456</v>
      </c>
      <c r="AL26" s="91">
        <v>15.127647203070007</v>
      </c>
      <c r="AM26" s="91">
        <v>13.494079999463576</v>
      </c>
      <c r="AN26" s="91">
        <v>15.830871255655911</v>
      </c>
      <c r="AO26" s="91">
        <v>15.07903563423066</v>
      </c>
      <c r="AP26" s="91">
        <v>14.979447262690227</v>
      </c>
      <c r="AQ26" s="91">
        <v>25.516250170833608</v>
      </c>
      <c r="AR26" s="91">
        <v>43.632974032368928</v>
      </c>
      <c r="AS26" s="91">
        <v>46.154142418618086</v>
      </c>
      <c r="AT26" s="91">
        <v>50.360911886750223</v>
      </c>
      <c r="AU26" s="91">
        <v>57.574959892505682</v>
      </c>
      <c r="AV26" s="91">
        <v>65.621060610998313</v>
      </c>
      <c r="AW26" s="91">
        <v>71.561368789841737</v>
      </c>
      <c r="AX26" s="91">
        <v>70.829850589342882</v>
      </c>
      <c r="AY26" s="91">
        <v>74.196293801322156</v>
      </c>
      <c r="AZ26" s="91">
        <v>77.222590939234777</v>
      </c>
      <c r="BA26" s="91">
        <v>78.304438047948253</v>
      </c>
      <c r="BB26" s="91">
        <v>79.346602803135681</v>
      </c>
      <c r="BC26" s="91">
        <v>81.862695178805183</v>
      </c>
      <c r="BD26" s="91">
        <v>92.125819662775015</v>
      </c>
      <c r="BE26" s="91">
        <v>100.78203352127298</v>
      </c>
      <c r="BF26" s="91">
        <v>111.12427027197363</v>
      </c>
      <c r="BG26" s="91">
        <v>61.105424402296961</v>
      </c>
      <c r="BH26" s="170">
        <v>0</v>
      </c>
      <c r="BI26" s="91">
        <v>0</v>
      </c>
      <c r="BJ26" s="91">
        <v>0</v>
      </c>
      <c r="BK26" s="91">
        <v>0</v>
      </c>
      <c r="BL26" s="91">
        <v>0</v>
      </c>
      <c r="BM26" s="91">
        <v>0</v>
      </c>
      <c r="BN26" s="91">
        <v>0</v>
      </c>
      <c r="BO26" s="91">
        <v>0</v>
      </c>
      <c r="BP26" s="91">
        <v>0</v>
      </c>
      <c r="BQ26" s="91">
        <v>0</v>
      </c>
      <c r="BR26" s="91">
        <v>0</v>
      </c>
      <c r="BS26" s="91">
        <v>0</v>
      </c>
      <c r="BT26" s="91">
        <v>0</v>
      </c>
      <c r="BU26" s="91">
        <v>0</v>
      </c>
      <c r="BV26" s="91">
        <v>0</v>
      </c>
      <c r="BW26" s="91">
        <v>0</v>
      </c>
      <c r="BX26" s="91">
        <v>0</v>
      </c>
      <c r="BY26" s="91">
        <v>0</v>
      </c>
      <c r="BZ26" s="91">
        <v>0</v>
      </c>
      <c r="CA26" s="91">
        <v>0</v>
      </c>
      <c r="CB26" s="92">
        <v>0</v>
      </c>
    </row>
    <row r="27" spans="2:80" x14ac:dyDescent="0.4">
      <c r="B27" s="64" t="s">
        <v>344</v>
      </c>
      <c r="AH27" s="91">
        <v>36.388017975676618</v>
      </c>
      <c r="AI27" s="91">
        <v>34.898201733321997</v>
      </c>
      <c r="AJ27" s="91">
        <v>32.999094668628416</v>
      </c>
      <c r="AK27" s="91">
        <v>37.894930455267037</v>
      </c>
      <c r="AL27" s="91">
        <v>40.314461375348287</v>
      </c>
      <c r="AM27" s="91">
        <v>53.437713934533612</v>
      </c>
      <c r="AN27" s="91">
        <v>55.639446700416194</v>
      </c>
      <c r="AO27" s="91">
        <v>65.528467327244613</v>
      </c>
      <c r="AP27" s="91">
        <v>78.549777246693509</v>
      </c>
      <c r="AQ27" s="91">
        <v>87.904197431982993</v>
      </c>
      <c r="AR27" s="91">
        <v>126.74128147132838</v>
      </c>
      <c r="AS27" s="91">
        <v>175.5605648690607</v>
      </c>
      <c r="AT27" s="91">
        <v>193.74379763022282</v>
      </c>
      <c r="AU27" s="91">
        <v>305.96817506835083</v>
      </c>
      <c r="AV27" s="91">
        <v>431.95118264578059</v>
      </c>
      <c r="AW27" s="91">
        <v>538.65899828685406</v>
      </c>
      <c r="AX27" s="91">
        <v>490.69683279973373</v>
      </c>
      <c r="AY27" s="91">
        <v>553.45992359789943</v>
      </c>
      <c r="AZ27" s="91">
        <v>584.58372501501219</v>
      </c>
      <c r="BA27" s="91">
        <v>622.9291544307107</v>
      </c>
      <c r="BB27" s="91">
        <v>643.3475239965012</v>
      </c>
      <c r="BC27" s="91">
        <v>750.67776141887214</v>
      </c>
      <c r="BD27" s="91">
        <v>941.72249529725832</v>
      </c>
      <c r="BE27" s="91">
        <v>1098.8204474982672</v>
      </c>
      <c r="BF27" s="91">
        <v>1222.5035844540926</v>
      </c>
      <c r="BG27" s="91">
        <v>1273.7747396818895</v>
      </c>
      <c r="BH27" s="170">
        <v>1024.2142935416989</v>
      </c>
      <c r="BI27" s="91">
        <v>762.60242273321376</v>
      </c>
      <c r="BJ27" s="91">
        <v>603.60861670599309</v>
      </c>
      <c r="BK27" s="91">
        <v>513.89817772844378</v>
      </c>
      <c r="BL27" s="91">
        <v>438.20986061825374</v>
      </c>
      <c r="BM27" s="91">
        <v>306.6208582018308</v>
      </c>
      <c r="BN27" s="91">
        <v>240.73545943716232</v>
      </c>
      <c r="BO27" s="91">
        <v>178.64429615609362</v>
      </c>
      <c r="BP27" s="91">
        <v>86.182023469758263</v>
      </c>
      <c r="BQ27" s="91">
        <v>22.795002926947411</v>
      </c>
      <c r="BR27" s="91">
        <v>6.7169792070384426</v>
      </c>
      <c r="BS27" s="91">
        <v>2.2272413827668309</v>
      </c>
      <c r="BT27" s="91">
        <v>0.55464911520348181</v>
      </c>
      <c r="BU27" s="91">
        <v>0</v>
      </c>
      <c r="BV27" s="91">
        <v>0</v>
      </c>
      <c r="BW27" s="91">
        <v>0</v>
      </c>
      <c r="BX27" s="91">
        <v>0</v>
      </c>
      <c r="BY27" s="91">
        <v>0</v>
      </c>
      <c r="BZ27" s="91">
        <v>0</v>
      </c>
      <c r="CA27" s="91">
        <v>0</v>
      </c>
      <c r="CB27" s="92">
        <v>0</v>
      </c>
    </row>
    <row r="28" spans="2:80" x14ac:dyDescent="0.4">
      <c r="B28" s="64" t="s">
        <v>345</v>
      </c>
      <c r="AH28" s="91">
        <v>882.43692991949467</v>
      </c>
      <c r="AI28" s="91">
        <v>802.6717618910003</v>
      </c>
      <c r="AJ28" s="91">
        <v>856.44952971001226</v>
      </c>
      <c r="AK28" s="91">
        <v>938.34935091487614</v>
      </c>
      <c r="AL28" s="91">
        <v>1093.8448178477818</v>
      </c>
      <c r="AM28" s="91">
        <v>1171.9163910669299</v>
      </c>
      <c r="AN28" s="91">
        <v>1252.7014721779663</v>
      </c>
      <c r="AO28" s="91">
        <v>1403.5958352202613</v>
      </c>
      <c r="AP28" s="91">
        <v>1491.4199723452575</v>
      </c>
      <c r="AQ28" s="91">
        <v>1567.8179280380875</v>
      </c>
      <c r="AR28" s="91">
        <v>1684.5225791492674</v>
      </c>
      <c r="AS28" s="91">
        <v>1818.1489708382744</v>
      </c>
      <c r="AT28" s="91">
        <v>1894.6684084301492</v>
      </c>
      <c r="AU28" s="91">
        <v>2148.8734958563805</v>
      </c>
      <c r="AV28" s="91">
        <v>2530.8519647551557</v>
      </c>
      <c r="AW28" s="91">
        <v>2708.7617044890803</v>
      </c>
      <c r="AX28" s="91">
        <v>2550.6731355451857</v>
      </c>
      <c r="AY28" s="91">
        <v>2566.1109864098767</v>
      </c>
      <c r="AZ28" s="91">
        <v>2521.6608801394636</v>
      </c>
      <c r="BA28" s="91">
        <v>2457.070179715301</v>
      </c>
      <c r="BB28" s="91">
        <v>2394.7743731968258</v>
      </c>
      <c r="BC28" s="91">
        <v>2628.5412920539684</v>
      </c>
      <c r="BD28" s="91">
        <v>3159.8913946015905</v>
      </c>
      <c r="BE28" s="91">
        <v>3473.0042695231932</v>
      </c>
      <c r="BF28" s="91">
        <v>3682.7915200308571</v>
      </c>
      <c r="BG28" s="91">
        <v>3716.8941375451232</v>
      </c>
      <c r="BH28" s="170">
        <v>3194.8578157818229</v>
      </c>
      <c r="BI28" s="91">
        <v>2408.1493314782961</v>
      </c>
      <c r="BJ28" s="91">
        <v>1896.5075817266691</v>
      </c>
      <c r="BK28" s="91">
        <v>1539.4877461965596</v>
      </c>
      <c r="BL28" s="91">
        <v>1233.8340368896863</v>
      </c>
      <c r="BM28" s="91">
        <v>682.90301652620781</v>
      </c>
      <c r="BN28" s="91">
        <v>451.4683859126867</v>
      </c>
      <c r="BO28" s="91">
        <v>297.34645521533565</v>
      </c>
      <c r="BP28" s="91">
        <v>205.37162545680337</v>
      </c>
      <c r="BQ28" s="91">
        <v>140.0892027703062</v>
      </c>
      <c r="BR28" s="91">
        <v>102.39950906353708</v>
      </c>
      <c r="BS28" s="91">
        <v>68.094670098955135</v>
      </c>
      <c r="BT28" s="91">
        <v>48.972117896045191</v>
      </c>
      <c r="BU28" s="91">
        <v>34.626015050346851</v>
      </c>
      <c r="BV28" s="91">
        <v>25.782333181561118</v>
      </c>
      <c r="BW28" s="91">
        <v>19.825761329062715</v>
      </c>
      <c r="BX28" s="91">
        <v>15.291898410164427</v>
      </c>
      <c r="BY28" s="91">
        <v>12.184998032188521</v>
      </c>
      <c r="BZ28" s="91">
        <v>9.5209353806247741</v>
      </c>
      <c r="CA28" s="91">
        <v>0</v>
      </c>
      <c r="CB28" s="92">
        <v>0</v>
      </c>
    </row>
    <row r="29" spans="2:80" x14ac:dyDescent="0.4">
      <c r="B29" s="64" t="s">
        <v>346</v>
      </c>
      <c r="AH29" s="91">
        <v>452.82519815749674</v>
      </c>
      <c r="AI29" s="91">
        <v>393.54778202409858</v>
      </c>
      <c r="AJ29" s="91">
        <v>464.23023617077052</v>
      </c>
      <c r="AK29" s="91">
        <v>777.97485516042912</v>
      </c>
      <c r="AL29" s="91">
        <v>1048.7583842452075</v>
      </c>
      <c r="AM29" s="91">
        <v>1207.6334370728162</v>
      </c>
      <c r="AN29" s="91">
        <v>1349.2708233414776</v>
      </c>
      <c r="AO29" s="91">
        <v>1425.3232612401657</v>
      </c>
      <c r="AP29" s="91">
        <v>1383.4179480785019</v>
      </c>
      <c r="AQ29" s="91">
        <v>1223.1888385680247</v>
      </c>
      <c r="AR29" s="91">
        <v>928.47780399443411</v>
      </c>
      <c r="AS29" s="91">
        <v>704.89633006858958</v>
      </c>
      <c r="AT29" s="91">
        <v>691.46199581273231</v>
      </c>
      <c r="AU29" s="91">
        <v>978.33358181688538</v>
      </c>
      <c r="AV29" s="91">
        <v>1210.6105956528349</v>
      </c>
      <c r="AW29" s="91">
        <v>1270.7918438336533</v>
      </c>
      <c r="AX29" s="91">
        <v>1336.2892850004871</v>
      </c>
      <c r="AY29" s="91">
        <v>1044.9959221713711</v>
      </c>
      <c r="AZ29" s="91">
        <v>746.27385532157302</v>
      </c>
      <c r="BA29" s="91">
        <v>500.47382545365127</v>
      </c>
      <c r="BB29" s="91">
        <v>455.46568778854186</v>
      </c>
      <c r="BC29" s="91">
        <v>423.92012729775922</v>
      </c>
      <c r="BD29" s="91">
        <v>445.00292985883215</v>
      </c>
      <c r="BE29" s="91">
        <v>409.26128917927139</v>
      </c>
      <c r="BF29" s="91">
        <v>408.16265719087346</v>
      </c>
      <c r="BG29" s="91">
        <v>353.27838849880504</v>
      </c>
      <c r="BH29" s="170">
        <v>191.83304571111412</v>
      </c>
      <c r="BI29" s="91">
        <v>31.61767411484017</v>
      </c>
      <c r="BJ29" s="91">
        <v>15.57983969304899</v>
      </c>
      <c r="BK29" s="91">
        <v>0</v>
      </c>
      <c r="BL29" s="91">
        <v>0</v>
      </c>
      <c r="BM29" s="91">
        <v>0</v>
      </c>
      <c r="BN29" s="91">
        <v>0</v>
      </c>
      <c r="BO29" s="91">
        <v>0</v>
      </c>
      <c r="BP29" s="91">
        <v>0</v>
      </c>
      <c r="BQ29" s="91">
        <v>0</v>
      </c>
      <c r="BR29" s="91">
        <v>0</v>
      </c>
      <c r="BS29" s="91">
        <v>0</v>
      </c>
      <c r="BT29" s="91">
        <v>0</v>
      </c>
      <c r="BU29" s="91">
        <v>0</v>
      </c>
      <c r="BV29" s="91">
        <v>0</v>
      </c>
      <c r="BW29" s="91">
        <v>0</v>
      </c>
      <c r="BX29" s="91">
        <v>0</v>
      </c>
      <c r="BY29" s="91">
        <v>0</v>
      </c>
      <c r="BZ29" s="91">
        <v>0</v>
      </c>
      <c r="CA29" s="91">
        <v>0</v>
      </c>
      <c r="CB29" s="92">
        <v>0</v>
      </c>
    </row>
    <row r="30" spans="2:80" x14ac:dyDescent="0.4">
      <c r="B30" s="64" t="s">
        <v>347</v>
      </c>
      <c r="AH30" s="91">
        <v>7.6060193731035977</v>
      </c>
      <c r="AI30" s="91">
        <v>8.369014496686372</v>
      </c>
      <c r="AJ30" s="91">
        <v>8.7512989845657092</v>
      </c>
      <c r="AK30" s="91">
        <v>13.206880365373179</v>
      </c>
      <c r="AL30" s="91">
        <v>17.628941985930233</v>
      </c>
      <c r="AM30" s="91">
        <v>25.062010548883514</v>
      </c>
      <c r="AN30" s="91">
        <v>30.103620072087676</v>
      </c>
      <c r="AO30" s="91">
        <v>31.120053329982657</v>
      </c>
      <c r="AP30" s="91">
        <v>32.225225537110468</v>
      </c>
      <c r="AQ30" s="91">
        <v>41.440831231210076</v>
      </c>
      <c r="AR30" s="91">
        <v>48.401465120506685</v>
      </c>
      <c r="AS30" s="91">
        <v>71.862901950040239</v>
      </c>
      <c r="AT30" s="91">
        <v>110.38123603203799</v>
      </c>
      <c r="AU30" s="91">
        <v>126.28400579561254</v>
      </c>
      <c r="AV30" s="91">
        <v>140.25157939335685</v>
      </c>
      <c r="AW30" s="91">
        <v>151.60863228432117</v>
      </c>
      <c r="AX30" s="91">
        <v>91.499964358789455</v>
      </c>
      <c r="AY30" s="91">
        <v>106.44075130892817</v>
      </c>
      <c r="AZ30" s="91">
        <v>110.07843967566802</v>
      </c>
      <c r="BA30" s="91">
        <v>109.15485791879121</v>
      </c>
      <c r="BB30" s="91">
        <v>108.91155259604569</v>
      </c>
      <c r="BC30" s="91">
        <v>84.981854852290809</v>
      </c>
      <c r="BD30" s="91">
        <v>102.30982113954437</v>
      </c>
      <c r="BE30" s="91">
        <v>119.01721786378882</v>
      </c>
      <c r="BF30" s="91">
        <v>131.16672100566507</v>
      </c>
      <c r="BG30" s="91">
        <v>129.33199157610426</v>
      </c>
      <c r="BH30" s="170">
        <v>181.99397952686476</v>
      </c>
      <c r="BI30" s="91">
        <v>139.96305185669621</v>
      </c>
      <c r="BJ30" s="91">
        <v>112.53719972484616</v>
      </c>
      <c r="BK30" s="91">
        <v>103.64372988201214</v>
      </c>
      <c r="BL30" s="91">
        <v>90.149554607385397</v>
      </c>
      <c r="BM30" s="91">
        <v>54.880330848509551</v>
      </c>
      <c r="BN30" s="91">
        <v>49.211865755943627</v>
      </c>
      <c r="BO30" s="91">
        <v>44.19854969176567</v>
      </c>
      <c r="BP30" s="91">
        <v>38.714874117393222</v>
      </c>
      <c r="BQ30" s="91">
        <v>27.989023679352535</v>
      </c>
      <c r="BR30" s="91">
        <v>21.52756367341</v>
      </c>
      <c r="BS30" s="91">
        <v>16.641684270807133</v>
      </c>
      <c r="BT30" s="91">
        <v>13.134563891976905</v>
      </c>
      <c r="BU30" s="91">
        <v>9.7262954198355231</v>
      </c>
      <c r="BV30" s="91">
        <v>7.5255126965587058</v>
      </c>
      <c r="BW30" s="91">
        <v>5.6771449722244558</v>
      </c>
      <c r="BX30" s="91">
        <v>4.230309713751347</v>
      </c>
      <c r="BY30" s="91">
        <v>3.2550325884391809</v>
      </c>
      <c r="BZ30" s="91">
        <v>2.5248629089888692</v>
      </c>
      <c r="CA30" s="91">
        <v>0</v>
      </c>
      <c r="CB30" s="92">
        <v>0</v>
      </c>
    </row>
    <row r="31" spans="2:80" ht="26.25" customHeight="1" x14ac:dyDescent="0.4">
      <c r="B31" s="96" t="s">
        <v>348</v>
      </c>
      <c r="AH31" s="91">
        <v>1379.2561654257715</v>
      </c>
      <c r="AI31" s="91">
        <v>1239.4867601451072</v>
      </c>
      <c r="AJ31" s="91">
        <v>1362.4301595339771</v>
      </c>
      <c r="AK31" s="91">
        <v>1767.4260168959452</v>
      </c>
      <c r="AL31" s="91">
        <v>2200.546605454268</v>
      </c>
      <c r="AM31" s="91">
        <v>2458.049552623163</v>
      </c>
      <c r="AN31" s="91">
        <v>2687.7153622919477</v>
      </c>
      <c r="AO31" s="91">
        <v>2925.5676171176538</v>
      </c>
      <c r="AP31" s="91">
        <v>2985.6129232075637</v>
      </c>
      <c r="AQ31" s="91">
        <v>2920.3517952693051</v>
      </c>
      <c r="AR31" s="91">
        <v>2788.1431297355366</v>
      </c>
      <c r="AS31" s="91">
        <v>2770.4687677259649</v>
      </c>
      <c r="AT31" s="91">
        <v>2890.2554379051421</v>
      </c>
      <c r="AU31" s="91">
        <v>3559.4592585372293</v>
      </c>
      <c r="AV31" s="91">
        <v>4313.6653224471274</v>
      </c>
      <c r="AW31" s="91">
        <v>4669.8211788939088</v>
      </c>
      <c r="AX31" s="91">
        <v>4469.1592177041957</v>
      </c>
      <c r="AY31" s="91">
        <v>4271.0075834880754</v>
      </c>
      <c r="AZ31" s="91">
        <v>3962.5969001517169</v>
      </c>
      <c r="BA31" s="91">
        <v>3689.6280175184547</v>
      </c>
      <c r="BB31" s="91">
        <v>3602.4991375779141</v>
      </c>
      <c r="BC31" s="91">
        <v>3888.1210356228898</v>
      </c>
      <c r="BD31" s="91">
        <v>4648.9266408972253</v>
      </c>
      <c r="BE31" s="91">
        <v>5100.1032240645218</v>
      </c>
      <c r="BF31" s="91">
        <v>5444.6244826814882</v>
      </c>
      <c r="BG31" s="91">
        <v>5473.2792573019224</v>
      </c>
      <c r="BH31" s="170">
        <v>4592.8991345615004</v>
      </c>
      <c r="BI31" s="91">
        <v>3342.3324801830463</v>
      </c>
      <c r="BJ31" s="91">
        <v>2628.2332378505571</v>
      </c>
      <c r="BK31" s="91">
        <v>2157.0296538070152</v>
      </c>
      <c r="BL31" s="91">
        <v>1762.1934521153257</v>
      </c>
      <c r="BM31" s="91">
        <v>1044.4042055765481</v>
      </c>
      <c r="BN31" s="91">
        <v>741.41571110579264</v>
      </c>
      <c r="BO31" s="91">
        <v>520.18930106319488</v>
      </c>
      <c r="BP31" s="91">
        <v>330.26852304395487</v>
      </c>
      <c r="BQ31" s="91">
        <v>190.87322937660613</v>
      </c>
      <c r="BR31" s="91">
        <v>130.64405194398552</v>
      </c>
      <c r="BS31" s="91">
        <v>86.963595752529088</v>
      </c>
      <c r="BT31" s="91">
        <v>62.661330903225576</v>
      </c>
      <c r="BU31" s="91">
        <v>44.352310470182374</v>
      </c>
      <c r="BV31" s="91">
        <v>33.307845878119828</v>
      </c>
      <c r="BW31" s="91">
        <v>25.502906301287169</v>
      </c>
      <c r="BX31" s="91">
        <v>19.522208123915775</v>
      </c>
      <c r="BY31" s="91">
        <v>15.440030620627702</v>
      </c>
      <c r="BZ31" s="91">
        <v>12.045798289613645</v>
      </c>
      <c r="CA31" s="91">
        <v>0</v>
      </c>
      <c r="CB31" s="92">
        <v>0</v>
      </c>
    </row>
    <row r="32" spans="2:80" x14ac:dyDescent="0.4">
      <c r="B32" s="96" t="s">
        <v>349</v>
      </c>
      <c r="AH32" s="91">
        <v>1392.8353195024147</v>
      </c>
      <c r="AI32" s="91">
        <v>1252.4128409938221</v>
      </c>
      <c r="AJ32" s="91">
        <v>1377.8035018618589</v>
      </c>
      <c r="AK32" s="91">
        <v>1777.0376427556268</v>
      </c>
      <c r="AL32" s="91">
        <v>2215.674252657338</v>
      </c>
      <c r="AM32" s="91">
        <v>2471.5436326226268</v>
      </c>
      <c r="AN32" s="91">
        <v>2703.5462335476036</v>
      </c>
      <c r="AO32" s="91">
        <v>2940.6466527518846</v>
      </c>
      <c r="AP32" s="91">
        <v>3000.5923704702536</v>
      </c>
      <c r="AQ32" s="91">
        <v>2945.8680454401383</v>
      </c>
      <c r="AR32" s="91">
        <v>2831.7761037679056</v>
      </c>
      <c r="AS32" s="91">
        <v>2816.6229101445829</v>
      </c>
      <c r="AT32" s="91">
        <v>2940.6163497918924</v>
      </c>
      <c r="AU32" s="91">
        <v>3617.0342184297351</v>
      </c>
      <c r="AV32" s="91">
        <v>4379.2863830581264</v>
      </c>
      <c r="AW32" s="91">
        <v>4741.382547683751</v>
      </c>
      <c r="AX32" s="91">
        <v>4539.9890682935384</v>
      </c>
      <c r="AY32" s="91">
        <v>4345.2038772893975</v>
      </c>
      <c r="AZ32" s="91">
        <v>4039.8194910909519</v>
      </c>
      <c r="BA32" s="91">
        <v>3767.9324555664034</v>
      </c>
      <c r="BB32" s="91">
        <v>3681.8457403810498</v>
      </c>
      <c r="BC32" s="91">
        <v>3969.9837308016949</v>
      </c>
      <c r="BD32" s="91">
        <v>4741.0524605599994</v>
      </c>
      <c r="BE32" s="91">
        <v>5200.8852575857945</v>
      </c>
      <c r="BF32" s="91">
        <v>5555.7487529534619</v>
      </c>
      <c r="BG32" s="91">
        <v>5534.3846817042195</v>
      </c>
      <c r="BH32" s="170">
        <v>4592.8991345615004</v>
      </c>
      <c r="BI32" s="91">
        <v>3342.3324801830463</v>
      </c>
      <c r="BJ32" s="91">
        <v>2628.2332378505571</v>
      </c>
      <c r="BK32" s="91">
        <v>2157.0296538070152</v>
      </c>
      <c r="BL32" s="91">
        <v>1762.1934521153257</v>
      </c>
      <c r="BM32" s="91">
        <v>1044.4042055765481</v>
      </c>
      <c r="BN32" s="91">
        <v>741.41571110579264</v>
      </c>
      <c r="BO32" s="91">
        <v>520.18930106319488</v>
      </c>
      <c r="BP32" s="91">
        <v>330.26852304395487</v>
      </c>
      <c r="BQ32" s="91">
        <v>190.87322937660613</v>
      </c>
      <c r="BR32" s="91">
        <v>130.64405194398552</v>
      </c>
      <c r="BS32" s="91">
        <v>86.963595752529088</v>
      </c>
      <c r="BT32" s="91">
        <v>62.661330903225576</v>
      </c>
      <c r="BU32" s="91">
        <v>44.352310470182374</v>
      </c>
      <c r="BV32" s="91">
        <v>33.307845878119828</v>
      </c>
      <c r="BW32" s="91">
        <v>25.502906301287169</v>
      </c>
      <c r="BX32" s="91">
        <v>19.522208123915775</v>
      </c>
      <c r="BY32" s="91">
        <v>15.440030620627702</v>
      </c>
      <c r="BZ32" s="91">
        <v>12.045798289613645</v>
      </c>
      <c r="CA32" s="91">
        <v>0</v>
      </c>
      <c r="CB32" s="92">
        <v>0</v>
      </c>
    </row>
    <row r="33" spans="2:80" ht="26.25" customHeight="1" x14ac:dyDescent="0.4">
      <c r="B33" s="169" t="s">
        <v>356</v>
      </c>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170"/>
      <c r="BI33" s="91"/>
      <c r="BJ33" s="91"/>
      <c r="BK33" s="91"/>
      <c r="BL33" s="91"/>
      <c r="BM33" s="91"/>
      <c r="BN33" s="91"/>
      <c r="BO33" s="91"/>
      <c r="BP33" s="91"/>
      <c r="BQ33" s="91"/>
      <c r="BR33" s="91"/>
      <c r="BS33" s="91"/>
      <c r="BT33" s="91"/>
      <c r="BU33" s="91"/>
      <c r="BV33" s="91"/>
      <c r="BW33" s="91"/>
      <c r="BX33" s="91"/>
      <c r="BY33" s="91"/>
      <c r="BZ33" s="91"/>
      <c r="CA33" s="91"/>
      <c r="CB33" s="92"/>
    </row>
    <row r="34" spans="2:80" x14ac:dyDescent="0.4">
      <c r="B34" s="64" t="s">
        <v>343</v>
      </c>
      <c r="AH34" s="91">
        <v>0</v>
      </c>
      <c r="AI34" s="91">
        <v>32.83952771057416</v>
      </c>
      <c r="AJ34" s="91">
        <v>49.620604729911044</v>
      </c>
      <c r="AK34" s="91">
        <v>57.363649212100363</v>
      </c>
      <c r="AL34" s="91">
        <v>90.599805479208484</v>
      </c>
      <c r="AM34" s="91">
        <v>230.58515747428149</v>
      </c>
      <c r="AN34" s="91">
        <v>419.57312589050366</v>
      </c>
      <c r="AO34" s="91">
        <v>691.54769149262597</v>
      </c>
      <c r="AP34" s="91">
        <v>954.06715611837922</v>
      </c>
      <c r="AQ34" s="91">
        <v>1212.505809257628</v>
      </c>
      <c r="AR34" s="91">
        <v>1489.2745697827131</v>
      </c>
      <c r="AS34" s="91">
        <v>1739.4655785865223</v>
      </c>
      <c r="AT34" s="91">
        <v>1859.8233868810496</v>
      </c>
      <c r="AU34" s="91">
        <v>2230.0959384032399</v>
      </c>
      <c r="AV34" s="91">
        <v>2620.830269078182</v>
      </c>
      <c r="AW34" s="91">
        <v>2797.5106345680861</v>
      </c>
      <c r="AX34" s="91">
        <v>2775.9295568446619</v>
      </c>
      <c r="AY34" s="91">
        <v>2375.1988986611877</v>
      </c>
      <c r="AZ34" s="91">
        <v>2164.9858872855671</v>
      </c>
      <c r="BA34" s="91">
        <v>1971.4811216170081</v>
      </c>
      <c r="BB34" s="91">
        <v>1764.8383668214733</v>
      </c>
      <c r="BC34" s="91">
        <v>1655.0919331092589</v>
      </c>
      <c r="BD34" s="91">
        <v>1572.5629560522673</v>
      </c>
      <c r="BE34" s="91">
        <v>1523.1925248646564</v>
      </c>
      <c r="BF34" s="91">
        <v>856.17470207085785</v>
      </c>
      <c r="BG34" s="91">
        <v>330.32732043114646</v>
      </c>
      <c r="BH34" s="170">
        <v>0</v>
      </c>
      <c r="BI34" s="91">
        <v>0</v>
      </c>
      <c r="BJ34" s="91">
        <v>0</v>
      </c>
      <c r="BK34" s="91">
        <v>0</v>
      </c>
      <c r="BL34" s="91">
        <v>0</v>
      </c>
      <c r="BM34" s="91">
        <v>0</v>
      </c>
      <c r="BN34" s="91">
        <v>0</v>
      </c>
      <c r="BO34" s="91">
        <v>0</v>
      </c>
      <c r="BP34" s="91">
        <v>0</v>
      </c>
      <c r="BQ34" s="91">
        <v>0</v>
      </c>
      <c r="BR34" s="91">
        <v>0</v>
      </c>
      <c r="BS34" s="91">
        <v>0</v>
      </c>
      <c r="BT34" s="91">
        <v>0</v>
      </c>
      <c r="BU34" s="91">
        <v>0</v>
      </c>
      <c r="BV34" s="91">
        <v>0</v>
      </c>
      <c r="BW34" s="91">
        <v>0</v>
      </c>
      <c r="BX34" s="91">
        <v>0</v>
      </c>
      <c r="BY34" s="91">
        <v>0</v>
      </c>
      <c r="BZ34" s="91">
        <v>0</v>
      </c>
      <c r="CA34" s="91">
        <v>0</v>
      </c>
      <c r="CB34" s="92">
        <v>0</v>
      </c>
    </row>
    <row r="35" spans="2:80" x14ac:dyDescent="0.4">
      <c r="B35" s="64" t="s">
        <v>344</v>
      </c>
      <c r="AH35" s="91">
        <v>0</v>
      </c>
      <c r="AI35" s="91">
        <v>8.6200508923468551</v>
      </c>
      <c r="AJ35" s="91">
        <v>13.024917466859085</v>
      </c>
      <c r="AK35" s="91">
        <v>15.057389982494129</v>
      </c>
      <c r="AL35" s="91">
        <v>23.781551944062606</v>
      </c>
      <c r="AM35" s="91">
        <v>60.526320901019105</v>
      </c>
      <c r="AN35" s="91">
        <v>110.133791512252</v>
      </c>
      <c r="AO35" s="91">
        <v>181.52442226603509</v>
      </c>
      <c r="AP35" s="91">
        <v>250.43318262488131</v>
      </c>
      <c r="AQ35" s="91">
        <v>318.27077037108302</v>
      </c>
      <c r="AR35" s="91">
        <v>390.9198298266424</v>
      </c>
      <c r="AS35" s="91">
        <v>456.59249259158247</v>
      </c>
      <c r="AT35" s="91">
        <v>462.60870326547337</v>
      </c>
      <c r="AU35" s="91">
        <v>559.66979954152782</v>
      </c>
      <c r="AV35" s="91">
        <v>659.24346282119666</v>
      </c>
      <c r="AW35" s="91">
        <v>763.94756595050467</v>
      </c>
      <c r="AX35" s="91">
        <v>780.26337441215344</v>
      </c>
      <c r="AY35" s="91">
        <v>761.20701372219139</v>
      </c>
      <c r="AZ35" s="91">
        <v>741.98047672234134</v>
      </c>
      <c r="BA35" s="91">
        <v>749.09291862293651</v>
      </c>
      <c r="BB35" s="91">
        <v>741.07491794289672</v>
      </c>
      <c r="BC35" s="91">
        <v>738.53248915052154</v>
      </c>
      <c r="BD35" s="91">
        <v>707.99924673835835</v>
      </c>
      <c r="BE35" s="91">
        <v>704.7486466544093</v>
      </c>
      <c r="BF35" s="91">
        <v>207.2047762759679</v>
      </c>
      <c r="BG35" s="91">
        <v>89.705617497997039</v>
      </c>
      <c r="BH35" s="170">
        <v>0</v>
      </c>
      <c r="BI35" s="91">
        <v>0</v>
      </c>
      <c r="BJ35" s="91">
        <v>0</v>
      </c>
      <c r="BK35" s="91">
        <v>0</v>
      </c>
      <c r="BL35" s="91">
        <v>0</v>
      </c>
      <c r="BM35" s="91">
        <v>0</v>
      </c>
      <c r="BN35" s="91">
        <v>0</v>
      </c>
      <c r="BO35" s="91">
        <v>0</v>
      </c>
      <c r="BP35" s="91">
        <v>0</v>
      </c>
      <c r="BQ35" s="91">
        <v>0</v>
      </c>
      <c r="BR35" s="91">
        <v>0</v>
      </c>
      <c r="BS35" s="91">
        <v>0</v>
      </c>
      <c r="BT35" s="91">
        <v>0</v>
      </c>
      <c r="BU35" s="91">
        <v>0</v>
      </c>
      <c r="BV35" s="91">
        <v>0</v>
      </c>
      <c r="BW35" s="91">
        <v>0</v>
      </c>
      <c r="BX35" s="91">
        <v>0</v>
      </c>
      <c r="BY35" s="91">
        <v>0</v>
      </c>
      <c r="BZ35" s="91">
        <v>0</v>
      </c>
      <c r="CA35" s="91">
        <v>0</v>
      </c>
      <c r="CB35" s="92">
        <v>0</v>
      </c>
    </row>
    <row r="36" spans="2:80" ht="39" customHeight="1" x14ac:dyDescent="0.4">
      <c r="B36" s="60" t="s">
        <v>357</v>
      </c>
      <c r="C36" s="1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170"/>
      <c r="BI36" s="91"/>
      <c r="BJ36" s="91"/>
      <c r="BK36" s="91"/>
      <c r="BL36" s="91"/>
      <c r="BM36" s="91"/>
      <c r="BN36" s="91"/>
      <c r="BO36" s="91"/>
      <c r="BP36" s="91"/>
      <c r="BQ36" s="91"/>
      <c r="BR36" s="91"/>
      <c r="BS36" s="91"/>
      <c r="BT36" s="91"/>
      <c r="BU36" s="91"/>
      <c r="BV36" s="91"/>
      <c r="BW36" s="91"/>
      <c r="BX36" s="91"/>
      <c r="BY36" s="91"/>
      <c r="BZ36" s="91"/>
      <c r="CA36" s="91"/>
      <c r="CB36" s="92"/>
    </row>
    <row r="37" spans="2:80" x14ac:dyDescent="0.4">
      <c r="B37" s="64" t="s">
        <v>343</v>
      </c>
      <c r="AH37" s="91">
        <v>2704.2072479418912</v>
      </c>
      <c r="AI37" s="91">
        <v>2541.3120962629823</v>
      </c>
      <c r="AJ37" s="91">
        <v>2472.1497019113976</v>
      </c>
      <c r="AK37" s="91">
        <v>2842.870592358679</v>
      </c>
      <c r="AL37" s="91">
        <v>2654.0894020689548</v>
      </c>
      <c r="AM37" s="91">
        <v>2513.0823606000154</v>
      </c>
      <c r="AN37" s="91">
        <v>2713.7036268132229</v>
      </c>
      <c r="AO37" s="91">
        <v>2732.9763417326958</v>
      </c>
      <c r="AP37" s="91">
        <v>2543.276384394278</v>
      </c>
      <c r="AQ37" s="91">
        <v>2352.8010945739102</v>
      </c>
      <c r="AR37" s="91">
        <v>2437.2942470784878</v>
      </c>
      <c r="AS37" s="91">
        <v>2288.6304303824099</v>
      </c>
      <c r="AT37" s="91">
        <v>2323.0029820372752</v>
      </c>
      <c r="AU37" s="91">
        <v>2499.0429100129418</v>
      </c>
      <c r="AV37" s="91">
        <v>3619.5429533009733</v>
      </c>
      <c r="AW37" s="91">
        <v>3634.0971122953906</v>
      </c>
      <c r="AX37" s="91">
        <v>3621.2066561842062</v>
      </c>
      <c r="AY37" s="91">
        <v>3706.5807854197487</v>
      </c>
      <c r="AZ37" s="91">
        <v>3568.0665382074444</v>
      </c>
      <c r="BA37" s="91">
        <v>3672.2985113551231</v>
      </c>
      <c r="BB37" s="91">
        <v>3560.1767487581219</v>
      </c>
      <c r="BC37" s="91">
        <v>3887.0523938622086</v>
      </c>
      <c r="BD37" s="91">
        <v>4310.0226923896062</v>
      </c>
      <c r="BE37" s="91">
        <v>4840.6245375936887</v>
      </c>
      <c r="BF37" s="91">
        <v>5347.8123402755691</v>
      </c>
      <c r="BG37" s="91">
        <v>6306.1209339195802</v>
      </c>
      <c r="BH37" s="170">
        <v>8016.1914603866808</v>
      </c>
      <c r="BI37" s="91">
        <v>8422.6304502766943</v>
      </c>
      <c r="BJ37" s="91">
        <v>8753.7189915351919</v>
      </c>
      <c r="BK37" s="91">
        <v>9145.8976283756328</v>
      </c>
      <c r="BL37" s="91">
        <v>9325.2936026657353</v>
      </c>
      <c r="BM37" s="91">
        <v>9680.8537505071017</v>
      </c>
      <c r="BN37" s="91">
        <v>9650.4648248244011</v>
      </c>
      <c r="BO37" s="91">
        <v>9286.2703870044497</v>
      </c>
      <c r="BP37" s="91">
        <v>8487.2248390841032</v>
      </c>
      <c r="BQ37" s="91">
        <v>7806.2478307465581</v>
      </c>
      <c r="BR37" s="91">
        <v>7189.8530631459598</v>
      </c>
      <c r="BS37" s="91">
        <v>6589.3104775385627</v>
      </c>
      <c r="BT37" s="91">
        <v>5999.4409148734803</v>
      </c>
      <c r="BU37" s="91">
        <v>5587.4177994869251</v>
      </c>
      <c r="BV37" s="91">
        <v>5238.4019379751589</v>
      </c>
      <c r="BW37" s="91">
        <v>5130.441850823433</v>
      </c>
      <c r="BX37" s="91">
        <v>5185.5390341090733</v>
      </c>
      <c r="BY37" s="91">
        <v>5099.0924048719817</v>
      </c>
      <c r="BZ37" s="91">
        <v>4890.7628829454889</v>
      </c>
      <c r="CA37" s="91">
        <v>4698.1389827224166</v>
      </c>
      <c r="CB37" s="92">
        <v>4595.3832515587947</v>
      </c>
    </row>
    <row r="38" spans="2:80" x14ac:dyDescent="0.4">
      <c r="B38" s="64" t="s">
        <v>344</v>
      </c>
      <c r="AH38" s="91">
        <v>593.40205735838663</v>
      </c>
      <c r="AI38" s="91">
        <v>561.79159497697799</v>
      </c>
      <c r="AJ38" s="91">
        <v>552.58875552253824</v>
      </c>
      <c r="AK38" s="91">
        <v>570.49836480266106</v>
      </c>
      <c r="AL38" s="91">
        <v>695.51351418385093</v>
      </c>
      <c r="AM38" s="91">
        <v>739.77635847662691</v>
      </c>
      <c r="AN38" s="91">
        <v>769.15947100319556</v>
      </c>
      <c r="AO38" s="91">
        <v>836.76076886574788</v>
      </c>
      <c r="AP38" s="91">
        <v>969.46840529366</v>
      </c>
      <c r="AQ38" s="91">
        <v>932.96937234902555</v>
      </c>
      <c r="AR38" s="91">
        <v>1135.5394314109385</v>
      </c>
      <c r="AS38" s="91">
        <v>1160.4662911390405</v>
      </c>
      <c r="AT38" s="91">
        <v>1330.5920490353701</v>
      </c>
      <c r="AU38" s="91">
        <v>1562.4304147388721</v>
      </c>
      <c r="AV38" s="91">
        <v>2121.0057685347133</v>
      </c>
      <c r="AW38" s="91">
        <v>2590.3796695048413</v>
      </c>
      <c r="AX38" s="91">
        <v>3223.5347294117023</v>
      </c>
      <c r="AY38" s="91">
        <v>3786.8131554619667</v>
      </c>
      <c r="AZ38" s="91">
        <v>4014.6243913499047</v>
      </c>
      <c r="BA38" s="91">
        <v>4207.5027870796348</v>
      </c>
      <c r="BB38" s="91">
        <v>4361.9118748157143</v>
      </c>
      <c r="BC38" s="91">
        <v>4536.4053132313875</v>
      </c>
      <c r="BD38" s="91">
        <v>4769.9926559278638</v>
      </c>
      <c r="BE38" s="91">
        <v>5068.8502301288208</v>
      </c>
      <c r="BF38" s="91">
        <v>5292.4206078532652</v>
      </c>
      <c r="BG38" s="91">
        <v>5546.4303778742551</v>
      </c>
      <c r="BH38" s="170">
        <v>5308.3788284102638</v>
      </c>
      <c r="BI38" s="91">
        <v>5177.5356151901369</v>
      </c>
      <c r="BJ38" s="91">
        <v>5226.1145949796119</v>
      </c>
      <c r="BK38" s="91">
        <v>5763.925317681219</v>
      </c>
      <c r="BL38" s="91">
        <v>5810.1441580958199</v>
      </c>
      <c r="BM38" s="91">
        <v>6447.5134096836846</v>
      </c>
      <c r="BN38" s="91">
        <v>6681.3301925233172</v>
      </c>
      <c r="BO38" s="91">
        <v>6969.1471261857778</v>
      </c>
      <c r="BP38" s="91">
        <v>7783.426442753168</v>
      </c>
      <c r="BQ38" s="91">
        <v>8723.4966876998496</v>
      </c>
      <c r="BR38" s="91">
        <v>10036.985830358155</v>
      </c>
      <c r="BS38" s="91">
        <v>10889.877916852127</v>
      </c>
      <c r="BT38" s="91">
        <v>10846.208334613357</v>
      </c>
      <c r="BU38" s="91">
        <v>11107.415737100491</v>
      </c>
      <c r="BV38" s="91">
        <v>10935.325804134298</v>
      </c>
      <c r="BW38" s="91">
        <v>8912.076188840796</v>
      </c>
      <c r="BX38" s="91">
        <v>12171.938671488362</v>
      </c>
      <c r="BY38" s="91">
        <v>12119.384012964503</v>
      </c>
      <c r="BZ38" s="91">
        <v>12171.517185070823</v>
      </c>
      <c r="CA38" s="91">
        <v>12304.864044581538</v>
      </c>
      <c r="CB38" s="92">
        <v>12278.090867354229</v>
      </c>
    </row>
    <row r="39" spans="2:80" x14ac:dyDescent="0.4">
      <c r="B39" s="64" t="s">
        <v>345</v>
      </c>
      <c r="AH39" s="91">
        <v>735.63910978494459</v>
      </c>
      <c r="AI39" s="91">
        <v>669.1432785126957</v>
      </c>
      <c r="AJ39" s="91">
        <v>660.96423016730876</v>
      </c>
      <c r="AK39" s="91">
        <v>839.49269908738222</v>
      </c>
      <c r="AL39" s="91">
        <v>1193.7823306176399</v>
      </c>
      <c r="AM39" s="91">
        <v>1504.0698909214104</v>
      </c>
      <c r="AN39" s="91">
        <v>1623.6070893189967</v>
      </c>
      <c r="AO39" s="91">
        <v>1890.4952146795147</v>
      </c>
      <c r="AP39" s="91">
        <v>2081.1280323672531</v>
      </c>
      <c r="AQ39" s="91">
        <v>2073.1946220176842</v>
      </c>
      <c r="AR39" s="91">
        <v>2088.714928950601</v>
      </c>
      <c r="AS39" s="91">
        <v>2017.4999679614921</v>
      </c>
      <c r="AT39" s="91">
        <v>2304.1253791922973</v>
      </c>
      <c r="AU39" s="91">
        <v>2814.8688869437815</v>
      </c>
      <c r="AV39" s="91">
        <v>3301.5161381820899</v>
      </c>
      <c r="AW39" s="91">
        <v>3457.6096199499011</v>
      </c>
      <c r="AX39" s="91">
        <v>4050.9218565730739</v>
      </c>
      <c r="AY39" s="91">
        <v>4186.779328833908</v>
      </c>
      <c r="AZ39" s="91">
        <v>4047.0720545583822</v>
      </c>
      <c r="BA39" s="91">
        <v>3770.037478808008</v>
      </c>
      <c r="BB39" s="91">
        <v>3490.4396450806939</v>
      </c>
      <c r="BC39" s="91">
        <v>3266.1796359496102</v>
      </c>
      <c r="BD39" s="91">
        <v>3163.5272873924373</v>
      </c>
      <c r="BE39" s="91">
        <v>3040.5908962877456</v>
      </c>
      <c r="BF39" s="91">
        <v>2832.3077065910711</v>
      </c>
      <c r="BG39" s="91">
        <v>2984.5457641437483</v>
      </c>
      <c r="BH39" s="170">
        <v>2976.775017996988</v>
      </c>
      <c r="BI39" s="91">
        <v>2759.7749607627147</v>
      </c>
      <c r="BJ39" s="91">
        <v>2697.2588069187391</v>
      </c>
      <c r="BK39" s="91">
        <v>2663.7449763055401</v>
      </c>
      <c r="BL39" s="91">
        <v>2472.0676238429801</v>
      </c>
      <c r="BM39" s="91">
        <v>2702.0795669178392</v>
      </c>
      <c r="BN39" s="91">
        <v>2576.7116668237099</v>
      </c>
      <c r="BO39" s="91">
        <v>2360.2240448548473</v>
      </c>
      <c r="BP39" s="91">
        <v>2179.4688920932813</v>
      </c>
      <c r="BQ39" s="91">
        <v>1918.0647020752913</v>
      </c>
      <c r="BR39" s="91">
        <v>1755.0097953517547</v>
      </c>
      <c r="BS39" s="91">
        <v>1621.1076046240103</v>
      </c>
      <c r="BT39" s="91">
        <v>1430.7473870585461</v>
      </c>
      <c r="BU39" s="91">
        <v>1364.8589090517612</v>
      </c>
      <c r="BV39" s="91">
        <v>1119.2668706518775</v>
      </c>
      <c r="BW39" s="91">
        <v>794.94025479351876</v>
      </c>
      <c r="BX39" s="91">
        <v>1141.3687974355055</v>
      </c>
      <c r="BY39" s="91">
        <v>1052.0172359881308</v>
      </c>
      <c r="BZ39" s="91">
        <v>1026.3799692918828</v>
      </c>
      <c r="CA39" s="91">
        <v>1009.2261201746456</v>
      </c>
      <c r="CB39" s="92">
        <v>1001.2703999113833</v>
      </c>
    </row>
    <row r="40" spans="2:80" x14ac:dyDescent="0.4">
      <c r="B40" s="64" t="s">
        <v>346</v>
      </c>
      <c r="AH40" s="91">
        <v>2042.1124079736001</v>
      </c>
      <c r="AI40" s="91">
        <v>1774.7881789086705</v>
      </c>
      <c r="AJ40" s="91">
        <v>2299.1333540645342</v>
      </c>
      <c r="AK40" s="91">
        <v>3983.0472363089038</v>
      </c>
      <c r="AL40" s="91">
        <v>6479.8812184608669</v>
      </c>
      <c r="AM40" s="91">
        <v>7909.1943039690505</v>
      </c>
      <c r="AN40" s="91">
        <v>8529.763186219916</v>
      </c>
      <c r="AO40" s="91">
        <v>9146.8775645615533</v>
      </c>
      <c r="AP40" s="91">
        <v>9062.0089895030542</v>
      </c>
      <c r="AQ40" s="91">
        <v>7867.9358556501775</v>
      </c>
      <c r="AR40" s="91">
        <v>5592.241953192909</v>
      </c>
      <c r="AS40" s="91">
        <v>4523.9080004921288</v>
      </c>
      <c r="AT40" s="91">
        <v>4708.362343269444</v>
      </c>
      <c r="AU40" s="91">
        <v>6311.0783090085279</v>
      </c>
      <c r="AV40" s="91">
        <v>7888.0866275778617</v>
      </c>
      <c r="AW40" s="91">
        <v>8200.820549287213</v>
      </c>
      <c r="AX40" s="91">
        <v>7110.0367688501519</v>
      </c>
      <c r="AY40" s="91">
        <v>6591.3909454536633</v>
      </c>
      <c r="AZ40" s="91">
        <v>5638.5025740395049</v>
      </c>
      <c r="BA40" s="91">
        <v>4683.9163333725237</v>
      </c>
      <c r="BB40" s="91">
        <v>4149.1415894111024</v>
      </c>
      <c r="BC40" s="91">
        <v>3735.0590957656223</v>
      </c>
      <c r="BD40" s="91">
        <v>3108.1134799300162</v>
      </c>
      <c r="BE40" s="91">
        <v>2668.5695023020335</v>
      </c>
      <c r="BF40" s="91">
        <v>2557.1062224394782</v>
      </c>
      <c r="BG40" s="91">
        <v>2479.6876630526504</v>
      </c>
      <c r="BH40" s="170">
        <v>2170.1444752198731</v>
      </c>
      <c r="BI40" s="91">
        <v>2360.2762700708772</v>
      </c>
      <c r="BJ40" s="91">
        <v>2484.7586339060867</v>
      </c>
      <c r="BK40" s="91">
        <v>2256.2781112880862</v>
      </c>
      <c r="BL40" s="91">
        <v>2577.4267652232784</v>
      </c>
      <c r="BM40" s="91">
        <v>4281.7458068064525</v>
      </c>
      <c r="BN40" s="91">
        <v>4299.8019244939151</v>
      </c>
      <c r="BO40" s="91">
        <v>4825.3875704752918</v>
      </c>
      <c r="BP40" s="91">
        <v>5093.4044487057963</v>
      </c>
      <c r="BQ40" s="91">
        <v>4225.2376997118536</v>
      </c>
      <c r="BR40" s="91">
        <v>2947.4435036939358</v>
      </c>
      <c r="BS40" s="91">
        <v>2171.9190153099003</v>
      </c>
      <c r="BT40" s="91">
        <v>1706.1534185166761</v>
      </c>
      <c r="BU40" s="91">
        <v>1501.789284449017</v>
      </c>
      <c r="BV40" s="91">
        <v>1165.4802119176288</v>
      </c>
      <c r="BW40" s="91">
        <v>622.88809670777152</v>
      </c>
      <c r="BX40" s="91">
        <v>2037.7328126340312</v>
      </c>
      <c r="BY40" s="91">
        <v>2060.4820067523374</v>
      </c>
      <c r="BZ40" s="91">
        <v>2110.3254644546528</v>
      </c>
      <c r="CA40" s="91">
        <v>2163.8823735371916</v>
      </c>
      <c r="CB40" s="92">
        <v>2214.1267415130187</v>
      </c>
    </row>
    <row r="41" spans="2:80" x14ac:dyDescent="0.4">
      <c r="B41" s="64" t="s">
        <v>347</v>
      </c>
      <c r="AH41" s="91">
        <v>94.129300488552772</v>
      </c>
      <c r="AI41" s="91">
        <v>103.57184773120038</v>
      </c>
      <c r="AJ41" s="91">
        <v>109.57913183155566</v>
      </c>
      <c r="AK41" s="91">
        <v>132.45387064079819</v>
      </c>
      <c r="AL41" s="91">
        <v>173.00665371952158</v>
      </c>
      <c r="AM41" s="91">
        <v>224.06223536844104</v>
      </c>
      <c r="AN41" s="91">
        <v>266.5322536734555</v>
      </c>
      <c r="AO41" s="91">
        <v>259.90398458957105</v>
      </c>
      <c r="AP41" s="91">
        <v>326.71587540838118</v>
      </c>
      <c r="AQ41" s="91">
        <v>446.76511219732072</v>
      </c>
      <c r="AR41" s="91">
        <v>270.67480542823358</v>
      </c>
      <c r="AS41" s="91">
        <v>250.09312296475881</v>
      </c>
      <c r="AT41" s="91">
        <v>405.77641802392964</v>
      </c>
      <c r="AU41" s="91">
        <v>618.31709542753129</v>
      </c>
      <c r="AV41" s="91">
        <v>428.07953840527608</v>
      </c>
      <c r="AW41" s="91">
        <v>410.7495737784302</v>
      </c>
      <c r="AX41" s="91">
        <v>602.79683722155926</v>
      </c>
      <c r="AY41" s="91">
        <v>676.56677653830525</v>
      </c>
      <c r="AZ41" s="91">
        <v>576.33359139403876</v>
      </c>
      <c r="BA41" s="91">
        <v>508.57695166395223</v>
      </c>
      <c r="BB41" s="91">
        <v>462.57095251804111</v>
      </c>
      <c r="BC41" s="91">
        <v>342.39210590366298</v>
      </c>
      <c r="BD41" s="91">
        <v>324.05696962719816</v>
      </c>
      <c r="BE41" s="91">
        <v>350.63478158454956</v>
      </c>
      <c r="BF41" s="91">
        <v>367.83792648851028</v>
      </c>
      <c r="BG41" s="91">
        <v>540.17174796703182</v>
      </c>
      <c r="BH41" s="170">
        <v>778.66990987073302</v>
      </c>
      <c r="BI41" s="91">
        <v>744.46363140360734</v>
      </c>
      <c r="BJ41" s="91">
        <v>728.67792869547498</v>
      </c>
      <c r="BK41" s="91">
        <v>623.06923761549081</v>
      </c>
      <c r="BL41" s="91">
        <v>544.97824644605521</v>
      </c>
      <c r="BM41" s="91">
        <v>595.97508858568085</v>
      </c>
      <c r="BN41" s="91">
        <v>694.41866525979242</v>
      </c>
      <c r="BO41" s="91">
        <v>706.04885916140324</v>
      </c>
      <c r="BP41" s="91">
        <v>762.46343438359941</v>
      </c>
      <c r="BQ41" s="91">
        <v>786.44055329778598</v>
      </c>
      <c r="BR41" s="91">
        <v>781.83743972234049</v>
      </c>
      <c r="BS41" s="91">
        <v>793.76810862761431</v>
      </c>
      <c r="BT41" s="91">
        <v>764.93419027980167</v>
      </c>
      <c r="BU41" s="91">
        <v>786.90796240339978</v>
      </c>
      <c r="BV41" s="91">
        <v>718.92154983031878</v>
      </c>
      <c r="BW41" s="91">
        <v>564.84520203877696</v>
      </c>
      <c r="BX41" s="91">
        <v>997.06676440958404</v>
      </c>
      <c r="BY41" s="91">
        <v>1059.4802205466578</v>
      </c>
      <c r="BZ41" s="91">
        <v>1133.1021495524237</v>
      </c>
      <c r="CA41" s="91">
        <v>1154.5018222327444</v>
      </c>
      <c r="CB41" s="92">
        <v>1169.8780691366196</v>
      </c>
    </row>
    <row r="42" spans="2:80" ht="26.25" customHeight="1" x14ac:dyDescent="0.4">
      <c r="B42" s="96" t="s">
        <v>348</v>
      </c>
      <c r="AH42" s="91">
        <v>3465.2828756054842</v>
      </c>
      <c r="AI42" s="91">
        <v>3109.2949001295442</v>
      </c>
      <c r="AJ42" s="91">
        <v>3622.2654715859362</v>
      </c>
      <c r="AK42" s="91">
        <v>5525.492170839746</v>
      </c>
      <c r="AL42" s="91">
        <v>8542.1837169818791</v>
      </c>
      <c r="AM42" s="91">
        <v>10377.102788735529</v>
      </c>
      <c r="AN42" s="91">
        <v>11189.062000215563</v>
      </c>
      <c r="AO42" s="91">
        <v>12134.037532696386</v>
      </c>
      <c r="AP42" s="91">
        <v>12439.321302572347</v>
      </c>
      <c r="AQ42" s="91">
        <v>11320.864962214209</v>
      </c>
      <c r="AR42" s="91">
        <v>9087.1711189826819</v>
      </c>
      <c r="AS42" s="91">
        <v>7951.9673825574209</v>
      </c>
      <c r="AT42" s="91">
        <v>8748.8561895210405</v>
      </c>
      <c r="AU42" s="91">
        <v>11306.694706118713</v>
      </c>
      <c r="AV42" s="91">
        <v>13738.688072699941</v>
      </c>
      <c r="AW42" s="91">
        <v>14659.559412520384</v>
      </c>
      <c r="AX42" s="91">
        <v>14987.290192056487</v>
      </c>
      <c r="AY42" s="91">
        <v>15241.550206287842</v>
      </c>
      <c r="AZ42" s="91">
        <v>14276.53261134183</v>
      </c>
      <c r="BA42" s="91">
        <v>13170.033550924119</v>
      </c>
      <c r="BB42" s="91">
        <v>12464.064061825551</v>
      </c>
      <c r="BC42" s="91">
        <v>11880.036150850283</v>
      </c>
      <c r="BD42" s="91">
        <v>11365.690392877514</v>
      </c>
      <c r="BE42" s="91">
        <v>11128.64541030315</v>
      </c>
      <c r="BF42" s="91">
        <v>11049.672463372324</v>
      </c>
      <c r="BG42" s="91">
        <v>11550.835553037685</v>
      </c>
      <c r="BH42" s="170">
        <v>11233.968231497858</v>
      </c>
      <c r="BI42" s="91">
        <v>11042.050477427336</v>
      </c>
      <c r="BJ42" s="91">
        <v>11136.809964499913</v>
      </c>
      <c r="BK42" s="91">
        <v>11307.017642890336</v>
      </c>
      <c r="BL42" s="91">
        <v>11404.616793608135</v>
      </c>
      <c r="BM42" s="91">
        <v>14027.313871993654</v>
      </c>
      <c r="BN42" s="91">
        <v>14252.262449100735</v>
      </c>
      <c r="BO42" s="91">
        <v>14860.807600677319</v>
      </c>
      <c r="BP42" s="91">
        <v>15818.763217935846</v>
      </c>
      <c r="BQ42" s="91">
        <v>15653.23964278478</v>
      </c>
      <c r="BR42" s="91">
        <v>15521.276569126185</v>
      </c>
      <c r="BS42" s="91">
        <v>15476.672645413651</v>
      </c>
      <c r="BT42" s="91">
        <v>14748.043330468383</v>
      </c>
      <c r="BU42" s="91">
        <v>14760.971893004667</v>
      </c>
      <c r="BV42" s="91">
        <v>13938.994436534122</v>
      </c>
      <c r="BW42" s="91">
        <v>10894.749742380864</v>
      </c>
      <c r="BX42" s="91">
        <v>16348.107045967483</v>
      </c>
      <c r="BY42" s="91">
        <v>16291.363476251629</v>
      </c>
      <c r="BZ42" s="91">
        <v>16441.324768369781</v>
      </c>
      <c r="CA42" s="91">
        <v>16632.474360526121</v>
      </c>
      <c r="CB42" s="92">
        <v>16663.366077915252</v>
      </c>
    </row>
    <row r="43" spans="2:80" x14ac:dyDescent="0.4">
      <c r="B43" s="96" t="s">
        <v>349</v>
      </c>
      <c r="AH43" s="91">
        <v>6169.4901235473762</v>
      </c>
      <c r="AI43" s="91">
        <v>5650.6069963925265</v>
      </c>
      <c r="AJ43" s="91">
        <v>6094.4151734973339</v>
      </c>
      <c r="AK43" s="91">
        <v>8368.3627631984255</v>
      </c>
      <c r="AL43" s="91">
        <v>11196.273119050835</v>
      </c>
      <c r="AM43" s="91">
        <v>12890.185149335544</v>
      </c>
      <c r="AN43" s="91">
        <v>13902.765627028786</v>
      </c>
      <c r="AO43" s="91">
        <v>14867.013874429082</v>
      </c>
      <c r="AP43" s="91">
        <v>14982.597686966625</v>
      </c>
      <c r="AQ43" s="91">
        <v>13673.666056788119</v>
      </c>
      <c r="AR43" s="91">
        <v>11524.465366061171</v>
      </c>
      <c r="AS43" s="91">
        <v>10240.597812939832</v>
      </c>
      <c r="AT43" s="91">
        <v>11071.859171558317</v>
      </c>
      <c r="AU43" s="91">
        <v>13805.737616131653</v>
      </c>
      <c r="AV43" s="91">
        <v>17358.231026000911</v>
      </c>
      <c r="AW43" s="91">
        <v>18293.656524815775</v>
      </c>
      <c r="AX43" s="91">
        <v>18608.496848240695</v>
      </c>
      <c r="AY43" s="91">
        <v>18948.130991707592</v>
      </c>
      <c r="AZ43" s="91">
        <v>17844.599149549274</v>
      </c>
      <c r="BA43" s="91">
        <v>16842.332062279242</v>
      </c>
      <c r="BB43" s="91">
        <v>16024.240810583673</v>
      </c>
      <c r="BC43" s="91">
        <v>15767.088544712493</v>
      </c>
      <c r="BD43" s="91">
        <v>15675.71308526712</v>
      </c>
      <c r="BE43" s="91">
        <v>15969.269947896839</v>
      </c>
      <c r="BF43" s="91">
        <v>16397.484803647894</v>
      </c>
      <c r="BG43" s="91">
        <v>17856.956486957268</v>
      </c>
      <c r="BH43" s="170">
        <v>19250.159691884539</v>
      </c>
      <c r="BI43" s="91">
        <v>19464.68092770403</v>
      </c>
      <c r="BJ43" s="91">
        <v>19890.528956035105</v>
      </c>
      <c r="BK43" s="91">
        <v>20452.915271265967</v>
      </c>
      <c r="BL43" s="91">
        <v>20729.91039627387</v>
      </c>
      <c r="BM43" s="91">
        <v>23708.167622500758</v>
      </c>
      <c r="BN43" s="91">
        <v>23902.727273925135</v>
      </c>
      <c r="BO43" s="91">
        <v>24147.077987681769</v>
      </c>
      <c r="BP43" s="91">
        <v>24305.988057019949</v>
      </c>
      <c r="BQ43" s="91">
        <v>23459.487473531339</v>
      </c>
      <c r="BR43" s="91">
        <v>22711.129632272143</v>
      </c>
      <c r="BS43" s="91">
        <v>22065.983122952213</v>
      </c>
      <c r="BT43" s="91">
        <v>20747.484245341864</v>
      </c>
      <c r="BU43" s="91">
        <v>20348.389692491593</v>
      </c>
      <c r="BV43" s="91">
        <v>19177.396374509281</v>
      </c>
      <c r="BW43" s="91">
        <v>16025.191593204298</v>
      </c>
      <c r="BX43" s="91">
        <v>21533.64608007656</v>
      </c>
      <c r="BY43" s="91">
        <v>21390.455881123609</v>
      </c>
      <c r="BZ43" s="91">
        <v>21332.087651315273</v>
      </c>
      <c r="CA43" s="91">
        <v>21330.613343248537</v>
      </c>
      <c r="CB43" s="92">
        <v>21258.749329474049</v>
      </c>
    </row>
    <row r="44" spans="2:80" ht="26.25" customHeight="1" x14ac:dyDescent="0.4">
      <c r="B44" s="169" t="s">
        <v>358</v>
      </c>
      <c r="AH44" s="91">
        <v>0</v>
      </c>
      <c r="AI44" s="91">
        <v>0</v>
      </c>
      <c r="AJ44" s="91">
        <v>0</v>
      </c>
      <c r="AK44" s="91">
        <v>0</v>
      </c>
      <c r="AL44" s="91">
        <v>0</v>
      </c>
      <c r="AM44" s="91">
        <v>0</v>
      </c>
      <c r="AN44" s="91">
        <v>0</v>
      </c>
      <c r="AO44" s="91">
        <v>0</v>
      </c>
      <c r="AP44" s="91">
        <v>0</v>
      </c>
      <c r="AQ44" s="91">
        <v>0</v>
      </c>
      <c r="AR44" s="91">
        <v>0</v>
      </c>
      <c r="AS44" s="91">
        <v>0</v>
      </c>
      <c r="AT44" s="91">
        <v>0</v>
      </c>
      <c r="AU44" s="91">
        <v>0</v>
      </c>
      <c r="AV44" s="91">
        <v>0</v>
      </c>
      <c r="AW44" s="91">
        <v>0</v>
      </c>
      <c r="AX44" s="91">
        <v>0</v>
      </c>
      <c r="AY44" s="91">
        <v>0</v>
      </c>
      <c r="AZ44" s="91">
        <v>0</v>
      </c>
      <c r="BA44" s="91">
        <v>0</v>
      </c>
      <c r="BB44" s="91">
        <v>0</v>
      </c>
      <c r="BC44" s="91">
        <v>0</v>
      </c>
      <c r="BD44" s="91">
        <v>0</v>
      </c>
      <c r="BE44" s="91">
        <v>0</v>
      </c>
      <c r="BF44" s="91">
        <v>0</v>
      </c>
      <c r="BG44" s="91">
        <v>0</v>
      </c>
      <c r="BH44" s="91">
        <v>0</v>
      </c>
      <c r="BI44" s="91">
        <v>0</v>
      </c>
      <c r="BJ44" s="91">
        <v>0</v>
      </c>
      <c r="BK44" s="91">
        <v>0</v>
      </c>
      <c r="BL44" s="91">
        <v>0</v>
      </c>
      <c r="BM44" s="91">
        <v>0</v>
      </c>
      <c r="BN44" s="91">
        <v>0</v>
      </c>
      <c r="BO44" s="91">
        <v>0</v>
      </c>
      <c r="BP44" s="91">
        <v>0</v>
      </c>
      <c r="BQ44" s="91">
        <v>0</v>
      </c>
      <c r="BR44" s="91">
        <v>0</v>
      </c>
      <c r="BS44" s="91">
        <v>0</v>
      </c>
      <c r="BT44" s="91">
        <v>0</v>
      </c>
      <c r="BU44" s="91">
        <v>0</v>
      </c>
      <c r="BV44" s="91">
        <v>0</v>
      </c>
      <c r="BW44" s="91">
        <v>0</v>
      </c>
      <c r="BX44" s="91">
        <v>0</v>
      </c>
      <c r="BY44" s="91">
        <v>0</v>
      </c>
      <c r="BZ44" s="91">
        <v>0</v>
      </c>
      <c r="CA44" s="91">
        <v>0</v>
      </c>
      <c r="CB44" s="92">
        <v>0</v>
      </c>
    </row>
    <row r="45" spans="2:80" x14ac:dyDescent="0.4">
      <c r="B45" s="64" t="s">
        <v>359</v>
      </c>
      <c r="AH45" s="91">
        <v>116.26893698475014</v>
      </c>
      <c r="AI45" s="91">
        <v>111.94086222788674</v>
      </c>
      <c r="AJ45" s="91">
        <v>146.17288512579697</v>
      </c>
      <c r="AK45" s="91">
        <v>207.81689508014071</v>
      </c>
      <c r="AL45" s="91">
        <v>275.68839994326879</v>
      </c>
      <c r="AM45" s="91">
        <v>344.29530615540358</v>
      </c>
      <c r="AN45" s="91">
        <v>333.7153579637361</v>
      </c>
      <c r="AO45" s="91">
        <v>326.14762870294811</v>
      </c>
      <c r="AP45" s="91">
        <v>387.84910907532992</v>
      </c>
      <c r="AQ45" s="91">
        <v>409.97436299838506</v>
      </c>
      <c r="AR45" s="91">
        <v>844.25653880864502</v>
      </c>
      <c r="AS45" s="91">
        <v>844.9656378574108</v>
      </c>
      <c r="AT45" s="91">
        <v>907.81817156880311</v>
      </c>
      <c r="AU45" s="91">
        <v>1086.8947022785621</v>
      </c>
      <c r="AV45" s="91">
        <v>1570.8810259476966</v>
      </c>
      <c r="AW45" s="91">
        <v>1993.9997660975343</v>
      </c>
      <c r="AX45" s="91">
        <v>2347.9531621473739</v>
      </c>
      <c r="AY45" s="91">
        <v>2754.297335394238</v>
      </c>
      <c r="AZ45" s="91">
        <v>3173.4610344009288</v>
      </c>
      <c r="BA45" s="91">
        <v>3528.0856827734647</v>
      </c>
      <c r="BB45" s="91">
        <v>3627.2675110128671</v>
      </c>
      <c r="BC45" s="91">
        <v>2819.7664554413363</v>
      </c>
      <c r="BD45" s="91">
        <v>2.4949344592085341</v>
      </c>
      <c r="BE45" s="91">
        <v>-1.1802320577390326</v>
      </c>
      <c r="BF45" s="91">
        <v>-1.0420548980747322</v>
      </c>
      <c r="BG45" s="91">
        <v>0.11763906962287812</v>
      </c>
      <c r="BH45" s="91">
        <v>-3.8935606033148634E-2</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2">
        <v>0</v>
      </c>
    </row>
    <row r="46" spans="2:80" x14ac:dyDescent="0.4">
      <c r="B46" s="171" t="s">
        <v>360</v>
      </c>
      <c r="AH46" s="91">
        <v>70.303790548823272</v>
      </c>
      <c r="AI46" s="91">
        <v>66.888091942250952</v>
      </c>
      <c r="AJ46" s="91">
        <v>86.024234456583812</v>
      </c>
      <c r="AK46" s="91">
        <v>120.45998001772729</v>
      </c>
      <c r="AL46" s="91">
        <v>157.45941371595603</v>
      </c>
      <c r="AM46" s="91">
        <v>194.35554702310515</v>
      </c>
      <c r="AN46" s="91">
        <v>187.50038375214987</v>
      </c>
      <c r="AO46" s="91">
        <v>182.95019808631596</v>
      </c>
      <c r="AP46" s="91">
        <v>217.55985069519198</v>
      </c>
      <c r="AQ46" s="91">
        <v>230.73617782454585</v>
      </c>
      <c r="AR46" s="91">
        <v>459.76641052665633</v>
      </c>
      <c r="AS46" s="91">
        <v>489.34682486114104</v>
      </c>
      <c r="AT46" s="91">
        <v>533.9912980530903</v>
      </c>
      <c r="AU46" s="91">
        <v>650.63127439581183</v>
      </c>
      <c r="AV46" s="91">
        <v>872.67793572582241</v>
      </c>
      <c r="AW46" s="91">
        <v>1055.743400512489</v>
      </c>
      <c r="AX46" s="91">
        <v>1215.9897396509739</v>
      </c>
      <c r="AY46" s="91">
        <v>1374.7526605629457</v>
      </c>
      <c r="AZ46" s="91">
        <v>1544.8792671883402</v>
      </c>
      <c r="BA46" s="91">
        <v>1697.4011143925438</v>
      </c>
      <c r="BB46" s="91">
        <v>1734.2316507479438</v>
      </c>
      <c r="BC46" s="91">
        <v>1417.517723054985</v>
      </c>
      <c r="BD46" s="91">
        <v>1.254222244882748</v>
      </c>
      <c r="BE46" s="91">
        <v>-0.59331149781370218</v>
      </c>
      <c r="BF46" s="91">
        <v>-0.52384880441667492</v>
      </c>
      <c r="BG46" s="91">
        <v>5.9138041660272644E-2</v>
      </c>
      <c r="BH46" s="91">
        <v>-1.9573220861383862E-2</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2">
        <v>0</v>
      </c>
    </row>
    <row r="47" spans="2:80" x14ac:dyDescent="0.4">
      <c r="B47" s="171" t="s">
        <v>361</v>
      </c>
      <c r="AH47" s="91">
        <v>45.965146435926854</v>
      </c>
      <c r="AI47" s="91">
        <v>45.052770285635795</v>
      </c>
      <c r="AJ47" s="91">
        <v>60.148650669213168</v>
      </c>
      <c r="AK47" s="91">
        <v>87.356915062413435</v>
      </c>
      <c r="AL47" s="91">
        <v>118.22898622731273</v>
      </c>
      <c r="AM47" s="91">
        <v>149.93975913229846</v>
      </c>
      <c r="AN47" s="91">
        <v>146.2149742115862</v>
      </c>
      <c r="AO47" s="91">
        <v>143.19743061663215</v>
      </c>
      <c r="AP47" s="91">
        <v>170.28925838013791</v>
      </c>
      <c r="AQ47" s="91">
        <v>179.23818517383921</v>
      </c>
      <c r="AR47" s="91">
        <v>384.49012828198863</v>
      </c>
      <c r="AS47" s="91">
        <v>355.61881299626981</v>
      </c>
      <c r="AT47" s="91">
        <v>373.82687351571286</v>
      </c>
      <c r="AU47" s="91">
        <v>436.26342788275014</v>
      </c>
      <c r="AV47" s="91">
        <v>698.20309022187405</v>
      </c>
      <c r="AW47" s="91">
        <v>938.25636558504516</v>
      </c>
      <c r="AX47" s="91">
        <v>1131.9634224964002</v>
      </c>
      <c r="AY47" s="91">
        <v>1379.544674831292</v>
      </c>
      <c r="AZ47" s="91">
        <v>1628.5817672125886</v>
      </c>
      <c r="BA47" s="91">
        <v>1830.6845683809208</v>
      </c>
      <c r="BB47" s="91">
        <v>1893.0358602649237</v>
      </c>
      <c r="BC47" s="91">
        <v>1402.2487323863513</v>
      </c>
      <c r="BD47" s="91">
        <v>1.2407122143257863</v>
      </c>
      <c r="BE47" s="91">
        <v>-0.58692055992533032</v>
      </c>
      <c r="BF47" s="91">
        <v>-0.51820609365805737</v>
      </c>
      <c r="BG47" s="91">
        <v>5.8501027962605485E-2</v>
      </c>
      <c r="BH47" s="91">
        <v>-1.9362385171764772E-2</v>
      </c>
      <c r="BI47" s="91">
        <v>0</v>
      </c>
      <c r="BJ47" s="91">
        <v>0</v>
      </c>
      <c r="BK47" s="91">
        <v>0</v>
      </c>
      <c r="BL47" s="91">
        <v>0</v>
      </c>
      <c r="BM47" s="91">
        <v>0</v>
      </c>
      <c r="BN47" s="91">
        <v>0</v>
      </c>
      <c r="BO47" s="91">
        <v>0</v>
      </c>
      <c r="BP47" s="91">
        <v>0</v>
      </c>
      <c r="BQ47" s="91">
        <v>0</v>
      </c>
      <c r="BR47" s="91">
        <v>0</v>
      </c>
      <c r="BS47" s="91">
        <v>0</v>
      </c>
      <c r="BT47" s="91">
        <v>0</v>
      </c>
      <c r="BU47" s="91">
        <v>0</v>
      </c>
      <c r="BV47" s="91">
        <v>0</v>
      </c>
      <c r="BW47" s="91">
        <v>0</v>
      </c>
      <c r="BX47" s="91">
        <v>0</v>
      </c>
      <c r="BY47" s="91">
        <v>0</v>
      </c>
      <c r="BZ47" s="91">
        <v>0</v>
      </c>
      <c r="CA47" s="91">
        <v>0</v>
      </c>
      <c r="CB47" s="92">
        <v>0</v>
      </c>
    </row>
    <row r="48" spans="2:80" x14ac:dyDescent="0.4">
      <c r="B48" s="171" t="s">
        <v>362</v>
      </c>
      <c r="AH48" s="91">
        <v>66.642820749611474</v>
      </c>
      <c r="AI48" s="91">
        <v>61.034422500443014</v>
      </c>
      <c r="AJ48" s="91">
        <v>76.682759577898253</v>
      </c>
      <c r="AK48" s="91">
        <v>101.39637518195877</v>
      </c>
      <c r="AL48" s="91">
        <v>121.42603223307745</v>
      </c>
      <c r="AM48" s="91">
        <v>140.88040892263854</v>
      </c>
      <c r="AN48" s="91">
        <v>135.33410530091112</v>
      </c>
      <c r="AO48" s="91">
        <v>134.05650899375698</v>
      </c>
      <c r="AP48" s="91">
        <v>160.60479016710249</v>
      </c>
      <c r="AQ48" s="91">
        <v>177.14811997420617</v>
      </c>
      <c r="AR48" s="91">
        <v>289.05556312493837</v>
      </c>
      <c r="AS48" s="91">
        <v>344.10193615320901</v>
      </c>
      <c r="AT48" s="91">
        <v>366.80870238010743</v>
      </c>
      <c r="AU48" s="91">
        <v>426.80568103873242</v>
      </c>
      <c r="AV48" s="91">
        <v>684.47585174741698</v>
      </c>
      <c r="AW48" s="91">
        <v>912.55486842647883</v>
      </c>
      <c r="AX48" s="91">
        <v>1069.3695456897628</v>
      </c>
      <c r="AY48" s="91">
        <v>1255.5221065066944</v>
      </c>
      <c r="AZ48" s="91">
        <v>1445.9937358502664</v>
      </c>
      <c r="BA48" s="91">
        <v>1674.6847205058241</v>
      </c>
      <c r="BB48" s="91">
        <v>1822.2926322575993</v>
      </c>
      <c r="BC48" s="91">
        <v>1443.8844513469953</v>
      </c>
      <c r="BD48" s="91">
        <v>1.2775515737586849</v>
      </c>
      <c r="BE48" s="91">
        <v>-0.60434746780613713</v>
      </c>
      <c r="BF48" s="91">
        <v>-0.53359272427566695</v>
      </c>
      <c r="BG48" s="91">
        <v>6.0238046726041758E-2</v>
      </c>
      <c r="BH48" s="91">
        <v>-1.9937295177957042E-2</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2">
        <v>0</v>
      </c>
    </row>
    <row r="49" spans="1:80" x14ac:dyDescent="0.4">
      <c r="B49" s="171" t="s">
        <v>363</v>
      </c>
      <c r="AH49" s="91">
        <v>49.62611623513866</v>
      </c>
      <c r="AI49" s="91">
        <v>50.906439727443725</v>
      </c>
      <c r="AJ49" s="91">
        <v>69.490125547898728</v>
      </c>
      <c r="AK49" s="91">
        <v>106.42051989818195</v>
      </c>
      <c r="AL49" s="91">
        <v>154.26236771019134</v>
      </c>
      <c r="AM49" s="91">
        <v>203.4148972327651</v>
      </c>
      <c r="AN49" s="91">
        <v>198.38125266282495</v>
      </c>
      <c r="AO49" s="91">
        <v>192.09111970919113</v>
      </c>
      <c r="AP49" s="91">
        <v>227.2443189082274</v>
      </c>
      <c r="AQ49" s="91">
        <v>232.82624302417892</v>
      </c>
      <c r="AR49" s="91">
        <v>555.20097568370659</v>
      </c>
      <c r="AS49" s="91">
        <v>500.86370170420184</v>
      </c>
      <c r="AT49" s="91">
        <v>541.00946918869568</v>
      </c>
      <c r="AU49" s="91">
        <v>660.08902123982966</v>
      </c>
      <c r="AV49" s="91">
        <v>886.40517420027982</v>
      </c>
      <c r="AW49" s="91">
        <v>1081.4448976710557</v>
      </c>
      <c r="AX49" s="91">
        <v>1278.5836164576112</v>
      </c>
      <c r="AY49" s="91">
        <v>1498.7752288875433</v>
      </c>
      <c r="AZ49" s="91">
        <v>1727.4672985506625</v>
      </c>
      <c r="BA49" s="91">
        <v>1853.4009622676408</v>
      </c>
      <c r="BB49" s="91">
        <v>1804.9748787552678</v>
      </c>
      <c r="BC49" s="91">
        <v>1375.8820040943408</v>
      </c>
      <c r="BD49" s="91">
        <v>1.2173828854498494</v>
      </c>
      <c r="BE49" s="91">
        <v>-0.57588458993289549</v>
      </c>
      <c r="BF49" s="91">
        <v>-0.50846217379906522</v>
      </c>
      <c r="BG49" s="91">
        <v>5.7401022896836372E-2</v>
      </c>
      <c r="BH49" s="91">
        <v>-1.8998310855191592E-2</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2">
        <v>0</v>
      </c>
    </row>
    <row r="50" spans="1:80" ht="26.25" customHeight="1" x14ac:dyDescent="0.4">
      <c r="B50" s="64" t="s">
        <v>192</v>
      </c>
      <c r="AH50" s="91">
        <v>0</v>
      </c>
      <c r="AI50" s="91">
        <v>0</v>
      </c>
      <c r="AJ50" s="91">
        <v>0</v>
      </c>
      <c r="AK50" s="91">
        <v>0</v>
      </c>
      <c r="AL50" s="91">
        <v>0</v>
      </c>
      <c r="AM50" s="91">
        <v>0</v>
      </c>
      <c r="AN50" s="91">
        <v>0</v>
      </c>
      <c r="AO50" s="91">
        <v>0</v>
      </c>
      <c r="AP50" s="91">
        <v>0</v>
      </c>
      <c r="AQ50" s="91">
        <v>0</v>
      </c>
      <c r="AR50" s="91">
        <v>0</v>
      </c>
      <c r="AS50" s="91">
        <v>0</v>
      </c>
      <c r="AT50" s="91">
        <v>0</v>
      </c>
      <c r="AU50" s="91">
        <v>0</v>
      </c>
      <c r="AV50" s="91">
        <v>4.8665090000436351</v>
      </c>
      <c r="AW50" s="91">
        <v>11.893584744647502</v>
      </c>
      <c r="AX50" s="91">
        <v>18.52716205020797</v>
      </c>
      <c r="AY50" s="91">
        <v>30.341298267530281</v>
      </c>
      <c r="AZ50" s="91">
        <v>51.823388724545232</v>
      </c>
      <c r="BA50" s="91">
        <v>63.736099965197425</v>
      </c>
      <c r="BB50" s="91">
        <v>72.922296610131397</v>
      </c>
      <c r="BC50" s="91">
        <v>58.438505127278468</v>
      </c>
      <c r="BD50" s="91">
        <v>-8.9000585971766424E-2</v>
      </c>
      <c r="BE50" s="91">
        <v>-0.1245603481556334</v>
      </c>
      <c r="BF50" s="91">
        <v>-0.20755562567329094</v>
      </c>
      <c r="BG50" s="91">
        <v>0.11763906962287812</v>
      </c>
      <c r="BH50" s="91">
        <v>-3.8935606033148634E-2</v>
      </c>
      <c r="BI50" s="91">
        <v>0</v>
      </c>
      <c r="BJ50" s="91">
        <v>0</v>
      </c>
      <c r="BK50" s="91">
        <v>0</v>
      </c>
      <c r="BL50" s="91">
        <v>0</v>
      </c>
      <c r="BM50" s="91">
        <v>0</v>
      </c>
      <c r="BN50" s="91">
        <v>0</v>
      </c>
      <c r="BO50" s="91">
        <v>0</v>
      </c>
      <c r="BP50" s="91">
        <v>0</v>
      </c>
      <c r="BQ50" s="91">
        <v>0</v>
      </c>
      <c r="BR50" s="91">
        <v>0</v>
      </c>
      <c r="BS50" s="91">
        <v>0</v>
      </c>
      <c r="BT50" s="91">
        <v>0</v>
      </c>
      <c r="BU50" s="91">
        <v>0</v>
      </c>
      <c r="BV50" s="91">
        <v>0</v>
      </c>
      <c r="BW50" s="91">
        <v>0</v>
      </c>
      <c r="BX50" s="91">
        <v>0</v>
      </c>
      <c r="BY50" s="91">
        <v>0</v>
      </c>
      <c r="BZ50" s="91">
        <v>0</v>
      </c>
      <c r="CA50" s="91">
        <v>0</v>
      </c>
      <c r="CB50" s="92">
        <v>0</v>
      </c>
    </row>
    <row r="51" spans="1:80" x14ac:dyDescent="0.4">
      <c r="B51" s="171" t="s">
        <v>360</v>
      </c>
      <c r="AH51" s="91">
        <v>0</v>
      </c>
      <c r="AI51" s="91">
        <v>0</v>
      </c>
      <c r="AJ51" s="91">
        <v>0</v>
      </c>
      <c r="AK51" s="91">
        <v>0</v>
      </c>
      <c r="AL51" s="91">
        <v>0</v>
      </c>
      <c r="AM51" s="91">
        <v>0</v>
      </c>
      <c r="AN51" s="91">
        <v>0</v>
      </c>
      <c r="AO51" s="91">
        <v>0</v>
      </c>
      <c r="AP51" s="91">
        <v>0</v>
      </c>
      <c r="AQ51" s="91">
        <v>0</v>
      </c>
      <c r="AR51" s="91">
        <v>0</v>
      </c>
      <c r="AS51" s="91">
        <v>0</v>
      </c>
      <c r="AT51" s="91">
        <v>0</v>
      </c>
      <c r="AU51" s="91">
        <v>0</v>
      </c>
      <c r="AV51" s="91">
        <v>1.1054955339589945</v>
      </c>
      <c r="AW51" s="91">
        <v>2.6775001380202568</v>
      </c>
      <c r="AX51" s="91">
        <v>4.196730223239177</v>
      </c>
      <c r="AY51" s="91">
        <v>6.4433668900622108</v>
      </c>
      <c r="AZ51" s="91">
        <v>11.247864597874694</v>
      </c>
      <c r="BA51" s="91">
        <v>14.099269659861495</v>
      </c>
      <c r="BB51" s="91">
        <v>16.133438007905234</v>
      </c>
      <c r="BC51" s="91">
        <v>13.916362973331761</v>
      </c>
      <c r="BD51" s="91">
        <v>0</v>
      </c>
      <c r="BE51" s="91">
        <v>0</v>
      </c>
      <c r="BF51" s="91">
        <v>0</v>
      </c>
      <c r="BG51" s="91">
        <v>0</v>
      </c>
      <c r="BH51" s="91">
        <v>0</v>
      </c>
      <c r="BI51" s="91">
        <v>0</v>
      </c>
      <c r="BJ51" s="91">
        <v>0</v>
      </c>
      <c r="BK51" s="91">
        <v>0</v>
      </c>
      <c r="BL51" s="91">
        <v>0</v>
      </c>
      <c r="BM51" s="91">
        <v>0</v>
      </c>
      <c r="BN51" s="91">
        <v>0</v>
      </c>
      <c r="BO51" s="91">
        <v>0</v>
      </c>
      <c r="BP51" s="91">
        <v>0</v>
      </c>
      <c r="BQ51" s="91">
        <v>0</v>
      </c>
      <c r="BR51" s="91">
        <v>0</v>
      </c>
      <c r="BS51" s="91">
        <v>0</v>
      </c>
      <c r="BT51" s="91">
        <v>0</v>
      </c>
      <c r="BU51" s="91">
        <v>0</v>
      </c>
      <c r="BV51" s="91">
        <v>0</v>
      </c>
      <c r="BW51" s="91">
        <v>0</v>
      </c>
      <c r="BX51" s="91">
        <v>0</v>
      </c>
      <c r="BY51" s="91">
        <v>0</v>
      </c>
      <c r="BZ51" s="91">
        <v>0</v>
      </c>
      <c r="CA51" s="91">
        <v>0</v>
      </c>
      <c r="CB51" s="92">
        <v>0</v>
      </c>
    </row>
    <row r="52" spans="1:80" x14ac:dyDescent="0.4">
      <c r="B52" s="171" t="s">
        <v>361</v>
      </c>
      <c r="AH52" s="91">
        <v>0</v>
      </c>
      <c r="AI52" s="91">
        <v>0</v>
      </c>
      <c r="AJ52" s="91">
        <v>0</v>
      </c>
      <c r="AK52" s="91">
        <v>0</v>
      </c>
      <c r="AL52" s="91">
        <v>0</v>
      </c>
      <c r="AM52" s="91">
        <v>0</v>
      </c>
      <c r="AN52" s="91">
        <v>0</v>
      </c>
      <c r="AO52" s="91">
        <v>0</v>
      </c>
      <c r="AP52" s="91">
        <v>0</v>
      </c>
      <c r="AQ52" s="91">
        <v>0</v>
      </c>
      <c r="AR52" s="91">
        <v>0</v>
      </c>
      <c r="AS52" s="91">
        <v>0</v>
      </c>
      <c r="AT52" s="91">
        <v>0</v>
      </c>
      <c r="AU52" s="91">
        <v>0</v>
      </c>
      <c r="AV52" s="91">
        <v>3.7610134660846404</v>
      </c>
      <c r="AW52" s="91">
        <v>9.2160846066272448</v>
      </c>
      <c r="AX52" s="91">
        <v>14.330431826968795</v>
      </c>
      <c r="AY52" s="91">
        <v>23.897931377468069</v>
      </c>
      <c r="AZ52" s="91">
        <v>40.575524126670544</v>
      </c>
      <c r="BA52" s="91">
        <v>49.636830305335934</v>
      </c>
      <c r="BB52" s="91">
        <v>56.788858602226171</v>
      </c>
      <c r="BC52" s="91">
        <v>44.522142153946703</v>
      </c>
      <c r="BD52" s="91">
        <v>-8.9000585971766424E-2</v>
      </c>
      <c r="BE52" s="91">
        <v>-0.1245603481556334</v>
      </c>
      <c r="BF52" s="91">
        <v>-0.20755562567329094</v>
      </c>
      <c r="BG52" s="91">
        <v>0.11763906962287812</v>
      </c>
      <c r="BH52" s="91">
        <v>-3.8935606033148634E-2</v>
      </c>
      <c r="BI52" s="91">
        <v>0</v>
      </c>
      <c r="BJ52" s="91">
        <v>0</v>
      </c>
      <c r="BK52" s="91">
        <v>0</v>
      </c>
      <c r="BL52" s="91">
        <v>0</v>
      </c>
      <c r="BM52" s="91">
        <v>0</v>
      </c>
      <c r="BN52" s="91">
        <v>0</v>
      </c>
      <c r="BO52" s="91">
        <v>0</v>
      </c>
      <c r="BP52" s="91">
        <v>0</v>
      </c>
      <c r="BQ52" s="91">
        <v>0</v>
      </c>
      <c r="BR52" s="91">
        <v>0</v>
      </c>
      <c r="BS52" s="91">
        <v>0</v>
      </c>
      <c r="BT52" s="91">
        <v>0</v>
      </c>
      <c r="BU52" s="91">
        <v>0</v>
      </c>
      <c r="BV52" s="91">
        <v>0</v>
      </c>
      <c r="BW52" s="91">
        <v>0</v>
      </c>
      <c r="BX52" s="91">
        <v>0</v>
      </c>
      <c r="BY52" s="91">
        <v>0</v>
      </c>
      <c r="BZ52" s="91">
        <v>0</v>
      </c>
      <c r="CA52" s="91">
        <v>0</v>
      </c>
      <c r="CB52" s="92">
        <v>0</v>
      </c>
    </row>
    <row r="53" spans="1:80" x14ac:dyDescent="0.4">
      <c r="B53" s="64" t="s">
        <v>299</v>
      </c>
      <c r="AH53" s="91">
        <v>0</v>
      </c>
      <c r="AI53" s="91">
        <v>0</v>
      </c>
      <c r="AJ53" s="91">
        <v>0</v>
      </c>
      <c r="AK53" s="91">
        <v>0</v>
      </c>
      <c r="AL53" s="91">
        <v>0</v>
      </c>
      <c r="AM53" s="91">
        <v>0</v>
      </c>
      <c r="AN53" s="91">
        <v>0</v>
      </c>
      <c r="AO53" s="91">
        <v>0</v>
      </c>
      <c r="AP53" s="91">
        <v>0</v>
      </c>
      <c r="AQ53" s="91">
        <v>0</v>
      </c>
      <c r="AR53" s="91">
        <v>0</v>
      </c>
      <c r="AS53" s="91">
        <v>0</v>
      </c>
      <c r="AT53" s="91">
        <v>0</v>
      </c>
      <c r="AU53" s="91">
        <v>0</v>
      </c>
      <c r="AV53" s="91">
        <v>0</v>
      </c>
      <c r="AW53" s="91">
        <v>0</v>
      </c>
      <c r="AX53" s="91">
        <v>0</v>
      </c>
      <c r="AY53" s="91">
        <v>0</v>
      </c>
      <c r="AZ53" s="91">
        <v>4.8629641225342501</v>
      </c>
      <c r="BA53" s="91">
        <v>35.765679471737748</v>
      </c>
      <c r="BB53" s="91">
        <v>48.371949373267043</v>
      </c>
      <c r="BC53" s="91">
        <v>40.830201734468389</v>
      </c>
      <c r="BD53" s="91">
        <v>6.0826793920703972</v>
      </c>
      <c r="BE53" s="91">
        <v>8.6463652643508047E-3</v>
      </c>
      <c r="BF53" s="91">
        <v>6.0559720437687606E-2</v>
      </c>
      <c r="BG53" s="91">
        <v>0</v>
      </c>
      <c r="BH53" s="91">
        <v>0</v>
      </c>
      <c r="BI53" s="91">
        <v>0</v>
      </c>
      <c r="BJ53" s="91">
        <v>0</v>
      </c>
      <c r="BK53" s="91">
        <v>0</v>
      </c>
      <c r="BL53" s="91">
        <v>0</v>
      </c>
      <c r="BM53" s="91">
        <v>0</v>
      </c>
      <c r="BN53" s="91">
        <v>0</v>
      </c>
      <c r="BO53" s="91">
        <v>0</v>
      </c>
      <c r="BP53" s="91">
        <v>0</v>
      </c>
      <c r="BQ53" s="91">
        <v>0</v>
      </c>
      <c r="BR53" s="91">
        <v>0</v>
      </c>
      <c r="BS53" s="91">
        <v>0</v>
      </c>
      <c r="BT53" s="91">
        <v>0</v>
      </c>
      <c r="BU53" s="91">
        <v>0</v>
      </c>
      <c r="BV53" s="91">
        <v>0</v>
      </c>
      <c r="BW53" s="91">
        <v>0</v>
      </c>
      <c r="BX53" s="91">
        <v>0</v>
      </c>
      <c r="BY53" s="91">
        <v>0</v>
      </c>
      <c r="BZ53" s="91">
        <v>0</v>
      </c>
      <c r="CA53" s="91">
        <v>0</v>
      </c>
      <c r="CB53" s="92">
        <v>0</v>
      </c>
    </row>
    <row r="54" spans="1:80" x14ac:dyDescent="0.4">
      <c r="B54" s="64" t="s">
        <v>364</v>
      </c>
      <c r="AH54" s="91">
        <v>0</v>
      </c>
      <c r="AI54" s="91">
        <v>0</v>
      </c>
      <c r="AJ54" s="91">
        <v>0</v>
      </c>
      <c r="AK54" s="91">
        <v>0</v>
      </c>
      <c r="AL54" s="91">
        <v>0</v>
      </c>
      <c r="AM54" s="91">
        <v>0</v>
      </c>
      <c r="AN54" s="91">
        <v>0</v>
      </c>
      <c r="AO54" s="91">
        <v>0</v>
      </c>
      <c r="AP54" s="91">
        <v>0</v>
      </c>
      <c r="AQ54" s="91">
        <v>0</v>
      </c>
      <c r="AR54" s="91">
        <v>0</v>
      </c>
      <c r="AS54" s="91">
        <v>0</v>
      </c>
      <c r="AT54" s="91">
        <v>0</v>
      </c>
      <c r="AU54" s="91">
        <v>0</v>
      </c>
      <c r="AV54" s="91">
        <v>0</v>
      </c>
      <c r="AW54" s="91">
        <v>0</v>
      </c>
      <c r="AX54" s="91">
        <v>0</v>
      </c>
      <c r="AY54" s="91">
        <v>0</v>
      </c>
      <c r="AZ54" s="91">
        <v>0</v>
      </c>
      <c r="BA54" s="91">
        <v>0</v>
      </c>
      <c r="BB54" s="91">
        <v>0</v>
      </c>
      <c r="BC54" s="91">
        <v>0</v>
      </c>
      <c r="BD54" s="91">
        <v>0</v>
      </c>
      <c r="BE54" s="91">
        <v>0</v>
      </c>
      <c r="BF54" s="91">
        <v>0</v>
      </c>
      <c r="BG54" s="91">
        <v>0</v>
      </c>
      <c r="BH54" s="91">
        <v>0</v>
      </c>
      <c r="BI54" s="91">
        <v>0</v>
      </c>
      <c r="BJ54" s="91">
        <v>0</v>
      </c>
      <c r="BK54" s="91">
        <v>0</v>
      </c>
      <c r="BL54" s="91">
        <v>109.97861775130238</v>
      </c>
      <c r="BM54" s="91">
        <v>127.39130765917916</v>
      </c>
      <c r="BN54" s="91">
        <v>128.70200302194991</v>
      </c>
      <c r="BO54" s="91">
        <v>133.73292048305757</v>
      </c>
      <c r="BP54" s="91">
        <v>124.33016670329273</v>
      </c>
      <c r="BQ54" s="91">
        <v>112.39351611261206</v>
      </c>
      <c r="BR54" s="91">
        <v>17.164213397550654</v>
      </c>
      <c r="BS54" s="91">
        <v>0</v>
      </c>
      <c r="BT54" s="91">
        <v>0</v>
      </c>
      <c r="BU54" s="91">
        <v>0</v>
      </c>
      <c r="BV54" s="91">
        <v>0</v>
      </c>
      <c r="BW54" s="91">
        <v>0</v>
      </c>
      <c r="BX54" s="91">
        <v>0</v>
      </c>
      <c r="BY54" s="91">
        <v>0</v>
      </c>
      <c r="BZ54" s="91">
        <v>0</v>
      </c>
      <c r="CA54" s="91">
        <v>0</v>
      </c>
      <c r="CB54" s="92">
        <v>0</v>
      </c>
    </row>
    <row r="55" spans="1:80" ht="26.25" customHeight="1" x14ac:dyDescent="0.4">
      <c r="B55" s="169" t="s">
        <v>365</v>
      </c>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189" t="str">
        <f>Table_3a!BL55</f>
        <v>Definition change -&gt;</v>
      </c>
      <c r="BM55" s="91"/>
      <c r="BN55" s="91"/>
      <c r="BO55" s="91"/>
      <c r="BP55" s="91"/>
      <c r="BQ55" s="91"/>
      <c r="BR55" s="91"/>
      <c r="BS55" s="91"/>
      <c r="BT55" s="91"/>
      <c r="BU55" s="91"/>
      <c r="BV55" s="91"/>
      <c r="BW55" s="91"/>
      <c r="BX55" s="91"/>
      <c r="BY55" s="91"/>
      <c r="BZ55" s="91"/>
      <c r="CA55" s="91"/>
      <c r="CB55" s="92"/>
    </row>
    <row r="56" spans="1:80" x14ac:dyDescent="0.4">
      <c r="B56" s="64" t="s">
        <v>366</v>
      </c>
      <c r="AH56" s="91">
        <v>915.91053730662759</v>
      </c>
      <c r="AI56" s="91">
        <v>900.67561346606976</v>
      </c>
      <c r="AJ56" s="91">
        <v>1015.0202216675508</v>
      </c>
      <c r="AK56" s="91">
        <v>1372.2038473171599</v>
      </c>
      <c r="AL56" s="91">
        <v>1559.2252786593938</v>
      </c>
      <c r="AM56" s="91">
        <v>1679.2468226828885</v>
      </c>
      <c r="AN56" s="91">
        <v>1768.1558038417677</v>
      </c>
      <c r="AO56" s="91">
        <v>1832.8094636918647</v>
      </c>
      <c r="AP56" s="91">
        <v>1940.7114092034317</v>
      </c>
      <c r="AQ56" s="91">
        <v>1912.1894347031359</v>
      </c>
      <c r="AR56" s="91">
        <v>1628.0791753947665</v>
      </c>
      <c r="AS56" s="91">
        <v>1860.7730905252797</v>
      </c>
      <c r="AT56" s="91">
        <v>2134.0842072143241</v>
      </c>
      <c r="AU56" s="91">
        <v>1163.4022867955539</v>
      </c>
      <c r="AV56" s="91">
        <v>1225.0019757874873</v>
      </c>
      <c r="AW56" s="91">
        <v>1554.3515239063354</v>
      </c>
      <c r="AX56" s="91">
        <v>1586.0273514056</v>
      </c>
      <c r="AY56" s="91">
        <v>1569.8734735546491</v>
      </c>
      <c r="AZ56" s="91">
        <v>1576.4730927156363</v>
      </c>
      <c r="BA56" s="91">
        <v>1637.2228149646355</v>
      </c>
      <c r="BB56" s="91">
        <v>1679.5822008341311</v>
      </c>
      <c r="BC56" s="91">
        <v>1730.9856348849346</v>
      </c>
      <c r="BD56" s="91">
        <v>1793.6711558861234</v>
      </c>
      <c r="BE56" s="91">
        <v>1944.6334386884967</v>
      </c>
      <c r="BF56" s="91">
        <v>2015.1538954651082</v>
      </c>
      <c r="BG56" s="91">
        <v>2226.2436065612437</v>
      </c>
      <c r="BH56" s="91">
        <v>2454.9938089616116</v>
      </c>
      <c r="BI56" s="91">
        <v>2415.9252339837617</v>
      </c>
      <c r="BJ56" s="91">
        <v>2554.0203453440758</v>
      </c>
      <c r="BK56" s="91">
        <v>2540.7630620057043</v>
      </c>
      <c r="BL56" s="170">
        <v>2362.5648435653216</v>
      </c>
      <c r="BM56" s="91">
        <v>2389.9264239467243</v>
      </c>
      <c r="BN56" s="91">
        <v>2380.9804211287383</v>
      </c>
      <c r="BO56" s="91">
        <v>2286.675374443595</v>
      </c>
      <c r="BP56" s="91">
        <v>2170.7809376421419</v>
      </c>
      <c r="BQ56" s="91">
        <v>0</v>
      </c>
      <c r="BR56" s="91">
        <v>0</v>
      </c>
      <c r="BS56" s="91">
        <v>0</v>
      </c>
      <c r="BT56" s="91">
        <v>0</v>
      </c>
      <c r="BU56" s="91">
        <v>0</v>
      </c>
      <c r="BV56" s="91">
        <v>0</v>
      </c>
      <c r="BW56" s="91">
        <v>0</v>
      </c>
      <c r="BX56" s="91">
        <v>0</v>
      </c>
      <c r="BY56" s="91">
        <v>0</v>
      </c>
      <c r="BZ56" s="91">
        <v>0</v>
      </c>
      <c r="CA56" s="91">
        <v>0</v>
      </c>
      <c r="CB56" s="92">
        <v>0</v>
      </c>
    </row>
    <row r="57" spans="1:80" x14ac:dyDescent="0.4">
      <c r="B57" s="64" t="s">
        <v>367</v>
      </c>
      <c r="AH57" s="91">
        <v>133.2385204611752</v>
      </c>
      <c r="AI57" s="91">
        <v>130.9536115547109</v>
      </c>
      <c r="AJ57" s="91">
        <v>147.51134889260061</v>
      </c>
      <c r="AK57" s="91">
        <v>199.04159756633203</v>
      </c>
      <c r="AL57" s="91">
        <v>225.17400308499623</v>
      </c>
      <c r="AM57" s="91">
        <v>241.5523454571715</v>
      </c>
      <c r="AN57" s="91">
        <v>254.78852205357924</v>
      </c>
      <c r="AO57" s="91">
        <v>262.52666725600545</v>
      </c>
      <c r="AP57" s="91">
        <v>279.52630261379022</v>
      </c>
      <c r="AQ57" s="91">
        <v>275.18150523146653</v>
      </c>
      <c r="AR57" s="91">
        <v>177.86681849334104</v>
      </c>
      <c r="AS57" s="91">
        <v>228.20802574176585</v>
      </c>
      <c r="AT57" s="91">
        <v>306.15516060271943</v>
      </c>
      <c r="AU57" s="91">
        <v>194.86854230713965</v>
      </c>
      <c r="AV57" s="91">
        <v>247.21087620068724</v>
      </c>
      <c r="AW57" s="91">
        <v>311.79715909493245</v>
      </c>
      <c r="AX57" s="91">
        <v>387.68145093456917</v>
      </c>
      <c r="AY57" s="91">
        <v>442.43519634342869</v>
      </c>
      <c r="AZ57" s="91">
        <v>485.50134579503629</v>
      </c>
      <c r="BA57" s="91">
        <v>556.24152827894864</v>
      </c>
      <c r="BB57" s="91">
        <v>610.39042405393491</v>
      </c>
      <c r="BC57" s="91">
        <v>661.7625155256593</v>
      </c>
      <c r="BD57" s="91">
        <v>709.55369188289865</v>
      </c>
      <c r="BE57" s="91">
        <v>761.9822308948477</v>
      </c>
      <c r="BF57" s="91">
        <v>835.77876161050153</v>
      </c>
      <c r="BG57" s="91">
        <v>967.40273471166381</v>
      </c>
      <c r="BH57" s="91">
        <v>1006.991502510436</v>
      </c>
      <c r="BI57" s="91">
        <v>1100.8996024358446</v>
      </c>
      <c r="BJ57" s="91">
        <v>1026.3388382500864</v>
      </c>
      <c r="BK57" s="91">
        <v>1028.0351670044288</v>
      </c>
      <c r="BL57" s="170">
        <v>1143.0223118786635</v>
      </c>
      <c r="BM57" s="91">
        <v>1222.2526680619349</v>
      </c>
      <c r="BN57" s="91">
        <v>1269.168778938558</v>
      </c>
      <c r="BO57" s="91">
        <v>1265.5076476513968</v>
      </c>
      <c r="BP57" s="91">
        <v>1255.3768765101568</v>
      </c>
      <c r="BQ57" s="91">
        <v>0</v>
      </c>
      <c r="BR57" s="91">
        <v>0</v>
      </c>
      <c r="BS57" s="91">
        <v>0</v>
      </c>
      <c r="BT57" s="91">
        <v>0</v>
      </c>
      <c r="BU57" s="91">
        <v>0</v>
      </c>
      <c r="BV57" s="91">
        <v>0</v>
      </c>
      <c r="BW57" s="91">
        <v>0</v>
      </c>
      <c r="BX57" s="91">
        <v>0</v>
      </c>
      <c r="BY57" s="91">
        <v>0</v>
      </c>
      <c r="BZ57" s="91">
        <v>0</v>
      </c>
      <c r="CA57" s="91">
        <v>0</v>
      </c>
      <c r="CB57" s="92">
        <v>0</v>
      </c>
    </row>
    <row r="58" spans="1:80" x14ac:dyDescent="0.4">
      <c r="B58" s="64" t="s">
        <v>368</v>
      </c>
      <c r="AH58" s="91">
        <v>430.90059054019963</v>
      </c>
      <c r="AI58" s="91">
        <v>425.54068841421167</v>
      </c>
      <c r="AJ58" s="91">
        <v>481.62466237257303</v>
      </c>
      <c r="AK58" s="91">
        <v>647.12149962431249</v>
      </c>
      <c r="AL58" s="91">
        <v>733.19184033439933</v>
      </c>
      <c r="AM58" s="91">
        <v>786.72146720291107</v>
      </c>
      <c r="AN58" s="91">
        <v>826.99580443228592</v>
      </c>
      <c r="AO58" s="91">
        <v>855.97719873355913</v>
      </c>
      <c r="AP58" s="91">
        <v>908.92565204920345</v>
      </c>
      <c r="AQ58" s="91">
        <v>894.91606956105818</v>
      </c>
      <c r="AR58" s="91">
        <v>463.38868579893892</v>
      </c>
      <c r="AS58" s="91">
        <v>483.22679393899983</v>
      </c>
      <c r="AT58" s="91">
        <v>409.24933046084226</v>
      </c>
      <c r="AU58" s="91">
        <v>322.67102407016603</v>
      </c>
      <c r="AV58" s="91">
        <v>370.51437761124714</v>
      </c>
      <c r="AW58" s="91">
        <v>506.63468131242689</v>
      </c>
      <c r="AX58" s="91">
        <v>563.36096369082748</v>
      </c>
      <c r="AY58" s="91">
        <v>607.55671674903556</v>
      </c>
      <c r="AZ58" s="91">
        <v>622.44498023085055</v>
      </c>
      <c r="BA58" s="91">
        <v>642.5760855387615</v>
      </c>
      <c r="BB58" s="91">
        <v>660.45101769133328</v>
      </c>
      <c r="BC58" s="91">
        <v>681.82144495813861</v>
      </c>
      <c r="BD58" s="91">
        <v>655.99793068647216</v>
      </c>
      <c r="BE58" s="91">
        <v>645.10154834351852</v>
      </c>
      <c r="BF58" s="91">
        <v>643.30612863310273</v>
      </c>
      <c r="BG58" s="91">
        <v>724.20396539973876</v>
      </c>
      <c r="BH58" s="91">
        <v>767.1784664602884</v>
      </c>
      <c r="BI58" s="91">
        <v>829.10599303725985</v>
      </c>
      <c r="BJ58" s="91">
        <v>794.6086723042514</v>
      </c>
      <c r="BK58" s="91">
        <v>768.3699641614246</v>
      </c>
      <c r="BL58" s="170">
        <v>664.26049717467197</v>
      </c>
      <c r="BM58" s="91">
        <v>642.84700082544362</v>
      </c>
      <c r="BN58" s="91">
        <v>591.03347551955301</v>
      </c>
      <c r="BO58" s="91">
        <v>511.74928781235536</v>
      </c>
      <c r="BP58" s="91">
        <v>451.79787750349215</v>
      </c>
      <c r="BQ58" s="91">
        <v>0</v>
      </c>
      <c r="BR58" s="91">
        <v>0</v>
      </c>
      <c r="BS58" s="91">
        <v>0</v>
      </c>
      <c r="BT58" s="91">
        <v>0</v>
      </c>
      <c r="BU58" s="91">
        <v>0</v>
      </c>
      <c r="BV58" s="91">
        <v>0</v>
      </c>
      <c r="BW58" s="91">
        <v>0</v>
      </c>
      <c r="BX58" s="91">
        <v>0</v>
      </c>
      <c r="BY58" s="91">
        <v>0</v>
      </c>
      <c r="BZ58" s="91">
        <v>0</v>
      </c>
      <c r="CA58" s="91">
        <v>0</v>
      </c>
      <c r="CB58" s="92">
        <v>0</v>
      </c>
    </row>
    <row r="59" spans="1:80" x14ac:dyDescent="0.4">
      <c r="B59" s="64" t="s">
        <v>369</v>
      </c>
      <c r="AH59" s="91">
        <v>354.82757789779703</v>
      </c>
      <c r="AI59" s="91">
        <v>353.10327857219073</v>
      </c>
      <c r="AJ59" s="91">
        <v>401.29909644024173</v>
      </c>
      <c r="AK59" s="91">
        <v>533.16657862282568</v>
      </c>
      <c r="AL59" s="91">
        <v>598.94210101436909</v>
      </c>
      <c r="AM59" s="91">
        <v>637.73133032899409</v>
      </c>
      <c r="AN59" s="91">
        <v>668.78236431193977</v>
      </c>
      <c r="AO59" s="91">
        <v>689.48807304761681</v>
      </c>
      <c r="AP59" s="91">
        <v>735.48280090506717</v>
      </c>
      <c r="AQ59" s="91">
        <v>725.33756239472598</v>
      </c>
      <c r="AR59" s="91">
        <v>478.32745132476458</v>
      </c>
      <c r="AS59" s="91">
        <v>569.66293948240195</v>
      </c>
      <c r="AT59" s="91">
        <v>684.78658771399841</v>
      </c>
      <c r="AU59" s="91">
        <v>569.18852077232316</v>
      </c>
      <c r="AV59" s="91">
        <v>812.52262710148079</v>
      </c>
      <c r="AW59" s="91">
        <v>627.40145400623862</v>
      </c>
      <c r="AX59" s="91">
        <v>622.97425135390142</v>
      </c>
      <c r="AY59" s="91">
        <v>580.91592637455551</v>
      </c>
      <c r="AZ59" s="91">
        <v>551.2302639178663</v>
      </c>
      <c r="BA59" s="91">
        <v>477.62219058343766</v>
      </c>
      <c r="BB59" s="91">
        <v>404.43620364679731</v>
      </c>
      <c r="BC59" s="91">
        <v>371.756988908072</v>
      </c>
      <c r="BD59" s="91">
        <v>329.93296193714957</v>
      </c>
      <c r="BE59" s="91">
        <v>277.56105930568128</v>
      </c>
      <c r="BF59" s="91">
        <v>270.47741696054914</v>
      </c>
      <c r="BG59" s="91">
        <v>236.51937164681013</v>
      </c>
      <c r="BH59" s="91">
        <v>292.49127713952089</v>
      </c>
      <c r="BI59" s="91">
        <v>316.04547966621186</v>
      </c>
      <c r="BJ59" s="91">
        <v>310.3394698084046</v>
      </c>
      <c r="BK59" s="91">
        <v>301.16719524424309</v>
      </c>
      <c r="BL59" s="170">
        <v>372.8844067250256</v>
      </c>
      <c r="BM59" s="91">
        <v>613.89846023982352</v>
      </c>
      <c r="BN59" s="91">
        <v>655.27407593739338</v>
      </c>
      <c r="BO59" s="91">
        <v>678.39446725911944</v>
      </c>
      <c r="BP59" s="91">
        <v>701.6877672619438</v>
      </c>
      <c r="BQ59" s="91">
        <v>0</v>
      </c>
      <c r="BR59" s="91">
        <v>0</v>
      </c>
      <c r="BS59" s="91">
        <v>0</v>
      </c>
      <c r="BT59" s="91">
        <v>0</v>
      </c>
      <c r="BU59" s="91">
        <v>0</v>
      </c>
      <c r="BV59" s="91">
        <v>0</v>
      </c>
      <c r="BW59" s="91">
        <v>0</v>
      </c>
      <c r="BX59" s="91">
        <v>0</v>
      </c>
      <c r="BY59" s="91">
        <v>0</v>
      </c>
      <c r="BZ59" s="91">
        <v>0</v>
      </c>
      <c r="CA59" s="91">
        <v>0</v>
      </c>
      <c r="CB59" s="92">
        <v>0</v>
      </c>
    </row>
    <row r="60" spans="1:80" x14ac:dyDescent="0.4">
      <c r="B60" s="64" t="s">
        <v>370</v>
      </c>
      <c r="AH60" s="91">
        <v>35.114843632265277</v>
      </c>
      <c r="AI60" s="91">
        <v>34.678055822802435</v>
      </c>
      <c r="AJ60" s="91">
        <v>39.248437063995347</v>
      </c>
      <c r="AK60" s="91">
        <v>52.735064117450612</v>
      </c>
      <c r="AL60" s="91">
        <v>59.74908689152366</v>
      </c>
      <c r="AM60" s="91">
        <v>64.111309915689901</v>
      </c>
      <c r="AN60" s="91">
        <v>67.393336177082759</v>
      </c>
      <c r="AO60" s="91">
        <v>69.755080745263683</v>
      </c>
      <c r="AP60" s="91">
        <v>74.069942918968863</v>
      </c>
      <c r="AQ60" s="91">
        <v>72.92827751115918</v>
      </c>
      <c r="AR60" s="91">
        <v>175.70609394982685</v>
      </c>
      <c r="AS60" s="91">
        <v>236.00829363709082</v>
      </c>
      <c r="AT60" s="91">
        <v>364.00285288452761</v>
      </c>
      <c r="AU60" s="91">
        <v>186.9057276035428</v>
      </c>
      <c r="AV60" s="91">
        <v>207.77980518921134</v>
      </c>
      <c r="AW60" s="91">
        <v>202.53104038935138</v>
      </c>
      <c r="AX60" s="91">
        <v>225.02329341290152</v>
      </c>
      <c r="AY60" s="91">
        <v>264.60080654653467</v>
      </c>
      <c r="AZ60" s="91">
        <v>283.43025645760815</v>
      </c>
      <c r="BA60" s="91">
        <v>318.07669028827604</v>
      </c>
      <c r="BB60" s="91">
        <v>307.38984133697886</v>
      </c>
      <c r="BC60" s="91">
        <v>288.46525705841481</v>
      </c>
      <c r="BD60" s="91">
        <v>267.1336567837094</v>
      </c>
      <c r="BE60" s="91">
        <v>241.15596153122019</v>
      </c>
      <c r="BF60" s="91">
        <v>226.50639377179286</v>
      </c>
      <c r="BG60" s="91">
        <v>299.63175961020829</v>
      </c>
      <c r="BH60" s="91">
        <v>253.97822706685224</v>
      </c>
      <c r="BI60" s="91">
        <v>284.55347527128612</v>
      </c>
      <c r="BJ60" s="91">
        <v>337.3935587067125</v>
      </c>
      <c r="BK60" s="91">
        <v>360.58525908536802</v>
      </c>
      <c r="BL60" s="170">
        <v>583.29648054179438</v>
      </c>
      <c r="BM60" s="91">
        <v>725.63546753872379</v>
      </c>
      <c r="BN60" s="91">
        <v>869.79504973663359</v>
      </c>
      <c r="BO60" s="91">
        <v>929.86992161438764</v>
      </c>
      <c r="BP60" s="91">
        <v>970.8160004808401</v>
      </c>
      <c r="BQ60" s="91">
        <v>0</v>
      </c>
      <c r="BR60" s="91">
        <v>0</v>
      </c>
      <c r="BS60" s="91">
        <v>0</v>
      </c>
      <c r="BT60" s="91">
        <v>0</v>
      </c>
      <c r="BU60" s="91">
        <v>0</v>
      </c>
      <c r="BV60" s="91">
        <v>0</v>
      </c>
      <c r="BW60" s="91">
        <v>0</v>
      </c>
      <c r="BX60" s="91">
        <v>0</v>
      </c>
      <c r="BY60" s="91">
        <v>0</v>
      </c>
      <c r="BZ60" s="91">
        <v>0</v>
      </c>
      <c r="CA60" s="91">
        <v>0</v>
      </c>
      <c r="CB60" s="92">
        <v>0</v>
      </c>
    </row>
    <row r="61" spans="1:80" ht="26.25" customHeight="1" x14ac:dyDescent="0.4">
      <c r="B61" s="96" t="s">
        <v>371</v>
      </c>
      <c r="AH61" s="91">
        <v>915.91053730662759</v>
      </c>
      <c r="AI61" s="91">
        <v>900.67561346606976</v>
      </c>
      <c r="AJ61" s="91">
        <v>1015.0202216675508</v>
      </c>
      <c r="AK61" s="91">
        <v>1372.2038473171599</v>
      </c>
      <c r="AL61" s="91">
        <v>1559.2252786593938</v>
      </c>
      <c r="AM61" s="91">
        <v>1679.2468226828885</v>
      </c>
      <c r="AN61" s="91">
        <v>1768.1558038417677</v>
      </c>
      <c r="AO61" s="91">
        <v>1832.8094636918647</v>
      </c>
      <c r="AP61" s="91">
        <v>1940.7114092034317</v>
      </c>
      <c r="AQ61" s="91">
        <v>1912.1894347031359</v>
      </c>
      <c r="AR61" s="91">
        <v>1628.0791753947665</v>
      </c>
      <c r="AS61" s="91">
        <v>1860.7730905252797</v>
      </c>
      <c r="AT61" s="91">
        <v>2134.0842072143241</v>
      </c>
      <c r="AU61" s="91">
        <v>1163.4022867955539</v>
      </c>
      <c r="AV61" s="91">
        <v>1225.0019757874873</v>
      </c>
      <c r="AW61" s="91">
        <v>1554.3515239063354</v>
      </c>
      <c r="AX61" s="91">
        <v>1586.0273514056</v>
      </c>
      <c r="AY61" s="91">
        <v>1569.8734735546491</v>
      </c>
      <c r="AZ61" s="91">
        <v>1576.4730927156363</v>
      </c>
      <c r="BA61" s="91">
        <v>1637.2228149646355</v>
      </c>
      <c r="BB61" s="91">
        <v>1679.5822008341311</v>
      </c>
      <c r="BC61" s="91">
        <v>1730.9856348849346</v>
      </c>
      <c r="BD61" s="91">
        <v>1793.6711558861234</v>
      </c>
      <c r="BE61" s="91">
        <v>1944.6334386884967</v>
      </c>
      <c r="BF61" s="91">
        <v>2015.1538954651082</v>
      </c>
      <c r="BG61" s="91">
        <v>2226.2436065612437</v>
      </c>
      <c r="BH61" s="91">
        <v>2454.9938089616116</v>
      </c>
      <c r="BI61" s="91">
        <v>2415.9252339837617</v>
      </c>
      <c r="BJ61" s="91">
        <v>2554.0203453440758</v>
      </c>
      <c r="BK61" s="91">
        <v>2540.7630620057043</v>
      </c>
      <c r="BL61" s="91">
        <v>2618.2196865751885</v>
      </c>
      <c r="BM61" s="91">
        <v>2667.3587985193835</v>
      </c>
      <c r="BN61" s="91">
        <v>2661.3964587027722</v>
      </c>
      <c r="BO61" s="91">
        <v>2568.4716194631401</v>
      </c>
      <c r="BP61" s="91">
        <v>2414.323578575496</v>
      </c>
      <c r="BQ61" s="91">
        <v>0</v>
      </c>
      <c r="BR61" s="91">
        <v>0</v>
      </c>
      <c r="BS61" s="91">
        <v>0</v>
      </c>
      <c r="BT61" s="91">
        <v>0</v>
      </c>
      <c r="BU61" s="91">
        <v>0</v>
      </c>
      <c r="BV61" s="91">
        <v>0</v>
      </c>
      <c r="BW61" s="91">
        <v>0</v>
      </c>
      <c r="BX61" s="91">
        <v>0</v>
      </c>
      <c r="BY61" s="91">
        <v>0</v>
      </c>
      <c r="BZ61" s="91">
        <v>0</v>
      </c>
      <c r="CA61" s="91">
        <v>0</v>
      </c>
      <c r="CB61" s="92">
        <v>0</v>
      </c>
    </row>
    <row r="62" spans="1:80" x14ac:dyDescent="0.4">
      <c r="B62" s="96" t="s">
        <v>348</v>
      </c>
      <c r="AH62" s="91">
        <v>954.08153253143723</v>
      </c>
      <c r="AI62" s="91">
        <v>944.27563436391574</v>
      </c>
      <c r="AJ62" s="91">
        <v>1069.6835447694107</v>
      </c>
      <c r="AK62" s="91">
        <v>1432.0647399309207</v>
      </c>
      <c r="AL62" s="91">
        <v>1617.0570313252881</v>
      </c>
      <c r="AM62" s="91">
        <v>1730.1164529047667</v>
      </c>
      <c r="AN62" s="91">
        <v>1817.9600269748876</v>
      </c>
      <c r="AO62" s="91">
        <v>1877.7470197824452</v>
      </c>
      <c r="AP62" s="91">
        <v>1998.0046984870296</v>
      </c>
      <c r="AQ62" s="91">
        <v>1968.36341469841</v>
      </c>
      <c r="AR62" s="91">
        <v>1295.2890495668712</v>
      </c>
      <c r="AS62" s="91">
        <v>1517.1060528002583</v>
      </c>
      <c r="AT62" s="91">
        <v>1764.1939316620876</v>
      </c>
      <c r="AU62" s="91">
        <v>1273.6338147531717</v>
      </c>
      <c r="AV62" s="91">
        <v>1638.0276861026266</v>
      </c>
      <c r="AW62" s="91">
        <v>1648.3643348029493</v>
      </c>
      <c r="AX62" s="91">
        <v>1799.0399593921995</v>
      </c>
      <c r="AY62" s="91">
        <v>1895.5086460135544</v>
      </c>
      <c r="AZ62" s="91">
        <v>1942.6068464013613</v>
      </c>
      <c r="BA62" s="91">
        <v>1994.5164946894238</v>
      </c>
      <c r="BB62" s="91">
        <v>1982.6674867290442</v>
      </c>
      <c r="BC62" s="91">
        <v>2003.8062064502849</v>
      </c>
      <c r="BD62" s="91">
        <v>1962.6182412902299</v>
      </c>
      <c r="BE62" s="91">
        <v>1925.8008000752677</v>
      </c>
      <c r="BF62" s="91">
        <v>1976.0687009759463</v>
      </c>
      <c r="BG62" s="91">
        <v>2227.7578313684207</v>
      </c>
      <c r="BH62" s="91">
        <v>2320.6394731770974</v>
      </c>
      <c r="BI62" s="91">
        <v>2530.6045504106023</v>
      </c>
      <c r="BJ62" s="91">
        <v>2468.6805390694549</v>
      </c>
      <c r="BK62" s="91">
        <v>2458.1575854954644</v>
      </c>
      <c r="BL62" s="91">
        <v>2507.8088533102882</v>
      </c>
      <c r="BM62" s="91">
        <v>2927.2012220932675</v>
      </c>
      <c r="BN62" s="91">
        <v>3104.855342558104</v>
      </c>
      <c r="BO62" s="91">
        <v>3103.7250793177145</v>
      </c>
      <c r="BP62" s="91">
        <v>3136.135880823078</v>
      </c>
      <c r="BQ62" s="91">
        <v>0</v>
      </c>
      <c r="BR62" s="91">
        <v>0</v>
      </c>
      <c r="BS62" s="91">
        <v>0</v>
      </c>
      <c r="BT62" s="91">
        <v>0</v>
      </c>
      <c r="BU62" s="91">
        <v>0</v>
      </c>
      <c r="BV62" s="91">
        <v>0</v>
      </c>
      <c r="BW62" s="91">
        <v>0</v>
      </c>
      <c r="BX62" s="91">
        <v>0</v>
      </c>
      <c r="BY62" s="91">
        <v>0</v>
      </c>
      <c r="BZ62" s="91">
        <v>0</v>
      </c>
      <c r="CA62" s="91">
        <v>0</v>
      </c>
      <c r="CB62" s="92">
        <v>0</v>
      </c>
    </row>
    <row r="63" spans="1:80" s="66" customFormat="1" x14ac:dyDescent="0.4">
      <c r="A63" s="101"/>
      <c r="B63" s="169" t="s">
        <v>167</v>
      </c>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52">
        <v>1869.9920698380647</v>
      </c>
      <c r="AI63" s="52">
        <v>1844.9512478299857</v>
      </c>
      <c r="AJ63" s="52">
        <v>2084.7037664369618</v>
      </c>
      <c r="AK63" s="52">
        <v>2804.2685872480806</v>
      </c>
      <c r="AL63" s="52">
        <v>3176.2823099846819</v>
      </c>
      <c r="AM63" s="52">
        <v>3409.3632755876552</v>
      </c>
      <c r="AN63" s="52">
        <v>3586.1158308166555</v>
      </c>
      <c r="AO63" s="52">
        <v>3710.5564834743095</v>
      </c>
      <c r="AP63" s="52">
        <v>3938.7161076904613</v>
      </c>
      <c r="AQ63" s="52">
        <v>3880.5528494015462</v>
      </c>
      <c r="AR63" s="52">
        <v>2923.3682249616377</v>
      </c>
      <c r="AS63" s="52">
        <v>3377.8791433255378</v>
      </c>
      <c r="AT63" s="52">
        <v>3898.278138876412</v>
      </c>
      <c r="AU63" s="52">
        <v>2437.0361015487251</v>
      </c>
      <c r="AV63" s="52">
        <v>2863.0296618901139</v>
      </c>
      <c r="AW63" s="52">
        <v>3202.7158587092845</v>
      </c>
      <c r="AX63" s="52">
        <v>3385.0673107978</v>
      </c>
      <c r="AY63" s="52">
        <v>3465.3821195682035</v>
      </c>
      <c r="AZ63" s="52">
        <v>3519.079939116998</v>
      </c>
      <c r="BA63" s="52">
        <v>3631.7393096540595</v>
      </c>
      <c r="BB63" s="52">
        <v>3662.2496875631755</v>
      </c>
      <c r="BC63" s="52">
        <v>3734.7918413352195</v>
      </c>
      <c r="BD63" s="52">
        <v>3756.2893971763533</v>
      </c>
      <c r="BE63" s="52">
        <v>3870.4342387637644</v>
      </c>
      <c r="BF63" s="52">
        <v>3991.2225964410545</v>
      </c>
      <c r="BG63" s="52">
        <v>4454.0014379296645</v>
      </c>
      <c r="BH63" s="52">
        <v>4775.6332821387086</v>
      </c>
      <c r="BI63" s="52">
        <v>4946.5297843943645</v>
      </c>
      <c r="BJ63" s="52">
        <v>5022.7008844135307</v>
      </c>
      <c r="BK63" s="52">
        <v>4998.9206475011688</v>
      </c>
      <c r="BL63" s="52">
        <v>5126.0285398854767</v>
      </c>
      <c r="BM63" s="52">
        <v>5594.560020612651</v>
      </c>
      <c r="BN63" s="52">
        <v>5766.2518012608762</v>
      </c>
      <c r="BO63" s="52">
        <v>5672.1966987808546</v>
      </c>
      <c r="BP63" s="52">
        <v>5550.4594593985739</v>
      </c>
      <c r="BQ63" s="52">
        <v>0</v>
      </c>
      <c r="BR63" s="52">
        <v>0</v>
      </c>
      <c r="BS63" s="52">
        <v>0</v>
      </c>
      <c r="BT63" s="52">
        <v>0</v>
      </c>
      <c r="BU63" s="52">
        <v>0</v>
      </c>
      <c r="BV63" s="52">
        <v>0</v>
      </c>
      <c r="BW63" s="52">
        <v>0</v>
      </c>
      <c r="BX63" s="52">
        <v>0</v>
      </c>
      <c r="BY63" s="52">
        <v>0</v>
      </c>
      <c r="BZ63" s="52">
        <v>0</v>
      </c>
      <c r="CA63" s="52">
        <v>0</v>
      </c>
      <c r="CB63" s="53">
        <v>0</v>
      </c>
    </row>
    <row r="64" spans="1:80" ht="26.25" customHeight="1" x14ac:dyDescent="0.4">
      <c r="B64" s="169" t="s">
        <v>201</v>
      </c>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189" t="str">
        <f>Table_3a!BL64</f>
        <v>Definition change -&gt;</v>
      </c>
      <c r="BM64" s="91"/>
      <c r="BN64" s="91"/>
      <c r="BO64" s="91"/>
      <c r="BP64" s="91"/>
      <c r="BQ64" s="91"/>
      <c r="BR64" s="91"/>
      <c r="BS64" s="91"/>
      <c r="BT64" s="91"/>
      <c r="BU64" s="91"/>
      <c r="BV64" s="91"/>
      <c r="BW64" s="91"/>
      <c r="BX64" s="91"/>
      <c r="BY64" s="91"/>
      <c r="BZ64" s="91"/>
      <c r="CA64" s="91"/>
      <c r="CB64" s="92"/>
    </row>
    <row r="65" spans="1:80" x14ac:dyDescent="0.4">
      <c r="B65" s="64" t="s">
        <v>366</v>
      </c>
      <c r="AH65" s="91">
        <v>1554.8043736193126</v>
      </c>
      <c r="AI65" s="91">
        <v>1462.5203669004281</v>
      </c>
      <c r="AJ65" s="91">
        <v>1584.7689494984097</v>
      </c>
      <c r="AK65" s="91">
        <v>2318.7501589395215</v>
      </c>
      <c r="AL65" s="91">
        <v>2775.5348821507259</v>
      </c>
      <c r="AM65" s="91">
        <v>3132.4900170011665</v>
      </c>
      <c r="AN65" s="91">
        <v>3338.218879920797</v>
      </c>
      <c r="AO65" s="91">
        <v>3546.1175819936793</v>
      </c>
      <c r="AP65" s="91">
        <v>3657.8061652752431</v>
      </c>
      <c r="AQ65" s="91">
        <v>3588.1121055126941</v>
      </c>
      <c r="AR65" s="91">
        <v>3897.1890026763931</v>
      </c>
      <c r="AS65" s="91">
        <v>4064.1641833230897</v>
      </c>
      <c r="AT65" s="91">
        <v>4266.8572416947918</v>
      </c>
      <c r="AU65" s="91">
        <v>4465.8547237656694</v>
      </c>
      <c r="AV65" s="91">
        <v>4749.4979607394926</v>
      </c>
      <c r="AW65" s="91">
        <v>5264.9501969190178</v>
      </c>
      <c r="AX65" s="91">
        <v>5544.3211113714351</v>
      </c>
      <c r="AY65" s="91">
        <v>5723.4859679676483</v>
      </c>
      <c r="AZ65" s="91">
        <v>5714.2047046890002</v>
      </c>
      <c r="BA65" s="91">
        <v>5744.8550443354279</v>
      </c>
      <c r="BB65" s="91">
        <v>5751.9220488880046</v>
      </c>
      <c r="BC65" s="91">
        <v>5945.699761058564</v>
      </c>
      <c r="BD65" s="91">
        <v>6138.6209755135178</v>
      </c>
      <c r="BE65" s="91">
        <v>6425.1313779225002</v>
      </c>
      <c r="BF65" s="91">
        <v>6735.9397998007989</v>
      </c>
      <c r="BG65" s="91">
        <v>6129.7917484590243</v>
      </c>
      <c r="BH65" s="91">
        <v>6106.7948681990702</v>
      </c>
      <c r="BI65" s="91">
        <v>5981.7493039998744</v>
      </c>
      <c r="BJ65" s="91">
        <v>6195.7850703234126</v>
      </c>
      <c r="BK65" s="91">
        <v>6112.3935633603687</v>
      </c>
      <c r="BL65" s="170">
        <v>5910.1223919274362</v>
      </c>
      <c r="BM65" s="91">
        <v>6103.4779605629556</v>
      </c>
      <c r="BN65" s="91">
        <v>6126.2459844990799</v>
      </c>
      <c r="BO65" s="91">
        <v>6306.4214131517356</v>
      </c>
      <c r="BP65" s="91">
        <v>6441.7301108041338</v>
      </c>
      <c r="BQ65" s="91">
        <v>6536.620185308464</v>
      </c>
      <c r="BR65" s="91">
        <v>6565.0622859825789</v>
      </c>
      <c r="BS65" s="91">
        <v>6552.4287892316852</v>
      </c>
      <c r="BT65" s="91">
        <v>6315.9297543653565</v>
      </c>
      <c r="BU65" s="91">
        <v>6103.0863812392026</v>
      </c>
      <c r="BV65" s="91">
        <v>5848.3286967004433</v>
      </c>
      <c r="BW65" s="91">
        <v>5688.9118750471862</v>
      </c>
      <c r="BX65" s="91">
        <v>5577.3567416235601</v>
      </c>
      <c r="BY65" s="91">
        <v>5529.7595248029747</v>
      </c>
      <c r="BZ65" s="91">
        <v>5549.9051775123326</v>
      </c>
      <c r="CA65" s="91">
        <v>5579.9875637847372</v>
      </c>
      <c r="CB65" s="92">
        <v>5679.6638799064767</v>
      </c>
    </row>
    <row r="66" spans="1:80" x14ac:dyDescent="0.4">
      <c r="B66" s="64" t="s">
        <v>367</v>
      </c>
      <c r="AH66" s="91">
        <v>249.48006378029399</v>
      </c>
      <c r="AI66" s="91">
        <v>233.89068015099403</v>
      </c>
      <c r="AJ66" s="91">
        <v>252.72393180898635</v>
      </c>
      <c r="AK66" s="91">
        <v>370.88049348678118</v>
      </c>
      <c r="AL66" s="91">
        <v>443.5170095433578</v>
      </c>
      <c r="AM66" s="91">
        <v>500.22209463373872</v>
      </c>
      <c r="AN66" s="91">
        <v>534.47478487652666</v>
      </c>
      <c r="AO66" s="91">
        <v>565.38654406686283</v>
      </c>
      <c r="AP66" s="91">
        <v>585.30494060387082</v>
      </c>
      <c r="AQ66" s="91">
        <v>573.47555530784859</v>
      </c>
      <c r="AR66" s="91">
        <v>470.28630101664027</v>
      </c>
      <c r="AS66" s="91">
        <v>600.79776585119282</v>
      </c>
      <c r="AT66" s="91">
        <v>763.01989416743186</v>
      </c>
      <c r="AU66" s="91">
        <v>954.2551750536951</v>
      </c>
      <c r="AV66" s="91">
        <v>1222.9112545069681</v>
      </c>
      <c r="AW66" s="91">
        <v>1590.7636576574739</v>
      </c>
      <c r="AX66" s="91">
        <v>2016.9853646753736</v>
      </c>
      <c r="AY66" s="91">
        <v>2281.2064140774701</v>
      </c>
      <c r="AZ66" s="91">
        <v>2485.7275187810383</v>
      </c>
      <c r="BA66" s="91">
        <v>2704.3808294899504</v>
      </c>
      <c r="BB66" s="91">
        <v>2936.2982113694329</v>
      </c>
      <c r="BC66" s="91">
        <v>3188.2786411700399</v>
      </c>
      <c r="BD66" s="91">
        <v>3360.3947203795651</v>
      </c>
      <c r="BE66" s="91">
        <v>3648.3389024836615</v>
      </c>
      <c r="BF66" s="91">
        <v>4224.3383539426641</v>
      </c>
      <c r="BG66" s="91">
        <v>4095.7908504985371</v>
      </c>
      <c r="BH66" s="91">
        <v>4298.3741047809208</v>
      </c>
      <c r="BI66" s="91">
        <v>4551.3108393680523</v>
      </c>
      <c r="BJ66" s="91">
        <v>4793.1664990501213</v>
      </c>
      <c r="BK66" s="91">
        <v>4961.3549746419321</v>
      </c>
      <c r="BL66" s="170">
        <v>5419.5608736215536</v>
      </c>
      <c r="BM66" s="91">
        <v>6036.9280550396315</v>
      </c>
      <c r="BN66" s="91">
        <v>6299.2984830220357</v>
      </c>
      <c r="BO66" s="91">
        <v>6632.9259109758304</v>
      </c>
      <c r="BP66" s="91">
        <v>6841.5277564031931</v>
      </c>
      <c r="BQ66" s="91">
        <v>6866.9823868016347</v>
      </c>
      <c r="BR66" s="91">
        <v>7301.4467898941202</v>
      </c>
      <c r="BS66" s="91">
        <v>7530.0145872010517</v>
      </c>
      <c r="BT66" s="91">
        <v>7274.8931203661359</v>
      </c>
      <c r="BU66" s="91">
        <v>6952.8652013943383</v>
      </c>
      <c r="BV66" s="91">
        <v>6388.7977019263817</v>
      </c>
      <c r="BW66" s="91">
        <v>5664.3696119100541</v>
      </c>
      <c r="BX66" s="91">
        <v>7214.1148193695753</v>
      </c>
      <c r="BY66" s="91">
        <v>7256.9961334201489</v>
      </c>
      <c r="BZ66" s="91">
        <v>7358.138909469465</v>
      </c>
      <c r="CA66" s="91">
        <v>7478.6578047213961</v>
      </c>
      <c r="CB66" s="92">
        <v>7604.2250300101487</v>
      </c>
    </row>
    <row r="67" spans="1:80" x14ac:dyDescent="0.4">
      <c r="B67" s="64" t="s">
        <v>368</v>
      </c>
      <c r="AH67" s="91">
        <v>814.30550327944752</v>
      </c>
      <c r="AI67" s="91">
        <v>766.99191179861066</v>
      </c>
      <c r="AJ67" s="91">
        <v>832.61030962547113</v>
      </c>
      <c r="AK67" s="91">
        <v>1216.9561833600856</v>
      </c>
      <c r="AL67" s="91">
        <v>1457.7067317978349</v>
      </c>
      <c r="AM67" s="91">
        <v>1644.7189298244816</v>
      </c>
      <c r="AN67" s="91">
        <v>1751.3997805638428</v>
      </c>
      <c r="AO67" s="91">
        <v>1861.2350831758058</v>
      </c>
      <c r="AP67" s="91">
        <v>1921.4110891299442</v>
      </c>
      <c r="AQ67" s="91">
        <v>1882.802002130024</v>
      </c>
      <c r="AR67" s="91">
        <v>1295.9807383949733</v>
      </c>
      <c r="AS67" s="91">
        <v>1441.8005622661337</v>
      </c>
      <c r="AT67" s="91">
        <v>1733.4933913755169</v>
      </c>
      <c r="AU67" s="91">
        <v>2243.8354461051772</v>
      </c>
      <c r="AV67" s="91">
        <v>2765.5878414325139</v>
      </c>
      <c r="AW67" s="91">
        <v>3218.9201249875628</v>
      </c>
      <c r="AX67" s="91">
        <v>3550.6735365523796</v>
      </c>
      <c r="AY67" s="91">
        <v>3816.3584017003436</v>
      </c>
      <c r="AZ67" s="91">
        <v>3962.9696989623244</v>
      </c>
      <c r="BA67" s="91">
        <v>3963.4127759724865</v>
      </c>
      <c r="BB67" s="91">
        <v>3963.311616232932</v>
      </c>
      <c r="BC67" s="91">
        <v>4041.7484148455046</v>
      </c>
      <c r="BD67" s="91">
        <v>3839.7524371363206</v>
      </c>
      <c r="BE67" s="91">
        <v>3856.9745248568329</v>
      </c>
      <c r="BF67" s="91">
        <v>4032.4603816512872</v>
      </c>
      <c r="BG67" s="91">
        <v>4145.7249990790006</v>
      </c>
      <c r="BH67" s="91">
        <v>4338.1427834774377</v>
      </c>
      <c r="BI67" s="91">
        <v>4617.2395598517078</v>
      </c>
      <c r="BJ67" s="91">
        <v>4685.5616813042616</v>
      </c>
      <c r="BK67" s="91">
        <v>4879.0357347796389</v>
      </c>
      <c r="BL67" s="170">
        <v>3969.0141621574908</v>
      </c>
      <c r="BM67" s="91">
        <v>4066.6347747817654</v>
      </c>
      <c r="BN67" s="91">
        <v>3801.6866999176755</v>
      </c>
      <c r="BO67" s="91">
        <v>3463.2891766313542</v>
      </c>
      <c r="BP67" s="91">
        <v>3112.5373289472009</v>
      </c>
      <c r="BQ67" s="91">
        <v>2776.5630945430294</v>
      </c>
      <c r="BR67" s="91">
        <v>2600.8719752043462</v>
      </c>
      <c r="BS67" s="91">
        <v>2445.5136410777777</v>
      </c>
      <c r="BT67" s="91">
        <v>2211.8244253585908</v>
      </c>
      <c r="BU67" s="91">
        <v>1944.571537368789</v>
      </c>
      <c r="BV67" s="91">
        <v>1655.889264958259</v>
      </c>
      <c r="BW67" s="91">
        <v>1135.1720100505777</v>
      </c>
      <c r="BX67" s="91">
        <v>1747.0511308230198</v>
      </c>
      <c r="BY67" s="91">
        <v>1668.2545024100139</v>
      </c>
      <c r="BZ67" s="91">
        <v>1654.8984938743531</v>
      </c>
      <c r="CA67" s="91">
        <v>1662.1631870781307</v>
      </c>
      <c r="CB67" s="92">
        <v>1685.5215555219138</v>
      </c>
    </row>
    <row r="68" spans="1:80" x14ac:dyDescent="0.4">
      <c r="B68" s="64" t="s">
        <v>369</v>
      </c>
      <c r="AH68" s="91">
        <v>812.70633099073552</v>
      </c>
      <c r="AI68" s="91">
        <v>766.30534370667669</v>
      </c>
      <c r="AJ68" s="91">
        <v>830.72950676290418</v>
      </c>
      <c r="AK68" s="91">
        <v>1214.3845845510848</v>
      </c>
      <c r="AL68" s="91">
        <v>1454.0566219674197</v>
      </c>
      <c r="AM68" s="91">
        <v>1640.7758177238395</v>
      </c>
      <c r="AN68" s="91">
        <v>1746.6811790446261</v>
      </c>
      <c r="AO68" s="91">
        <v>1856.972258748478</v>
      </c>
      <c r="AP68" s="91">
        <v>1916.8269450075925</v>
      </c>
      <c r="AQ68" s="91">
        <v>1879.9483600136018</v>
      </c>
      <c r="AR68" s="91">
        <v>1772.3658932272028</v>
      </c>
      <c r="AS68" s="91">
        <v>1701.3507776849476</v>
      </c>
      <c r="AT68" s="91">
        <v>1834.1341623926983</v>
      </c>
      <c r="AU68" s="91">
        <v>2511.4158720233004</v>
      </c>
      <c r="AV68" s="91">
        <v>3480.0664662188997</v>
      </c>
      <c r="AW68" s="91">
        <v>3848.7319945583749</v>
      </c>
      <c r="AX68" s="91">
        <v>3923.6835268892573</v>
      </c>
      <c r="AY68" s="91">
        <v>3688.0440383613927</v>
      </c>
      <c r="AZ68" s="91">
        <v>3315.9161616436236</v>
      </c>
      <c r="BA68" s="91">
        <v>2599.1647143003315</v>
      </c>
      <c r="BB68" s="91">
        <v>2106.9512377361675</v>
      </c>
      <c r="BC68" s="91">
        <v>1805.8730595160318</v>
      </c>
      <c r="BD68" s="91">
        <v>1584.1144781945093</v>
      </c>
      <c r="BE68" s="91">
        <v>1442.6599231116963</v>
      </c>
      <c r="BF68" s="91">
        <v>1483.8765193018744</v>
      </c>
      <c r="BG68" s="91">
        <v>1320.9198092790969</v>
      </c>
      <c r="BH68" s="91">
        <v>1460.506521342747</v>
      </c>
      <c r="BI68" s="91">
        <v>1520.613641789861</v>
      </c>
      <c r="BJ68" s="91">
        <v>1586.9017303630171</v>
      </c>
      <c r="BK68" s="91">
        <v>1633.477803336157</v>
      </c>
      <c r="BL68" s="170">
        <v>1993.7345370200487</v>
      </c>
      <c r="BM68" s="91">
        <v>3254.4498253322877</v>
      </c>
      <c r="BN68" s="91">
        <v>3593.20657915214</v>
      </c>
      <c r="BO68" s="91">
        <v>3920.0655247187838</v>
      </c>
      <c r="BP68" s="91">
        <v>4117.8831369447526</v>
      </c>
      <c r="BQ68" s="91">
        <v>3594.0240870541679</v>
      </c>
      <c r="BR68" s="91">
        <v>2636.7783480286303</v>
      </c>
      <c r="BS68" s="91">
        <v>2077.7728645531615</v>
      </c>
      <c r="BT68" s="91">
        <v>1733.0731328974737</v>
      </c>
      <c r="BU68" s="91">
        <v>1511.1508554172528</v>
      </c>
      <c r="BV68" s="91">
        <v>1126.5756878770951</v>
      </c>
      <c r="BW68" s="91">
        <v>575.60711449283019</v>
      </c>
      <c r="BX68" s="91">
        <v>1816.3646638849305</v>
      </c>
      <c r="BY68" s="91">
        <v>1900.3150964904567</v>
      </c>
      <c r="BZ68" s="91">
        <v>1974.9962362202368</v>
      </c>
      <c r="CA68" s="91">
        <v>2068.6896605065122</v>
      </c>
      <c r="CB68" s="92">
        <v>2175.8021018106951</v>
      </c>
    </row>
    <row r="69" spans="1:80" x14ac:dyDescent="0.4">
      <c r="B69" s="64" t="s">
        <v>370</v>
      </c>
      <c r="AH69" s="91">
        <v>61.616376913745363</v>
      </c>
      <c r="AI69" s="91">
        <v>58.036280654926699</v>
      </c>
      <c r="AJ69" s="91">
        <v>63.001453942707414</v>
      </c>
      <c r="AK69" s="91">
        <v>92.08390533951173</v>
      </c>
      <c r="AL69" s="91">
        <v>110.30087240529917</v>
      </c>
      <c r="AM69" s="91">
        <v>124.45159843462282</v>
      </c>
      <c r="AN69" s="91">
        <v>132.52386060424195</v>
      </c>
      <c r="AO69" s="91">
        <v>140.83481193260548</v>
      </c>
      <c r="AP69" s="91">
        <v>145.38817359981928</v>
      </c>
      <c r="AQ69" s="91">
        <v>142.46672452781644</v>
      </c>
      <c r="AR69" s="91">
        <v>537.76343715751739</v>
      </c>
      <c r="AS69" s="91">
        <v>603.55824065740683</v>
      </c>
      <c r="AT69" s="91">
        <v>759.45916037058578</v>
      </c>
      <c r="AU69" s="91">
        <v>860.55152077139485</v>
      </c>
      <c r="AV69" s="91">
        <v>996.26928669714948</v>
      </c>
      <c r="AW69" s="91">
        <v>1293.3646041369564</v>
      </c>
      <c r="AX69" s="91">
        <v>1428.7826845701366</v>
      </c>
      <c r="AY69" s="91">
        <v>1709.0602539580302</v>
      </c>
      <c r="AZ69" s="91">
        <v>1852.6489246226804</v>
      </c>
      <c r="BA69" s="91">
        <v>1938.1676130629166</v>
      </c>
      <c r="BB69" s="91">
        <v>1764.9223425205448</v>
      </c>
      <c r="BC69" s="91">
        <v>1475.5801177969452</v>
      </c>
      <c r="BD69" s="91">
        <v>1363.3039394361801</v>
      </c>
      <c r="BE69" s="91">
        <v>1326.9104449302558</v>
      </c>
      <c r="BF69" s="91">
        <v>1319.8029867443215</v>
      </c>
      <c r="BG69" s="91">
        <v>1354.5750055740498</v>
      </c>
      <c r="BH69" s="91">
        <v>1461.6287658473759</v>
      </c>
      <c r="BI69" s="91">
        <v>1584.159878426655</v>
      </c>
      <c r="BJ69" s="91">
        <v>1652.3445707060741</v>
      </c>
      <c r="BK69" s="91">
        <v>1943.9401742007258</v>
      </c>
      <c r="BL69" s="170">
        <v>3412.2306839801299</v>
      </c>
      <c r="BM69" s="91">
        <v>4344.0891270769862</v>
      </c>
      <c r="BN69" s="91">
        <v>5267.7060653357921</v>
      </c>
      <c r="BO69" s="91">
        <v>5995.151288444742</v>
      </c>
      <c r="BP69" s="91">
        <v>6492.7016054490168</v>
      </c>
      <c r="BQ69" s="91">
        <v>7020.5101936311439</v>
      </c>
      <c r="BR69" s="91">
        <v>7481.9732203321246</v>
      </c>
      <c r="BS69" s="91">
        <v>7674.4282653693781</v>
      </c>
      <c r="BT69" s="91">
        <v>7286.1612340166221</v>
      </c>
      <c r="BU69" s="91">
        <v>6702.634107105986</v>
      </c>
      <c r="BV69" s="91">
        <v>6102.5550463386198</v>
      </c>
      <c r="BW69" s="91">
        <v>5227.492763240436</v>
      </c>
      <c r="BX69" s="91">
        <v>7207.617540247672</v>
      </c>
      <c r="BY69" s="91">
        <v>7218.9029871822031</v>
      </c>
      <c r="BZ69" s="91">
        <v>7345.7064320082636</v>
      </c>
      <c r="CA69" s="91">
        <v>7479.9883901814055</v>
      </c>
      <c r="CB69" s="92">
        <v>7612.6772437814434</v>
      </c>
    </row>
    <row r="70" spans="1:80" ht="26.25" customHeight="1" x14ac:dyDescent="0.4">
      <c r="B70" s="96" t="s">
        <v>371</v>
      </c>
      <c r="AH70" s="91">
        <v>1554.8043736193126</v>
      </c>
      <c r="AI70" s="91">
        <v>1462.5203669004281</v>
      </c>
      <c r="AJ70" s="91">
        <v>1584.7689494984097</v>
      </c>
      <c r="AK70" s="91">
        <v>2318.7501589395215</v>
      </c>
      <c r="AL70" s="91">
        <v>2775.5348821507259</v>
      </c>
      <c r="AM70" s="91">
        <v>3132.4900170011665</v>
      </c>
      <c r="AN70" s="91">
        <v>3338.218879920797</v>
      </c>
      <c r="AO70" s="91">
        <v>3546.1175819936793</v>
      </c>
      <c r="AP70" s="91">
        <v>3657.8061652752431</v>
      </c>
      <c r="AQ70" s="91">
        <v>3588.1121055126941</v>
      </c>
      <c r="AR70" s="91">
        <v>3897.1890026763931</v>
      </c>
      <c r="AS70" s="91">
        <v>4064.1641833230897</v>
      </c>
      <c r="AT70" s="91">
        <v>4266.8572416947918</v>
      </c>
      <c r="AU70" s="91">
        <v>4465.8547237656694</v>
      </c>
      <c r="AV70" s="91">
        <v>4749.4979607394926</v>
      </c>
      <c r="AW70" s="91">
        <v>5264.9501969190178</v>
      </c>
      <c r="AX70" s="91">
        <v>5544.3211113714351</v>
      </c>
      <c r="AY70" s="91">
        <v>5723.4859679676483</v>
      </c>
      <c r="AZ70" s="91">
        <v>5714.2047046890002</v>
      </c>
      <c r="BA70" s="91">
        <v>5744.8550443354279</v>
      </c>
      <c r="BB70" s="91">
        <v>5751.9220488880046</v>
      </c>
      <c r="BC70" s="91">
        <v>5945.699761058564</v>
      </c>
      <c r="BD70" s="91">
        <v>6138.6209755135178</v>
      </c>
      <c r="BE70" s="91">
        <v>6425.1313779225002</v>
      </c>
      <c r="BF70" s="91">
        <v>6735.9397998007989</v>
      </c>
      <c r="BG70" s="91">
        <v>6129.7917484590243</v>
      </c>
      <c r="BH70" s="91">
        <v>6106.7948681990702</v>
      </c>
      <c r="BI70" s="91">
        <v>5981.7493039998744</v>
      </c>
      <c r="BJ70" s="91">
        <v>6195.7850703234126</v>
      </c>
      <c r="BK70" s="91">
        <v>6112.3935633603687</v>
      </c>
      <c r="BL70" s="91">
        <v>6662.8292668359418</v>
      </c>
      <c r="BM70" s="91">
        <v>6862.6060434824813</v>
      </c>
      <c r="BN70" s="91">
        <v>6965.4607441685039</v>
      </c>
      <c r="BO70" s="91">
        <v>7198.2484125804685</v>
      </c>
      <c r="BP70" s="91">
        <v>7262.6133561555844</v>
      </c>
      <c r="BQ70" s="91">
        <v>7254.7567070482664</v>
      </c>
      <c r="BR70" s="91">
        <v>7192.0124016660429</v>
      </c>
      <c r="BS70" s="91">
        <v>7075.7896149845119</v>
      </c>
      <c r="BT70" s="91">
        <v>6702.2542523354268</v>
      </c>
      <c r="BU70" s="91">
        <v>6337.412756617955</v>
      </c>
      <c r="BV70" s="91">
        <v>5946.2453089513392</v>
      </c>
      <c r="BW70" s="91">
        <v>5760.6964511714314</v>
      </c>
      <c r="BX70" s="91">
        <v>5577.3567416235719</v>
      </c>
      <c r="BY70" s="91">
        <v>5529.7595248029802</v>
      </c>
      <c r="BZ70" s="91">
        <v>5549.9051775123407</v>
      </c>
      <c r="CA70" s="91">
        <v>5579.9875637847445</v>
      </c>
      <c r="CB70" s="92">
        <v>5679.6638799064831</v>
      </c>
    </row>
    <row r="71" spans="1:80" x14ac:dyDescent="0.4">
      <c r="B71" s="96" t="s">
        <v>348</v>
      </c>
      <c r="AH71" s="91">
        <v>1938.1082749642223</v>
      </c>
      <c r="AI71" s="91">
        <v>1825.2242163112082</v>
      </c>
      <c r="AJ71" s="91">
        <v>1979.0652021400695</v>
      </c>
      <c r="AK71" s="91">
        <v>2894.305166737463</v>
      </c>
      <c r="AL71" s="91">
        <v>3465.5812357139121</v>
      </c>
      <c r="AM71" s="91">
        <v>3910.1684406166823</v>
      </c>
      <c r="AN71" s="91">
        <v>4165.0796050892368</v>
      </c>
      <c r="AO71" s="91">
        <v>4424.4286979237522</v>
      </c>
      <c r="AP71" s="91">
        <v>4568.9311483412275</v>
      </c>
      <c r="AQ71" s="91">
        <v>4478.6926419792917</v>
      </c>
      <c r="AR71" s="91">
        <v>4076.3963697963336</v>
      </c>
      <c r="AS71" s="91">
        <v>4347.5073464596817</v>
      </c>
      <c r="AT71" s="91">
        <v>5090.1066083062333</v>
      </c>
      <c r="AU71" s="91">
        <v>6570.0580139535678</v>
      </c>
      <c r="AV71" s="91">
        <v>8464.8348488555312</v>
      </c>
      <c r="AW71" s="91">
        <v>9951.780381340368</v>
      </c>
      <c r="AX71" s="91">
        <v>10920.125112687147</v>
      </c>
      <c r="AY71" s="91">
        <v>11494.669108097238</v>
      </c>
      <c r="AZ71" s="91">
        <v>11617.262304009666</v>
      </c>
      <c r="BA71" s="91">
        <v>11205.125932825686</v>
      </c>
      <c r="BB71" s="91">
        <v>10771.483407859077</v>
      </c>
      <c r="BC71" s="91">
        <v>10511.480233328521</v>
      </c>
      <c r="BD71" s="91">
        <v>10147.565575146577</v>
      </c>
      <c r="BE71" s="91">
        <v>10274.883795382446</v>
      </c>
      <c r="BF71" s="91">
        <v>11060.478241640147</v>
      </c>
      <c r="BG71" s="91">
        <v>10917.010664430683</v>
      </c>
      <c r="BH71" s="91">
        <v>11558.652175448482</v>
      </c>
      <c r="BI71" s="91">
        <v>12273.323919436278</v>
      </c>
      <c r="BJ71" s="91">
        <v>12717.974481423473</v>
      </c>
      <c r="BK71" s="91">
        <v>13417.808686958455</v>
      </c>
      <c r="BL71" s="91">
        <v>14041.833381870718</v>
      </c>
      <c r="BM71" s="91">
        <v>16942.973699311144</v>
      </c>
      <c r="BN71" s="91">
        <v>18122.683067758218</v>
      </c>
      <c r="BO71" s="91">
        <v>19119.604901341976</v>
      </c>
      <c r="BP71" s="91">
        <v>19743.766582392716</v>
      </c>
      <c r="BQ71" s="91">
        <v>19539.943240290173</v>
      </c>
      <c r="BR71" s="91">
        <v>19394.120217775755</v>
      </c>
      <c r="BS71" s="91">
        <v>19204.368532448545</v>
      </c>
      <c r="BT71" s="91">
        <v>18119.627414668754</v>
      </c>
      <c r="BU71" s="91">
        <v>16876.895325907612</v>
      </c>
      <c r="BV71" s="91">
        <v>15175.901088849459</v>
      </c>
      <c r="BW71" s="91">
        <v>12530.856923557772</v>
      </c>
      <c r="BX71" s="91">
        <v>17985.148154370752</v>
      </c>
      <c r="BY71" s="91">
        <v>18044.468719569264</v>
      </c>
      <c r="BZ71" s="91">
        <v>18333.740071624565</v>
      </c>
      <c r="CA71" s="91">
        <v>18689.499042491414</v>
      </c>
      <c r="CB71" s="92">
        <v>19078.225931174889</v>
      </c>
    </row>
    <row r="72" spans="1:80" s="66" customFormat="1" x14ac:dyDescent="0.4">
      <c r="A72" s="101"/>
      <c r="B72" s="169" t="s">
        <v>167</v>
      </c>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52">
        <v>3492.9126485835354</v>
      </c>
      <c r="AI72" s="52">
        <v>3287.7445832116364</v>
      </c>
      <c r="AJ72" s="52">
        <v>3563.8341516384785</v>
      </c>
      <c r="AK72" s="52">
        <v>5213.0553256769845</v>
      </c>
      <c r="AL72" s="52">
        <v>6241.116117864638</v>
      </c>
      <c r="AM72" s="52">
        <v>7042.6584576178493</v>
      </c>
      <c r="AN72" s="52">
        <v>7503.2984850100338</v>
      </c>
      <c r="AO72" s="52">
        <v>7970.546279917432</v>
      </c>
      <c r="AP72" s="52">
        <v>8226.7373136164715</v>
      </c>
      <c r="AQ72" s="52">
        <v>8066.8047474919849</v>
      </c>
      <c r="AR72" s="52">
        <v>7973.5853724727267</v>
      </c>
      <c r="AS72" s="52">
        <v>8411.6715297827723</v>
      </c>
      <c r="AT72" s="52">
        <v>9356.963850001026</v>
      </c>
      <c r="AU72" s="52">
        <v>11035.912737719238</v>
      </c>
      <c r="AV72" s="52">
        <v>13214.332809595024</v>
      </c>
      <c r="AW72" s="52">
        <v>15216.730578259387</v>
      </c>
      <c r="AX72" s="52">
        <v>16464.446224058582</v>
      </c>
      <c r="AY72" s="52">
        <v>17218.155076064886</v>
      </c>
      <c r="AZ72" s="52">
        <v>17331.467008698666</v>
      </c>
      <c r="BA72" s="52">
        <v>16949.980977161114</v>
      </c>
      <c r="BB72" s="52">
        <v>16523.405456747085</v>
      </c>
      <c r="BC72" s="52">
        <v>16457.179994387083</v>
      </c>
      <c r="BD72" s="52">
        <v>16286.186550660093</v>
      </c>
      <c r="BE72" s="52">
        <v>16700.015173304946</v>
      </c>
      <c r="BF72" s="52">
        <v>17796.418041440946</v>
      </c>
      <c r="BG72" s="52">
        <v>17046.802412889709</v>
      </c>
      <c r="BH72" s="52">
        <v>17665.447043647549</v>
      </c>
      <c r="BI72" s="52">
        <v>18255.073223436153</v>
      </c>
      <c r="BJ72" s="52">
        <v>18913.759551746887</v>
      </c>
      <c r="BK72" s="52">
        <v>19530.202250318824</v>
      </c>
      <c r="BL72" s="52">
        <v>20704.662648706661</v>
      </c>
      <c r="BM72" s="52">
        <v>23805.579742793623</v>
      </c>
      <c r="BN72" s="52">
        <v>25088.143811926722</v>
      </c>
      <c r="BO72" s="52">
        <v>26317.853313922446</v>
      </c>
      <c r="BP72" s="52">
        <v>27006.379938548303</v>
      </c>
      <c r="BQ72" s="52">
        <v>26794.699947338439</v>
      </c>
      <c r="BR72" s="52">
        <v>26586.1326194418</v>
      </c>
      <c r="BS72" s="52">
        <v>26280.158147433056</v>
      </c>
      <c r="BT72" s="52">
        <v>24821.881667004182</v>
      </c>
      <c r="BU72" s="52">
        <v>23214.308082525567</v>
      </c>
      <c r="BV72" s="52">
        <v>21122.1463978008</v>
      </c>
      <c r="BW72" s="52">
        <v>18291.553374729203</v>
      </c>
      <c r="BX72" s="52">
        <v>23562.504895994327</v>
      </c>
      <c r="BY72" s="52">
        <v>23574.228244372243</v>
      </c>
      <c r="BZ72" s="52">
        <v>23883.645249136905</v>
      </c>
      <c r="CA72" s="52">
        <v>24269.486606276158</v>
      </c>
      <c r="CB72" s="53">
        <v>24757.889811081372</v>
      </c>
    </row>
    <row r="73" spans="1:80" ht="26.25" customHeight="1" x14ac:dyDescent="0.4">
      <c r="B73" s="169" t="s">
        <v>310</v>
      </c>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2"/>
    </row>
    <row r="74" spans="1:80" ht="26.25" customHeight="1" x14ac:dyDescent="0.4">
      <c r="B74" s="64" t="s">
        <v>188</v>
      </c>
      <c r="AH74" s="91">
        <v>0</v>
      </c>
      <c r="AI74" s="91">
        <v>0</v>
      </c>
      <c r="AJ74" s="91">
        <v>0</v>
      </c>
      <c r="AK74" s="91">
        <v>0</v>
      </c>
      <c r="AL74" s="91">
        <v>0</v>
      </c>
      <c r="AM74" s="91">
        <v>0</v>
      </c>
      <c r="AN74" s="91">
        <v>0</v>
      </c>
      <c r="AO74" s="91">
        <v>0</v>
      </c>
      <c r="AP74" s="91">
        <v>0</v>
      </c>
      <c r="AQ74" s="91">
        <v>0</v>
      </c>
      <c r="AR74" s="91">
        <v>0</v>
      </c>
      <c r="AS74" s="91">
        <v>0</v>
      </c>
      <c r="AT74" s="91">
        <v>0</v>
      </c>
      <c r="AU74" s="91">
        <v>0</v>
      </c>
      <c r="AV74" s="91">
        <v>0</v>
      </c>
      <c r="AW74" s="91">
        <v>0</v>
      </c>
      <c r="AX74" s="91">
        <v>0</v>
      </c>
      <c r="AY74" s="91">
        <v>0</v>
      </c>
      <c r="AZ74" s="91">
        <v>0</v>
      </c>
      <c r="BA74" s="91">
        <v>0</v>
      </c>
      <c r="BB74" s="91">
        <v>0</v>
      </c>
      <c r="BC74" s="91">
        <v>0</v>
      </c>
      <c r="BD74" s="91">
        <v>0</v>
      </c>
      <c r="BE74" s="91">
        <v>0</v>
      </c>
      <c r="BF74" s="91">
        <v>0</v>
      </c>
      <c r="BG74" s="91">
        <v>0</v>
      </c>
      <c r="BH74" s="91">
        <v>0</v>
      </c>
      <c r="BI74" s="91">
        <v>0</v>
      </c>
      <c r="BJ74" s="91">
        <v>4.3790619883264386</v>
      </c>
      <c r="BK74" s="91">
        <v>4.9533749495616535</v>
      </c>
      <c r="BL74" s="91">
        <v>255.54097656538497</v>
      </c>
      <c r="BM74" s="91">
        <v>355.20505798541581</v>
      </c>
      <c r="BN74" s="91">
        <v>509.80699143380428</v>
      </c>
      <c r="BO74" s="91">
        <v>148.45986790004295</v>
      </c>
      <c r="BP74" s="91">
        <v>160.16160146284767</v>
      </c>
      <c r="BQ74" s="91">
        <v>9.3200179953816775</v>
      </c>
      <c r="BR74" s="91">
        <v>12.066036172934364</v>
      </c>
      <c r="BS74" s="91">
        <v>4.102661452509329</v>
      </c>
      <c r="BT74" s="91">
        <v>3.3651419839007652</v>
      </c>
      <c r="BU74" s="91">
        <v>118.942874565628</v>
      </c>
      <c r="BV74" s="91">
        <v>27.471948951001096</v>
      </c>
      <c r="BW74" s="91">
        <v>29.242203488489746</v>
      </c>
      <c r="BX74" s="91">
        <v>129.72722870693428</v>
      </c>
      <c r="BY74" s="91">
        <v>131.63353661300533</v>
      </c>
      <c r="BZ74" s="91">
        <v>130.39705277357803</v>
      </c>
      <c r="CA74" s="91">
        <v>130.24031452957962</v>
      </c>
      <c r="CB74" s="92">
        <v>129.07504509766051</v>
      </c>
    </row>
    <row r="75" spans="1:80" ht="26.25" customHeight="1" x14ac:dyDescent="0.4">
      <c r="B75" s="171" t="s">
        <v>372</v>
      </c>
      <c r="AH75" s="91">
        <v>0</v>
      </c>
      <c r="AI75" s="91">
        <v>0</v>
      </c>
      <c r="AJ75" s="91">
        <v>0</v>
      </c>
      <c r="AK75" s="91">
        <v>0</v>
      </c>
      <c r="AL75" s="91">
        <v>0</v>
      </c>
      <c r="AM75" s="91">
        <v>0</v>
      </c>
      <c r="AN75" s="91">
        <v>0</v>
      </c>
      <c r="AO75" s="91">
        <v>0</v>
      </c>
      <c r="AP75" s="91">
        <v>0</v>
      </c>
      <c r="AQ75" s="91">
        <v>0</v>
      </c>
      <c r="AR75" s="91">
        <v>0</v>
      </c>
      <c r="AS75" s="91">
        <v>0</v>
      </c>
      <c r="AT75" s="91">
        <v>0</v>
      </c>
      <c r="AU75" s="91">
        <v>0</v>
      </c>
      <c r="AV75" s="91">
        <v>0</v>
      </c>
      <c r="AW75" s="91">
        <v>0</v>
      </c>
      <c r="AX75" s="91">
        <v>0</v>
      </c>
      <c r="AY75" s="91">
        <v>0</v>
      </c>
      <c r="AZ75" s="91">
        <v>0</v>
      </c>
      <c r="BA75" s="91">
        <v>0</v>
      </c>
      <c r="BB75" s="91">
        <v>0</v>
      </c>
      <c r="BC75" s="91">
        <v>0</v>
      </c>
      <c r="BD75" s="91">
        <v>0</v>
      </c>
      <c r="BE75" s="91">
        <v>0</v>
      </c>
      <c r="BF75" s="91">
        <v>0</v>
      </c>
      <c r="BG75" s="91">
        <v>0</v>
      </c>
      <c r="BH75" s="91">
        <v>0</v>
      </c>
      <c r="BI75" s="91">
        <v>0</v>
      </c>
      <c r="BJ75" s="91">
        <v>3.0402055385333338</v>
      </c>
      <c r="BK75" s="91">
        <v>3.4511986119348634</v>
      </c>
      <c r="BL75" s="91">
        <v>176.05893817883256</v>
      </c>
      <c r="BM75" s="91">
        <v>230.9470072454323</v>
      </c>
      <c r="BN75" s="91">
        <v>312.39965958855447</v>
      </c>
      <c r="BO75" s="91">
        <v>89.832188784377934</v>
      </c>
      <c r="BP75" s="91">
        <v>94.649424903138708</v>
      </c>
      <c r="BQ75" s="91">
        <v>5.3819307168751633</v>
      </c>
      <c r="BR75" s="91">
        <v>6.717646293863007</v>
      </c>
      <c r="BS75" s="91">
        <v>2.0311994242227938</v>
      </c>
      <c r="BT75" s="91">
        <v>1.6505986477547561</v>
      </c>
      <c r="BU75" s="91">
        <v>56.309333546155969</v>
      </c>
      <c r="BV75" s="91">
        <v>20.475543591471556</v>
      </c>
      <c r="BW75" s="91">
        <v>26.279800267189444</v>
      </c>
      <c r="BX75" s="91">
        <v>72.131681497364312</v>
      </c>
      <c r="BY75" s="91">
        <v>72.061566372519707</v>
      </c>
      <c r="BZ75" s="91">
        <v>70.511428657521421</v>
      </c>
      <c r="CA75" s="91">
        <v>69.315379103471216</v>
      </c>
      <c r="CB75" s="92">
        <v>62.735171165376819</v>
      </c>
    </row>
    <row r="76" spans="1:80" ht="26.25" customHeight="1" x14ac:dyDescent="0.4">
      <c r="B76" s="171" t="s">
        <v>373</v>
      </c>
      <c r="AH76" s="91">
        <v>0</v>
      </c>
      <c r="AI76" s="91">
        <v>0</v>
      </c>
      <c r="AJ76" s="91">
        <v>0</v>
      </c>
      <c r="AK76" s="91">
        <v>0</v>
      </c>
      <c r="AL76" s="91">
        <v>0</v>
      </c>
      <c r="AM76" s="91">
        <v>0</v>
      </c>
      <c r="AN76" s="91">
        <v>0</v>
      </c>
      <c r="AO76" s="91">
        <v>0</v>
      </c>
      <c r="AP76" s="91">
        <v>0</v>
      </c>
      <c r="AQ76" s="91">
        <v>0</v>
      </c>
      <c r="AR76" s="91">
        <v>0</v>
      </c>
      <c r="AS76" s="91">
        <v>0</v>
      </c>
      <c r="AT76" s="91">
        <v>0</v>
      </c>
      <c r="AU76" s="91">
        <v>0</v>
      </c>
      <c r="AV76" s="91">
        <v>0</v>
      </c>
      <c r="AW76" s="91">
        <v>0</v>
      </c>
      <c r="AX76" s="91">
        <v>0</v>
      </c>
      <c r="AY76" s="91">
        <v>0</v>
      </c>
      <c r="AZ76" s="91">
        <v>0</v>
      </c>
      <c r="BA76" s="91">
        <v>0</v>
      </c>
      <c r="BB76" s="91">
        <v>0</v>
      </c>
      <c r="BC76" s="91">
        <v>0</v>
      </c>
      <c r="BD76" s="91">
        <v>0</v>
      </c>
      <c r="BE76" s="91">
        <v>0</v>
      </c>
      <c r="BF76" s="91">
        <v>0</v>
      </c>
      <c r="BG76" s="91">
        <v>0</v>
      </c>
      <c r="BH76" s="91">
        <v>0</v>
      </c>
      <c r="BI76" s="91">
        <v>0</v>
      </c>
      <c r="BJ76" s="91">
        <v>1.3388564497931046</v>
      </c>
      <c r="BK76" s="91">
        <v>1.5021763376267898</v>
      </c>
      <c r="BL76" s="91">
        <v>79.482038386552418</v>
      </c>
      <c r="BM76" s="91">
        <v>124.25805073998347</v>
      </c>
      <c r="BN76" s="91">
        <v>197.40733184524984</v>
      </c>
      <c r="BO76" s="91">
        <v>58.627679115665025</v>
      </c>
      <c r="BP76" s="91">
        <v>65.512176559708962</v>
      </c>
      <c r="BQ76" s="91">
        <v>3.9380872785065151</v>
      </c>
      <c r="BR76" s="91">
        <v>5.3483898790713562</v>
      </c>
      <c r="BS76" s="91">
        <v>2.0714620282865353</v>
      </c>
      <c r="BT76" s="91">
        <v>1.7145433361460092</v>
      </c>
      <c r="BU76" s="91">
        <v>62.63354101947202</v>
      </c>
      <c r="BV76" s="91">
        <v>6.9964053595295423</v>
      </c>
      <c r="BW76" s="91">
        <v>2.9624032213003035</v>
      </c>
      <c r="BX76" s="91">
        <v>57.595547209569958</v>
      </c>
      <c r="BY76" s="91">
        <v>59.571970240485641</v>
      </c>
      <c r="BZ76" s="91">
        <v>59.885624116056619</v>
      </c>
      <c r="CA76" s="91">
        <v>60.924935426108398</v>
      </c>
      <c r="CB76" s="92">
        <v>66.33987393228368</v>
      </c>
    </row>
    <row r="77" spans="1:80" x14ac:dyDescent="0.4">
      <c r="B77" s="64" t="s">
        <v>193</v>
      </c>
      <c r="AH77" s="91">
        <v>0</v>
      </c>
      <c r="AI77" s="91">
        <v>0</v>
      </c>
      <c r="AJ77" s="91">
        <v>0</v>
      </c>
      <c r="AK77" s="91">
        <v>0</v>
      </c>
      <c r="AL77" s="91">
        <v>0</v>
      </c>
      <c r="AM77" s="91">
        <v>0</v>
      </c>
      <c r="AN77" s="91">
        <v>0</v>
      </c>
      <c r="AO77" s="91">
        <v>0</v>
      </c>
      <c r="AP77" s="91">
        <v>0</v>
      </c>
      <c r="AQ77" s="91">
        <v>0</v>
      </c>
      <c r="AR77" s="91">
        <v>0</v>
      </c>
      <c r="AS77" s="91">
        <v>0</v>
      </c>
      <c r="AT77" s="91">
        <v>0</v>
      </c>
      <c r="AU77" s="91">
        <v>0</v>
      </c>
      <c r="AV77" s="91">
        <v>0</v>
      </c>
      <c r="AW77" s="91">
        <v>0</v>
      </c>
      <c r="AX77" s="91">
        <v>0</v>
      </c>
      <c r="AY77" s="91">
        <v>0</v>
      </c>
      <c r="AZ77" s="91">
        <v>0</v>
      </c>
      <c r="BA77" s="91">
        <v>0</v>
      </c>
      <c r="BB77" s="91">
        <v>0</v>
      </c>
      <c r="BC77" s="91">
        <v>0</v>
      </c>
      <c r="BD77" s="91">
        <v>0</v>
      </c>
      <c r="BE77" s="91">
        <v>9.877031253643402</v>
      </c>
      <c r="BF77" s="91">
        <v>18.460179595523513</v>
      </c>
      <c r="BG77" s="91">
        <v>20.690330140787179</v>
      </c>
      <c r="BH77" s="91">
        <v>22.316847678981595</v>
      </c>
      <c r="BI77" s="91">
        <v>23.190160451357812</v>
      </c>
      <c r="BJ77" s="91">
        <v>24.84955928366141</v>
      </c>
      <c r="BK77" s="91">
        <v>25.458737083526451</v>
      </c>
      <c r="BL77" s="91">
        <v>25.640143847933793</v>
      </c>
      <c r="BM77" s="91">
        <v>25.960491267900888</v>
      </c>
      <c r="BN77" s="91">
        <v>25.012826445505709</v>
      </c>
      <c r="BO77" s="91">
        <v>25.763664421497847</v>
      </c>
      <c r="BP77" s="91">
        <v>63.926523987330448</v>
      </c>
      <c r="BQ77" s="91">
        <v>195.55063872432009</v>
      </c>
      <c r="BR77" s="91">
        <v>218.43025454435335</v>
      </c>
      <c r="BS77" s="91">
        <v>177.09086146959692</v>
      </c>
      <c r="BT77" s="91">
        <v>194.55917966920515</v>
      </c>
      <c r="BU77" s="91">
        <v>232.63104801810479</v>
      </c>
      <c r="BV77" s="91">
        <v>155.93280951219509</v>
      </c>
      <c r="BW77" s="91">
        <v>139.5</v>
      </c>
      <c r="BX77" s="91">
        <v>176.03198811601803</v>
      </c>
      <c r="BY77" s="91">
        <v>172.38601058375696</v>
      </c>
      <c r="BZ77" s="91">
        <v>168.81139145737839</v>
      </c>
      <c r="CA77" s="91">
        <v>165.3811402329101</v>
      </c>
      <c r="CB77" s="92">
        <v>161.96063258489278</v>
      </c>
    </row>
    <row r="78" spans="1:80" x14ac:dyDescent="0.4">
      <c r="B78" s="64" t="s">
        <v>199</v>
      </c>
      <c r="AH78" s="91">
        <v>0</v>
      </c>
      <c r="AI78" s="91">
        <v>0</v>
      </c>
      <c r="AJ78" s="91">
        <v>0</v>
      </c>
      <c r="AK78" s="91">
        <v>0</v>
      </c>
      <c r="AL78" s="91">
        <v>0</v>
      </c>
      <c r="AM78" s="91">
        <v>0</v>
      </c>
      <c r="AN78" s="91">
        <v>0</v>
      </c>
      <c r="AO78" s="91">
        <v>0</v>
      </c>
      <c r="AP78" s="91">
        <v>0</v>
      </c>
      <c r="AQ78" s="91">
        <v>0</v>
      </c>
      <c r="AR78" s="91">
        <v>0</v>
      </c>
      <c r="AS78" s="91">
        <v>0</v>
      </c>
      <c r="AT78" s="91">
        <v>0</v>
      </c>
      <c r="AU78" s="91">
        <v>0</v>
      </c>
      <c r="AV78" s="91">
        <v>0</v>
      </c>
      <c r="AW78" s="91">
        <v>0</v>
      </c>
      <c r="AX78" s="91">
        <v>0</v>
      </c>
      <c r="AY78" s="91">
        <v>0</v>
      </c>
      <c r="AZ78" s="91">
        <v>0</v>
      </c>
      <c r="BA78" s="91">
        <v>0</v>
      </c>
      <c r="BB78" s="91">
        <v>0</v>
      </c>
      <c r="BC78" s="91">
        <v>0</v>
      </c>
      <c r="BD78" s="91">
        <v>0</v>
      </c>
      <c r="BE78" s="91">
        <v>0</v>
      </c>
      <c r="BF78" s="91">
        <v>0</v>
      </c>
      <c r="BG78" s="91">
        <v>0</v>
      </c>
      <c r="BH78" s="91">
        <v>0</v>
      </c>
      <c r="BI78" s="91">
        <v>0</v>
      </c>
      <c r="BJ78" s="91">
        <v>59.438502040619447</v>
      </c>
      <c r="BK78" s="91">
        <v>57.924692173332623</v>
      </c>
      <c r="BL78" s="91">
        <v>60.57498046536282</v>
      </c>
      <c r="BM78" s="91">
        <v>56.641356941887672</v>
      </c>
      <c r="BN78" s="91">
        <v>52.222984870037159</v>
      </c>
      <c r="BO78" s="91">
        <v>53.694262671639756</v>
      </c>
      <c r="BP78" s="91">
        <v>49.658605289277354</v>
      </c>
      <c r="BQ78" s="91">
        <v>48.888244745847125</v>
      </c>
      <c r="BR78" s="91">
        <v>48.287104709826579</v>
      </c>
      <c r="BS78" s="91">
        <v>43.188682895518099</v>
      </c>
      <c r="BT78" s="91">
        <v>40.600875391313018</v>
      </c>
      <c r="BU78" s="91">
        <v>38.508660286930386</v>
      </c>
      <c r="BV78" s="91">
        <v>45.17159466143471</v>
      </c>
      <c r="BW78" s="91">
        <v>37.552022825753667</v>
      </c>
      <c r="BX78" s="91">
        <v>42.393854729088957</v>
      </c>
      <c r="BY78" s="91">
        <v>43.110631456520601</v>
      </c>
      <c r="BZ78" s="91">
        <v>44.092060166900922</v>
      </c>
      <c r="CA78" s="91">
        <v>45.214236201458263</v>
      </c>
      <c r="CB78" s="92">
        <v>45.842851898409243</v>
      </c>
    </row>
    <row r="79" spans="1:80" x14ac:dyDescent="0.4">
      <c r="B79" s="171" t="s">
        <v>372</v>
      </c>
      <c r="AH79" s="91">
        <v>0</v>
      </c>
      <c r="AI79" s="91">
        <v>0</v>
      </c>
      <c r="AJ79" s="91">
        <v>0</v>
      </c>
      <c r="AK79" s="91">
        <v>0</v>
      </c>
      <c r="AL79" s="91">
        <v>0</v>
      </c>
      <c r="AM79" s="91">
        <v>0</v>
      </c>
      <c r="AN79" s="91">
        <v>0</v>
      </c>
      <c r="AO79" s="91">
        <v>0</v>
      </c>
      <c r="AP79" s="91">
        <v>0</v>
      </c>
      <c r="AQ79" s="91">
        <v>0</v>
      </c>
      <c r="AR79" s="91">
        <v>0</v>
      </c>
      <c r="AS79" s="91">
        <v>0</v>
      </c>
      <c r="AT79" s="91">
        <v>0</v>
      </c>
      <c r="AU79" s="91">
        <v>0</v>
      </c>
      <c r="AV79" s="91">
        <v>0</v>
      </c>
      <c r="AW79" s="91">
        <v>0</v>
      </c>
      <c r="AX79" s="91">
        <v>0</v>
      </c>
      <c r="AY79" s="91">
        <v>0</v>
      </c>
      <c r="AZ79" s="91">
        <v>0</v>
      </c>
      <c r="BA79" s="91">
        <v>0</v>
      </c>
      <c r="BB79" s="91">
        <v>0</v>
      </c>
      <c r="BC79" s="91">
        <v>0</v>
      </c>
      <c r="BD79" s="91">
        <v>0</v>
      </c>
      <c r="BE79" s="91">
        <v>0</v>
      </c>
      <c r="BF79" s="91">
        <v>0</v>
      </c>
      <c r="BG79" s="91">
        <v>0</v>
      </c>
      <c r="BH79" s="91">
        <v>0</v>
      </c>
      <c r="BI79" s="91">
        <v>0</v>
      </c>
      <c r="BJ79" s="91">
        <v>29.303181506025389</v>
      </c>
      <c r="BK79" s="91">
        <v>27.80385224319966</v>
      </c>
      <c r="BL79" s="91">
        <v>28.591390779651249</v>
      </c>
      <c r="BM79" s="91">
        <v>26.338230977977766</v>
      </c>
      <c r="BN79" s="91">
        <v>23.813681100736943</v>
      </c>
      <c r="BO79" s="91">
        <v>24.591972303611008</v>
      </c>
      <c r="BP79" s="91">
        <v>20.955931432075044</v>
      </c>
      <c r="BQ79" s="91">
        <v>19.848627366813933</v>
      </c>
      <c r="BR79" s="91">
        <v>18.300812685024272</v>
      </c>
      <c r="BS79" s="91">
        <v>15.498975629628099</v>
      </c>
      <c r="BT79" s="91">
        <v>13.850866807821511</v>
      </c>
      <c r="BU79" s="91">
        <v>11.939659462680114</v>
      </c>
      <c r="BV79" s="91">
        <v>12.71510690811041</v>
      </c>
      <c r="BW79" s="91">
        <v>11.535473427920575</v>
      </c>
      <c r="BX79" s="91">
        <v>13.022818690852132</v>
      </c>
      <c r="BY79" s="91">
        <v>13.243002805337943</v>
      </c>
      <c r="BZ79" s="91">
        <v>13.544484428911796</v>
      </c>
      <c r="CA79" s="91">
        <v>13.889201726516541</v>
      </c>
      <c r="CB79" s="92">
        <v>14.082303965035065</v>
      </c>
    </row>
    <row r="80" spans="1:80" x14ac:dyDescent="0.4">
      <c r="B80" s="171" t="s">
        <v>373</v>
      </c>
      <c r="AH80" s="91">
        <v>0</v>
      </c>
      <c r="AI80" s="91">
        <v>0</v>
      </c>
      <c r="AJ80" s="91">
        <v>0</v>
      </c>
      <c r="AK80" s="91">
        <v>0</v>
      </c>
      <c r="AL80" s="91">
        <v>0</v>
      </c>
      <c r="AM80" s="91">
        <v>0</v>
      </c>
      <c r="AN80" s="91">
        <v>0</v>
      </c>
      <c r="AO80" s="91">
        <v>0</v>
      </c>
      <c r="AP80" s="91">
        <v>0</v>
      </c>
      <c r="AQ80" s="91">
        <v>0</v>
      </c>
      <c r="AR80" s="91">
        <v>0</v>
      </c>
      <c r="AS80" s="91">
        <v>0</v>
      </c>
      <c r="AT80" s="91">
        <v>0</v>
      </c>
      <c r="AU80" s="91">
        <v>0</v>
      </c>
      <c r="AV80" s="91">
        <v>0</v>
      </c>
      <c r="AW80" s="91">
        <v>0</v>
      </c>
      <c r="AX80" s="91">
        <v>0</v>
      </c>
      <c r="AY80" s="91">
        <v>0</v>
      </c>
      <c r="AZ80" s="91">
        <v>0</v>
      </c>
      <c r="BA80" s="91">
        <v>0</v>
      </c>
      <c r="BB80" s="91">
        <v>0</v>
      </c>
      <c r="BC80" s="91">
        <v>0</v>
      </c>
      <c r="BD80" s="91">
        <v>0</v>
      </c>
      <c r="BE80" s="91">
        <v>0</v>
      </c>
      <c r="BF80" s="91">
        <v>0</v>
      </c>
      <c r="BG80" s="91">
        <v>0</v>
      </c>
      <c r="BH80" s="91">
        <v>0</v>
      </c>
      <c r="BI80" s="91">
        <v>0</v>
      </c>
      <c r="BJ80" s="91">
        <v>30.135320534594062</v>
      </c>
      <c r="BK80" s="91">
        <v>30.120839930132963</v>
      </c>
      <c r="BL80" s="91">
        <v>31.983589685711571</v>
      </c>
      <c r="BM80" s="91">
        <v>30.303125963909906</v>
      </c>
      <c r="BN80" s="91">
        <v>28.409303769300212</v>
      </c>
      <c r="BO80" s="91">
        <v>29.102290368028743</v>
      </c>
      <c r="BP80" s="91">
        <v>28.70267385720231</v>
      </c>
      <c r="BQ80" s="91">
        <v>29.039617379033189</v>
      </c>
      <c r="BR80" s="91">
        <v>29.986292024802307</v>
      </c>
      <c r="BS80" s="91">
        <v>27.68970726589</v>
      </c>
      <c r="BT80" s="91">
        <v>26.750008583491507</v>
      </c>
      <c r="BU80" s="91">
        <v>26.569000824250271</v>
      </c>
      <c r="BV80" s="91">
        <v>32.456487753324303</v>
      </c>
      <c r="BW80" s="91">
        <v>26.016549397833092</v>
      </c>
      <c r="BX80" s="91">
        <v>29.371036038236831</v>
      </c>
      <c r="BY80" s="91">
        <v>29.86762865118266</v>
      </c>
      <c r="BZ80" s="91">
        <v>30.547575737989128</v>
      </c>
      <c r="CA80" s="91">
        <v>31.32503447494172</v>
      </c>
      <c r="CB80" s="92">
        <v>31.76054793337418</v>
      </c>
    </row>
    <row r="81" spans="2:80" x14ac:dyDescent="0.4">
      <c r="B81" s="64" t="s">
        <v>206</v>
      </c>
      <c r="AH81" s="91">
        <v>0</v>
      </c>
      <c r="AI81" s="91">
        <v>0</v>
      </c>
      <c r="AJ81" s="91">
        <v>0</v>
      </c>
      <c r="AK81" s="91">
        <v>0</v>
      </c>
      <c r="AL81" s="91">
        <v>0</v>
      </c>
      <c r="AM81" s="91">
        <v>0</v>
      </c>
      <c r="AN81" s="91">
        <v>0</v>
      </c>
      <c r="AO81" s="91">
        <v>0</v>
      </c>
      <c r="AP81" s="91">
        <v>0</v>
      </c>
      <c r="AQ81" s="91">
        <v>0</v>
      </c>
      <c r="AR81" s="91">
        <v>2.7303506372459316</v>
      </c>
      <c r="AS81" s="91">
        <v>21.326605576300672</v>
      </c>
      <c r="AT81" s="91">
        <v>44.838802020409439</v>
      </c>
      <c r="AU81" s="91">
        <v>79.662858521163429</v>
      </c>
      <c r="AV81" s="91">
        <v>146.25068983412331</v>
      </c>
      <c r="AW81" s="91">
        <v>186.30200956760169</v>
      </c>
      <c r="AX81" s="91">
        <v>165.10180040396872</v>
      </c>
      <c r="AY81" s="91">
        <v>165.49410420169428</v>
      </c>
      <c r="AZ81" s="91">
        <v>166.64295189330724</v>
      </c>
      <c r="BA81" s="91">
        <v>163.01949082375282</v>
      </c>
      <c r="BB81" s="91">
        <v>167.33361370313858</v>
      </c>
      <c r="BC81" s="91">
        <v>186.3538005210518</v>
      </c>
      <c r="BD81" s="91">
        <v>193.11084519473962</v>
      </c>
      <c r="BE81" s="91">
        <v>214.33907172062425</v>
      </c>
      <c r="BF81" s="91">
        <v>237.08567205118072</v>
      </c>
      <c r="BG81" s="91">
        <v>261.04552081813625</v>
      </c>
      <c r="BH81" s="91">
        <v>281.16206680799382</v>
      </c>
      <c r="BI81" s="91">
        <v>302.90998980384211</v>
      </c>
      <c r="BJ81" s="91">
        <v>330.48894666914504</v>
      </c>
      <c r="BK81" s="91">
        <v>367.76388178151501</v>
      </c>
      <c r="BL81" s="91">
        <v>393.38328557734502</v>
      </c>
      <c r="BM81" s="91">
        <v>406.2228896128737</v>
      </c>
      <c r="BN81" s="91">
        <v>409.61123122268776</v>
      </c>
      <c r="BO81" s="91">
        <v>375.93918137435105</v>
      </c>
      <c r="BP81" s="91">
        <v>343.53548777192339</v>
      </c>
      <c r="BQ81" s="91">
        <v>316.59459249685983</v>
      </c>
      <c r="BR81" s="91">
        <v>296.97034063576103</v>
      </c>
      <c r="BS81" s="91">
        <v>0</v>
      </c>
      <c r="BT81" s="91">
        <v>0</v>
      </c>
      <c r="BU81" s="91">
        <v>0</v>
      </c>
      <c r="BV81" s="91">
        <v>0</v>
      </c>
      <c r="BW81" s="91">
        <v>0</v>
      </c>
      <c r="BX81" s="91">
        <v>0</v>
      </c>
      <c r="BY81" s="91">
        <v>0</v>
      </c>
      <c r="BZ81" s="91">
        <v>0</v>
      </c>
      <c r="CA81" s="91">
        <v>0</v>
      </c>
      <c r="CB81" s="92">
        <v>0</v>
      </c>
    </row>
    <row r="82" spans="2:80" x14ac:dyDescent="0.4">
      <c r="B82" s="64" t="s">
        <v>28</v>
      </c>
      <c r="AH82" s="91">
        <v>0</v>
      </c>
      <c r="AI82" s="91">
        <v>0</v>
      </c>
      <c r="AJ82" s="91">
        <v>0</v>
      </c>
      <c r="AK82" s="91">
        <v>0</v>
      </c>
      <c r="AL82" s="91">
        <v>0</v>
      </c>
      <c r="AM82" s="91">
        <v>0</v>
      </c>
      <c r="AN82" s="91">
        <v>0</v>
      </c>
      <c r="AO82" s="91">
        <v>0</v>
      </c>
      <c r="AP82" s="91">
        <v>0</v>
      </c>
      <c r="AQ82" s="91">
        <v>0</v>
      </c>
      <c r="AR82" s="91">
        <v>252.69127466276075</v>
      </c>
      <c r="AS82" s="91">
        <v>184.82660689553279</v>
      </c>
      <c r="AT82" s="91">
        <v>180.69943559029727</v>
      </c>
      <c r="AU82" s="91">
        <v>219.84172033025555</v>
      </c>
      <c r="AV82" s="91">
        <v>215.54727454207867</v>
      </c>
      <c r="AW82" s="91">
        <v>230.64540110792476</v>
      </c>
      <c r="AX82" s="91">
        <v>219.11396145525669</v>
      </c>
      <c r="AY82" s="91">
        <v>217.84206659386075</v>
      </c>
      <c r="AZ82" s="91">
        <v>204.85217328577178</v>
      </c>
      <c r="BA82" s="91">
        <v>194.93607160154704</v>
      </c>
      <c r="BB82" s="91">
        <v>212.8458358891431</v>
      </c>
      <c r="BC82" s="91">
        <v>192.53708462342649</v>
      </c>
      <c r="BD82" s="91">
        <v>184.15972068757918</v>
      </c>
      <c r="BE82" s="91">
        <v>195.98427932528489</v>
      </c>
      <c r="BF82" s="91">
        <v>190.8771969916335</v>
      </c>
      <c r="BG82" s="91">
        <v>213.8110001431298</v>
      </c>
      <c r="BH82" s="91">
        <v>215.90733370354133</v>
      </c>
      <c r="BI82" s="91">
        <v>249.9707637541332</v>
      </c>
      <c r="BJ82" s="91">
        <v>347.26114503237329</v>
      </c>
      <c r="BK82" s="91">
        <v>291.19389177172468</v>
      </c>
      <c r="BL82" s="91">
        <v>263.36237485045683</v>
      </c>
      <c r="BM82" s="91">
        <v>321.55084327544745</v>
      </c>
      <c r="BN82" s="91">
        <v>319.98197304920188</v>
      </c>
      <c r="BO82" s="91">
        <v>146.09798015468999</v>
      </c>
      <c r="BP82" s="91">
        <v>109.47244394984529</v>
      </c>
      <c r="BQ82" s="91">
        <v>9.7368523912736187</v>
      </c>
      <c r="BR82" s="91">
        <v>0</v>
      </c>
      <c r="BS82" s="91">
        <v>0</v>
      </c>
      <c r="BT82" s="91">
        <v>0</v>
      </c>
      <c r="BU82" s="91">
        <v>0</v>
      </c>
      <c r="BV82" s="91">
        <v>0</v>
      </c>
      <c r="BW82" s="91">
        <v>0</v>
      </c>
      <c r="BX82" s="91">
        <v>0</v>
      </c>
      <c r="BY82" s="91">
        <v>0</v>
      </c>
      <c r="BZ82" s="91">
        <v>0</v>
      </c>
      <c r="CA82" s="91">
        <v>0</v>
      </c>
      <c r="CB82" s="92">
        <v>0</v>
      </c>
    </row>
    <row r="83" spans="2:80" x14ac:dyDescent="0.4">
      <c r="B83" s="171" t="s">
        <v>372</v>
      </c>
      <c r="AH83" s="91">
        <v>0</v>
      </c>
      <c r="AI83" s="91">
        <v>0</v>
      </c>
      <c r="AJ83" s="91">
        <v>0</v>
      </c>
      <c r="AK83" s="91">
        <v>0</v>
      </c>
      <c r="AL83" s="91">
        <v>0</v>
      </c>
      <c r="AM83" s="91">
        <v>0</v>
      </c>
      <c r="AN83" s="91">
        <v>0</v>
      </c>
      <c r="AO83" s="91">
        <v>0</v>
      </c>
      <c r="AP83" s="91">
        <v>0</v>
      </c>
      <c r="AQ83" s="91">
        <v>0</v>
      </c>
      <c r="AR83" s="91">
        <v>0</v>
      </c>
      <c r="AS83" s="91">
        <v>0</v>
      </c>
      <c r="AT83" s="91">
        <v>0</v>
      </c>
      <c r="AU83" s="91">
        <v>0</v>
      </c>
      <c r="AV83" s="91">
        <v>0</v>
      </c>
      <c r="AW83" s="91">
        <v>0</v>
      </c>
      <c r="AX83" s="91">
        <v>0</v>
      </c>
      <c r="AY83" s="91">
        <v>0</v>
      </c>
      <c r="AZ83" s="91">
        <v>0</v>
      </c>
      <c r="BA83" s="91">
        <v>0</v>
      </c>
      <c r="BB83" s="91">
        <v>0</v>
      </c>
      <c r="BC83" s="91">
        <v>0</v>
      </c>
      <c r="BD83" s="91">
        <v>0</v>
      </c>
      <c r="BE83" s="91">
        <v>0</v>
      </c>
      <c r="BF83" s="91">
        <v>0</v>
      </c>
      <c r="BG83" s="91">
        <v>0</v>
      </c>
      <c r="BH83" s="91">
        <v>0</v>
      </c>
      <c r="BI83" s="91">
        <v>0</v>
      </c>
      <c r="BJ83" s="91">
        <v>25.427333130230021</v>
      </c>
      <c r="BK83" s="91">
        <v>21.7596832988241</v>
      </c>
      <c r="BL83" s="91">
        <v>17.968083390464379</v>
      </c>
      <c r="BM83" s="91">
        <v>18.274448189472846</v>
      </c>
      <c r="BN83" s="91">
        <v>18.09525520665861</v>
      </c>
      <c r="BO83" s="91">
        <v>11.381491006426293</v>
      </c>
      <c r="BP83" s="91">
        <v>9.0895621425642634</v>
      </c>
      <c r="BQ83" s="91">
        <v>0.62315855304151158</v>
      </c>
      <c r="BR83" s="91">
        <v>0</v>
      </c>
      <c r="BS83" s="91">
        <v>0</v>
      </c>
      <c r="BT83" s="91">
        <v>0</v>
      </c>
      <c r="BU83" s="91">
        <v>0</v>
      </c>
      <c r="BV83" s="91">
        <v>0</v>
      </c>
      <c r="BW83" s="91">
        <v>0</v>
      </c>
      <c r="BX83" s="91">
        <v>0</v>
      </c>
      <c r="BY83" s="91">
        <v>0</v>
      </c>
      <c r="BZ83" s="91">
        <v>0</v>
      </c>
      <c r="CA83" s="91">
        <v>0</v>
      </c>
      <c r="CB83" s="92">
        <v>0</v>
      </c>
    </row>
    <row r="84" spans="2:80" x14ac:dyDescent="0.4">
      <c r="B84" s="171" t="s">
        <v>373</v>
      </c>
      <c r="AH84" s="91">
        <v>0</v>
      </c>
      <c r="AI84" s="91">
        <v>0</v>
      </c>
      <c r="AJ84" s="91">
        <v>0</v>
      </c>
      <c r="AK84" s="91">
        <v>0</v>
      </c>
      <c r="AL84" s="91">
        <v>0</v>
      </c>
      <c r="AM84" s="91">
        <v>0</v>
      </c>
      <c r="AN84" s="91">
        <v>0</v>
      </c>
      <c r="AO84" s="91">
        <v>0</v>
      </c>
      <c r="AP84" s="91">
        <v>0</v>
      </c>
      <c r="AQ84" s="91">
        <v>0</v>
      </c>
      <c r="AR84" s="91">
        <v>0</v>
      </c>
      <c r="AS84" s="91">
        <v>0</v>
      </c>
      <c r="AT84" s="91">
        <v>0</v>
      </c>
      <c r="AU84" s="91">
        <v>0</v>
      </c>
      <c r="AV84" s="91">
        <v>0</v>
      </c>
      <c r="AW84" s="91">
        <v>0</v>
      </c>
      <c r="AX84" s="91">
        <v>0</v>
      </c>
      <c r="AY84" s="91">
        <v>0</v>
      </c>
      <c r="AZ84" s="91">
        <v>0</v>
      </c>
      <c r="BA84" s="91">
        <v>0</v>
      </c>
      <c r="BB84" s="91">
        <v>0</v>
      </c>
      <c r="BC84" s="91">
        <v>0</v>
      </c>
      <c r="BD84" s="91">
        <v>0</v>
      </c>
      <c r="BE84" s="91">
        <v>0</v>
      </c>
      <c r="BF84" s="91">
        <v>0</v>
      </c>
      <c r="BG84" s="91">
        <v>0</v>
      </c>
      <c r="BH84" s="91">
        <v>0</v>
      </c>
      <c r="BI84" s="91">
        <v>0</v>
      </c>
      <c r="BJ84" s="91">
        <v>321.83381190214322</v>
      </c>
      <c r="BK84" s="91">
        <v>269.43420847290059</v>
      </c>
      <c r="BL84" s="91">
        <v>245.39429145999242</v>
      </c>
      <c r="BM84" s="91">
        <v>303.27639508597457</v>
      </c>
      <c r="BN84" s="91">
        <v>301.88671784254336</v>
      </c>
      <c r="BO84" s="91">
        <v>134.71648914826369</v>
      </c>
      <c r="BP84" s="91">
        <v>100.38288180728102</v>
      </c>
      <c r="BQ84" s="91">
        <v>9.1136938382321055</v>
      </c>
      <c r="BR84" s="91">
        <v>0</v>
      </c>
      <c r="BS84" s="91">
        <v>0</v>
      </c>
      <c r="BT84" s="91">
        <v>0</v>
      </c>
      <c r="BU84" s="91">
        <v>0</v>
      </c>
      <c r="BV84" s="91">
        <v>0</v>
      </c>
      <c r="BW84" s="91">
        <v>0</v>
      </c>
      <c r="BX84" s="91">
        <v>0</v>
      </c>
      <c r="BY84" s="91">
        <v>0</v>
      </c>
      <c r="BZ84" s="91">
        <v>0</v>
      </c>
      <c r="CA84" s="91">
        <v>0</v>
      </c>
      <c r="CB84" s="92">
        <v>0</v>
      </c>
    </row>
    <row r="85" spans="2:80" x14ac:dyDescent="0.4">
      <c r="B85" s="64" t="s">
        <v>232</v>
      </c>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v>0</v>
      </c>
      <c r="BT85" s="91">
        <v>0</v>
      </c>
      <c r="BU85" s="91">
        <v>0</v>
      </c>
      <c r="BV85" s="91">
        <v>0.13827000145191939</v>
      </c>
      <c r="BW85" s="91">
        <v>0.43431395144946555</v>
      </c>
      <c r="BX85" s="91">
        <v>0.69338796396401869</v>
      </c>
      <c r="BY85" s="91">
        <v>0.97684804091737598</v>
      </c>
      <c r="BZ85" s="91">
        <v>1.210575159512604</v>
      </c>
      <c r="CA85" s="91">
        <v>1.4060914897822263</v>
      </c>
      <c r="CB85" s="92">
        <v>1.5754259455605946</v>
      </c>
    </row>
    <row r="86" spans="2:80" x14ac:dyDescent="0.4">
      <c r="B86" s="64" t="s">
        <v>233</v>
      </c>
      <c r="AH86" s="91">
        <v>0</v>
      </c>
      <c r="AI86" s="91">
        <v>0</v>
      </c>
      <c r="AJ86" s="91">
        <v>0</v>
      </c>
      <c r="AK86" s="91">
        <v>0</v>
      </c>
      <c r="AL86" s="91">
        <v>0</v>
      </c>
      <c r="AM86" s="91">
        <v>0</v>
      </c>
      <c r="AN86" s="91">
        <v>0</v>
      </c>
      <c r="AO86" s="91">
        <v>0</v>
      </c>
      <c r="AP86" s="91">
        <v>0</v>
      </c>
      <c r="AQ86" s="91">
        <v>0</v>
      </c>
      <c r="AR86" s="91">
        <v>0</v>
      </c>
      <c r="AS86" s="91">
        <v>0</v>
      </c>
      <c r="AT86" s="91">
        <v>0</v>
      </c>
      <c r="AU86" s="91">
        <v>0</v>
      </c>
      <c r="AV86" s="91">
        <v>0</v>
      </c>
      <c r="AW86" s="91">
        <v>0</v>
      </c>
      <c r="AX86" s="91">
        <v>0</v>
      </c>
      <c r="AY86" s="91">
        <v>0</v>
      </c>
      <c r="AZ86" s="91">
        <v>0</v>
      </c>
      <c r="BA86" s="91">
        <v>0</v>
      </c>
      <c r="BB86" s="91">
        <v>0</v>
      </c>
      <c r="BC86" s="91">
        <v>0</v>
      </c>
      <c r="BD86" s="91">
        <v>0</v>
      </c>
      <c r="BE86" s="91">
        <v>0</v>
      </c>
      <c r="BF86" s="91">
        <v>0</v>
      </c>
      <c r="BG86" s="91">
        <v>0</v>
      </c>
      <c r="BH86" s="91">
        <v>0</v>
      </c>
      <c r="BI86" s="91">
        <v>0</v>
      </c>
      <c r="BJ86" s="91">
        <v>153.07727429565682</v>
      </c>
      <c r="BK86" s="91">
        <v>152.78616752318351</v>
      </c>
      <c r="BL86" s="91">
        <v>161.35613663759617</v>
      </c>
      <c r="BM86" s="91">
        <v>165.31640046532232</v>
      </c>
      <c r="BN86" s="91">
        <v>153.2648906338143</v>
      </c>
      <c r="BO86" s="91">
        <v>53.096343650415427</v>
      </c>
      <c r="BP86" s="91">
        <v>44.112607137914921</v>
      </c>
      <c r="BQ86" s="91">
        <v>41.147984766811213</v>
      </c>
      <c r="BR86" s="91">
        <v>37.011549159675063</v>
      </c>
      <c r="BS86" s="91">
        <v>32.6435419084291</v>
      </c>
      <c r="BT86" s="91">
        <v>29.531353221395864</v>
      </c>
      <c r="BU86" s="91">
        <v>26.66272434960899</v>
      </c>
      <c r="BV86" s="91">
        <v>25.306977732008601</v>
      </c>
      <c r="BW86" s="91">
        <v>25.768049907826995</v>
      </c>
      <c r="BX86" s="91">
        <v>25.320280693046531</v>
      </c>
      <c r="BY86" s="91">
        <v>24.754240154877849</v>
      </c>
      <c r="BZ86" s="91">
        <v>24.399529695095222</v>
      </c>
      <c r="CA86" s="91">
        <v>24.176321197915506</v>
      </c>
      <c r="CB86" s="92">
        <v>23.666545223314611</v>
      </c>
    </row>
    <row r="87" spans="2:80" x14ac:dyDescent="0.4">
      <c r="B87" s="171" t="s">
        <v>372</v>
      </c>
      <c r="AH87" s="91">
        <v>0</v>
      </c>
      <c r="AI87" s="91">
        <v>0</v>
      </c>
      <c r="AJ87" s="91">
        <v>0</v>
      </c>
      <c r="AK87" s="91">
        <v>0</v>
      </c>
      <c r="AL87" s="91">
        <v>0</v>
      </c>
      <c r="AM87" s="91">
        <v>0</v>
      </c>
      <c r="AN87" s="91">
        <v>0</v>
      </c>
      <c r="AO87" s="91">
        <v>0</v>
      </c>
      <c r="AP87" s="91">
        <v>0</v>
      </c>
      <c r="AQ87" s="91">
        <v>0</v>
      </c>
      <c r="AR87" s="91">
        <v>0</v>
      </c>
      <c r="AS87" s="91">
        <v>0</v>
      </c>
      <c r="AT87" s="91">
        <v>0</v>
      </c>
      <c r="AU87" s="91">
        <v>0</v>
      </c>
      <c r="AV87" s="91">
        <v>0</v>
      </c>
      <c r="AW87" s="91">
        <v>0</v>
      </c>
      <c r="AX87" s="91">
        <v>0</v>
      </c>
      <c r="AY87" s="91">
        <v>0</v>
      </c>
      <c r="AZ87" s="91">
        <v>0</v>
      </c>
      <c r="BA87" s="91">
        <v>0</v>
      </c>
      <c r="BB87" s="91">
        <v>0</v>
      </c>
      <c r="BC87" s="91">
        <v>0</v>
      </c>
      <c r="BD87" s="91">
        <v>0</v>
      </c>
      <c r="BE87" s="91">
        <v>0</v>
      </c>
      <c r="BF87" s="91">
        <v>0</v>
      </c>
      <c r="BG87" s="91">
        <v>0</v>
      </c>
      <c r="BH87" s="91">
        <v>0</v>
      </c>
      <c r="BI87" s="91">
        <v>0</v>
      </c>
      <c r="BJ87" s="91">
        <v>0.30615454859131369</v>
      </c>
      <c r="BK87" s="91">
        <v>0</v>
      </c>
      <c r="BL87" s="91">
        <v>0</v>
      </c>
      <c r="BM87" s="91">
        <v>0</v>
      </c>
      <c r="BN87" s="91">
        <v>0</v>
      </c>
      <c r="BO87" s="91">
        <v>0</v>
      </c>
      <c r="BP87" s="91">
        <v>0</v>
      </c>
      <c r="BQ87" s="91">
        <v>0</v>
      </c>
      <c r="BR87" s="91">
        <v>0</v>
      </c>
      <c r="BS87" s="91">
        <v>5.4199943395800291E-3</v>
      </c>
      <c r="BT87" s="91">
        <v>7.9419517054101184E-3</v>
      </c>
      <c r="BU87" s="91">
        <v>3.6433019139378237E-3</v>
      </c>
      <c r="BV87" s="91">
        <v>4.076674758490122E-3</v>
      </c>
      <c r="BW87" s="91">
        <v>3.5752071147783226E-3</v>
      </c>
      <c r="BX87" s="91">
        <v>3.5130810443849557E-3</v>
      </c>
      <c r="BY87" s="91">
        <v>3.434545331883347E-3</v>
      </c>
      <c r="BZ87" s="91">
        <v>3.3853307671797631E-3</v>
      </c>
      <c r="CA87" s="91">
        <v>3.3543615393940743E-3</v>
      </c>
      <c r="CB87" s="92">
        <v>3.2836322953155683E-3</v>
      </c>
    </row>
    <row r="88" spans="2:80" x14ac:dyDescent="0.4">
      <c r="B88" s="171" t="s">
        <v>373</v>
      </c>
      <c r="AH88" s="91">
        <v>0</v>
      </c>
      <c r="AI88" s="91">
        <v>0</v>
      </c>
      <c r="AJ88" s="91">
        <v>0</v>
      </c>
      <c r="AK88" s="91">
        <v>0</v>
      </c>
      <c r="AL88" s="91">
        <v>0</v>
      </c>
      <c r="AM88" s="91">
        <v>0</v>
      </c>
      <c r="AN88" s="91">
        <v>0</v>
      </c>
      <c r="AO88" s="91">
        <v>0</v>
      </c>
      <c r="AP88" s="91">
        <v>0</v>
      </c>
      <c r="AQ88" s="91">
        <v>0</v>
      </c>
      <c r="AR88" s="91">
        <v>0</v>
      </c>
      <c r="AS88" s="91">
        <v>0</v>
      </c>
      <c r="AT88" s="91">
        <v>0</v>
      </c>
      <c r="AU88" s="91">
        <v>0</v>
      </c>
      <c r="AV88" s="91">
        <v>0</v>
      </c>
      <c r="AW88" s="91">
        <v>0</v>
      </c>
      <c r="AX88" s="91">
        <v>0</v>
      </c>
      <c r="AY88" s="91">
        <v>0</v>
      </c>
      <c r="AZ88" s="91">
        <v>0</v>
      </c>
      <c r="BA88" s="91">
        <v>0</v>
      </c>
      <c r="BB88" s="91">
        <v>0</v>
      </c>
      <c r="BC88" s="91">
        <v>0</v>
      </c>
      <c r="BD88" s="91">
        <v>0</v>
      </c>
      <c r="BE88" s="91">
        <v>0</v>
      </c>
      <c r="BF88" s="91">
        <v>0</v>
      </c>
      <c r="BG88" s="91">
        <v>0</v>
      </c>
      <c r="BH88" s="91">
        <v>0</v>
      </c>
      <c r="BI88" s="91">
        <v>0</v>
      </c>
      <c r="BJ88" s="91">
        <v>152.77111974706551</v>
      </c>
      <c r="BK88" s="91">
        <v>152.78616752318351</v>
      </c>
      <c r="BL88" s="91">
        <v>161.35613663759617</v>
      </c>
      <c r="BM88" s="91">
        <v>165.31640046532232</v>
      </c>
      <c r="BN88" s="91">
        <v>153.2648906338143</v>
      </c>
      <c r="BO88" s="91">
        <v>53.096343650415427</v>
      </c>
      <c r="BP88" s="91">
        <v>44.112607137914921</v>
      </c>
      <c r="BQ88" s="91">
        <v>41.147984766811213</v>
      </c>
      <c r="BR88" s="91">
        <v>37.011549159675063</v>
      </c>
      <c r="BS88" s="91">
        <v>32.638121914089517</v>
      </c>
      <c r="BT88" s="91">
        <v>29.523411269690456</v>
      </c>
      <c r="BU88" s="91">
        <v>26.65908104769505</v>
      </c>
      <c r="BV88" s="91">
        <v>25.302901057250114</v>
      </c>
      <c r="BW88" s="91">
        <v>25.764474700712217</v>
      </c>
      <c r="BX88" s="91">
        <v>25.316767612002145</v>
      </c>
      <c r="BY88" s="91">
        <v>24.750805609545967</v>
      </c>
      <c r="BZ88" s="91">
        <v>24.396144364328041</v>
      </c>
      <c r="CA88" s="91">
        <v>24.172966836376112</v>
      </c>
      <c r="CB88" s="92">
        <v>23.663261591019296</v>
      </c>
    </row>
    <row r="89" spans="2:80" ht="24.95" customHeight="1" x14ac:dyDescent="0.4">
      <c r="B89" s="64" t="s">
        <v>374</v>
      </c>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v>6.4936032637804511</v>
      </c>
      <c r="BR89" s="91">
        <v>61.391075429301218</v>
      </c>
      <c r="BS89" s="91">
        <v>532.02277950539781</v>
      </c>
      <c r="BT89" s="91">
        <v>1678.7052064644108</v>
      </c>
      <c r="BU89" s="91">
        <v>3457.8060157821797</v>
      </c>
      <c r="BV89" s="91">
        <v>8286.4067492414215</v>
      </c>
      <c r="BW89" s="91">
        <v>18404.689317984125</v>
      </c>
      <c r="BX89" s="91"/>
      <c r="BY89" s="91"/>
      <c r="BZ89" s="91"/>
      <c r="CA89" s="91"/>
      <c r="CB89" s="92"/>
    </row>
    <row r="90" spans="2:80" x14ac:dyDescent="0.4">
      <c r="B90" s="64" t="s">
        <v>375</v>
      </c>
      <c r="BL90" s="91"/>
      <c r="BM90" s="91"/>
      <c r="BN90" s="91"/>
      <c r="BO90" s="91"/>
      <c r="BP90" s="91"/>
      <c r="BQ90" s="91"/>
      <c r="BR90" s="91"/>
      <c r="BS90" s="91"/>
      <c r="BT90" s="91"/>
      <c r="BU90" s="91">
        <v>0</v>
      </c>
      <c r="BV90" s="91">
        <v>0</v>
      </c>
      <c r="BW90" s="91">
        <v>0</v>
      </c>
      <c r="BX90" s="91">
        <v>879.05339313643901</v>
      </c>
      <c r="BY90" s="91">
        <v>613.8519388821677</v>
      </c>
      <c r="BZ90" s="91">
        <v>390.5024128171126</v>
      </c>
      <c r="CA90" s="91">
        <v>255.3051179406786</v>
      </c>
      <c r="CB90" s="92">
        <v>484.9204102092782</v>
      </c>
    </row>
    <row r="91" spans="2:80" x14ac:dyDescent="0.4">
      <c r="B91" s="64" t="s">
        <v>242</v>
      </c>
      <c r="AH91" s="91">
        <v>0</v>
      </c>
      <c r="AI91" s="91">
        <v>0</v>
      </c>
      <c r="AJ91" s="91">
        <v>0</v>
      </c>
      <c r="AK91" s="91">
        <v>0</v>
      </c>
      <c r="AL91" s="91">
        <v>0</v>
      </c>
      <c r="AM91" s="91">
        <v>0</v>
      </c>
      <c r="AN91" s="91">
        <v>0</v>
      </c>
      <c r="AO91" s="91">
        <v>0</v>
      </c>
      <c r="AP91" s="91">
        <v>0</v>
      </c>
      <c r="AQ91" s="91">
        <v>0</v>
      </c>
      <c r="AR91" s="91">
        <v>72.530961634133106</v>
      </c>
      <c r="AS91" s="91">
        <v>50.902837445325609</v>
      </c>
      <c r="AT91" s="91">
        <v>19.706154911783333</v>
      </c>
      <c r="AU91" s="91">
        <v>7.3952819206683529</v>
      </c>
      <c r="AV91" s="91">
        <v>3.7568705210625355</v>
      </c>
      <c r="AW91" s="91">
        <v>2.1479114037737923</v>
      </c>
      <c r="AX91" s="91">
        <v>1.3721409487444025</v>
      </c>
      <c r="AY91" s="91">
        <v>2.5111568675209011</v>
      </c>
      <c r="AZ91" s="91">
        <v>0</v>
      </c>
      <c r="BA91" s="91">
        <v>0.3412321537183986</v>
      </c>
      <c r="BB91" s="91">
        <v>0.8004249464087162</v>
      </c>
      <c r="BC91" s="91">
        <v>0.32277427236355705</v>
      </c>
      <c r="BD91" s="91">
        <v>6.4197143979634802E-2</v>
      </c>
      <c r="BE91" s="91">
        <v>0.49284282006799579</v>
      </c>
      <c r="BF91" s="91">
        <v>0.48166103231835261</v>
      </c>
      <c r="BG91" s="91">
        <v>0.17533639627410108</v>
      </c>
      <c r="BH91" s="91">
        <v>0.11680681809944589</v>
      </c>
      <c r="BI91" s="91">
        <v>0</v>
      </c>
      <c r="BJ91" s="91">
        <v>0</v>
      </c>
      <c r="BK91" s="91">
        <v>0</v>
      </c>
      <c r="BL91" s="91">
        <v>0</v>
      </c>
      <c r="BM91" s="91">
        <v>0</v>
      </c>
      <c r="BN91" s="91">
        <v>0</v>
      </c>
      <c r="BO91" s="91">
        <v>0</v>
      </c>
      <c r="BP91" s="91">
        <v>0</v>
      </c>
      <c r="BQ91" s="91">
        <v>0</v>
      </c>
      <c r="BR91" s="91">
        <v>0</v>
      </c>
      <c r="BS91" s="91">
        <v>0</v>
      </c>
      <c r="BT91" s="91">
        <v>0</v>
      </c>
      <c r="BU91" s="91">
        <v>0</v>
      </c>
      <c r="BV91" s="91">
        <v>0</v>
      </c>
      <c r="BW91" s="91">
        <v>0</v>
      </c>
      <c r="BX91" s="91">
        <v>0</v>
      </c>
      <c r="BY91" s="91">
        <v>0</v>
      </c>
      <c r="BZ91" s="91">
        <v>0</v>
      </c>
      <c r="CA91" s="91">
        <v>0</v>
      </c>
      <c r="CB91" s="92">
        <v>0</v>
      </c>
    </row>
    <row r="92" spans="2:80" ht="26.25" customHeight="1" x14ac:dyDescent="0.4">
      <c r="B92" s="66" t="s">
        <v>376</v>
      </c>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189" t="str">
        <f>Table_3a!BH92</f>
        <v>Definition change -&gt;</v>
      </c>
      <c r="BI92" s="91"/>
      <c r="BJ92" s="91"/>
      <c r="BK92" s="91"/>
      <c r="BL92" s="189" t="str">
        <f>Table_3a!BL92</f>
        <v>Definition change -&gt;</v>
      </c>
      <c r="BM92" s="91"/>
      <c r="BN92" s="91"/>
      <c r="BO92" s="91"/>
      <c r="BP92" s="91"/>
      <c r="BQ92" s="91"/>
      <c r="BR92" s="91"/>
      <c r="BS92" s="91"/>
      <c r="BT92" s="91"/>
      <c r="BU92" s="91"/>
      <c r="BV92" s="91"/>
      <c r="BW92" s="91"/>
      <c r="BX92" s="91"/>
      <c r="BY92" s="91"/>
      <c r="BZ92" s="91"/>
      <c r="CA92" s="91"/>
      <c r="CB92" s="92"/>
    </row>
    <row r="93" spans="2:80" x14ac:dyDescent="0.4">
      <c r="B93" s="64" t="s">
        <v>377</v>
      </c>
      <c r="AH93" s="91">
        <v>5188.5013129444751</v>
      </c>
      <c r="AI93" s="91">
        <v>4950.2736851887694</v>
      </c>
      <c r="AJ93" s="91">
        <v>5136.9328201351509</v>
      </c>
      <c r="AK93" s="91">
        <v>6600.7998736871423</v>
      </c>
      <c r="AL93" s="91">
        <v>7094.5770155613527</v>
      </c>
      <c r="AM93" s="91">
        <v>7568.8984377578154</v>
      </c>
      <c r="AN93" s="91">
        <v>8255.4823077219462</v>
      </c>
      <c r="AO93" s="91">
        <v>8818.5301145450976</v>
      </c>
      <c r="AP93" s="91">
        <v>9110.8405622540231</v>
      </c>
      <c r="AQ93" s="91">
        <v>9091.1246942182006</v>
      </c>
      <c r="AR93" s="91">
        <v>9495.4699689647296</v>
      </c>
      <c r="AS93" s="91">
        <v>9999.1874252359194</v>
      </c>
      <c r="AT93" s="91">
        <v>10634.128729714192</v>
      </c>
      <c r="AU93" s="91">
        <v>10415.970818869911</v>
      </c>
      <c r="AV93" s="91">
        <v>12280.494219517133</v>
      </c>
      <c r="AW93" s="91">
        <v>13322.470836478673</v>
      </c>
      <c r="AX93" s="91">
        <v>13598.314526395247</v>
      </c>
      <c r="AY93" s="91">
        <v>13449.335419404557</v>
      </c>
      <c r="AZ93" s="91">
        <v>13100.952813836884</v>
      </c>
      <c r="BA93" s="91">
        <v>13104.161930320142</v>
      </c>
      <c r="BB93" s="91">
        <v>12835.865968104867</v>
      </c>
      <c r="BC93" s="91">
        <v>13300.692418093769</v>
      </c>
      <c r="BD93" s="91">
        <v>13907.003599504287</v>
      </c>
      <c r="BE93" s="91">
        <v>14834.363912590614</v>
      </c>
      <c r="BF93" s="91">
        <v>15066.205007884306</v>
      </c>
      <c r="BG93" s="91">
        <v>15053.589033773293</v>
      </c>
      <c r="BH93" s="170">
        <v>16577.980137547362</v>
      </c>
      <c r="BI93" s="91">
        <v>16820.30498826033</v>
      </c>
      <c r="BJ93" s="91">
        <v>17528.951740332908</v>
      </c>
      <c r="BK93" s="91">
        <v>17820.81393704053</v>
      </c>
      <c r="BL93" s="170">
        <v>17820.599250507439</v>
      </c>
      <c r="BM93" s="91">
        <v>18449.817821429664</v>
      </c>
      <c r="BN93" s="91">
        <v>18511.999826348172</v>
      </c>
      <c r="BO93" s="91">
        <v>18005.172826694194</v>
      </c>
      <c r="BP93" s="91">
        <v>17224.430806008157</v>
      </c>
      <c r="BQ93" s="91">
        <v>14368.721732691753</v>
      </c>
      <c r="BR93" s="91">
        <v>13779.933808107427</v>
      </c>
      <c r="BS93" s="91">
        <v>13159.274861818438</v>
      </c>
      <c r="BT93" s="91">
        <v>12330.880076646121</v>
      </c>
      <c r="BU93" s="91">
        <v>11758.75681703688</v>
      </c>
      <c r="BV93" s="91">
        <v>11119.925361849942</v>
      </c>
      <c r="BW93" s="91">
        <v>10857.172574772845</v>
      </c>
      <c r="BX93" s="91">
        <v>10848.053789001895</v>
      </c>
      <c r="BY93" s="91">
        <v>10714.159933398145</v>
      </c>
      <c r="BZ93" s="91">
        <v>10524.727358875019</v>
      </c>
      <c r="CA93" s="91">
        <v>10361.334481698681</v>
      </c>
      <c r="CB93" s="92">
        <v>10351.867890227979</v>
      </c>
    </row>
    <row r="94" spans="2:80" x14ac:dyDescent="0.4">
      <c r="B94" s="64" t="s">
        <v>367</v>
      </c>
      <c r="AH94" s="91">
        <v>1012.5086595755324</v>
      </c>
      <c r="AI94" s="91">
        <v>970.15413930835177</v>
      </c>
      <c r="AJ94" s="91">
        <v>998.84804835961268</v>
      </c>
      <c r="AK94" s="91">
        <v>1193.3727762935353</v>
      </c>
      <c r="AL94" s="91">
        <v>1428.3005401316159</v>
      </c>
      <c r="AM94" s="91">
        <v>1595.5148334030898</v>
      </c>
      <c r="AN94" s="91">
        <v>1724.1960161459697</v>
      </c>
      <c r="AO94" s="91">
        <v>1911.7268697818959</v>
      </c>
      <c r="AP94" s="91">
        <v>2163.2826083828959</v>
      </c>
      <c r="AQ94" s="91">
        <v>2187.8014006914068</v>
      </c>
      <c r="AR94" s="91">
        <v>2304.0840128561367</v>
      </c>
      <c r="AS94" s="91">
        <v>2642.9517457689431</v>
      </c>
      <c r="AT94" s="91">
        <v>3100.9584067216265</v>
      </c>
      <c r="AU94" s="91">
        <v>3656.8549652307488</v>
      </c>
      <c r="AV94" s="91">
        <v>4833.4397435435121</v>
      </c>
      <c r="AW94" s="91">
        <v>5993.7426448068554</v>
      </c>
      <c r="AX94" s="91">
        <v>7082.7907146877078</v>
      </c>
      <c r="AY94" s="91">
        <v>8020.9571056721807</v>
      </c>
      <c r="AZ94" s="91">
        <v>8530.8837982811856</v>
      </c>
      <c r="BA94" s="91">
        <v>9066.9028086911312</v>
      </c>
      <c r="BB94" s="91">
        <v>9533.2788624917503</v>
      </c>
      <c r="BC94" s="91">
        <v>10120.44902614481</v>
      </c>
      <c r="BD94" s="91">
        <v>10682.684654834711</v>
      </c>
      <c r="BE94" s="91">
        <v>11496.954969032475</v>
      </c>
      <c r="BF94" s="91">
        <v>12019.124200561999</v>
      </c>
      <c r="BG94" s="91">
        <v>12234.267480152103</v>
      </c>
      <c r="BH94" s="170">
        <v>11919.081860445282</v>
      </c>
      <c r="BI94" s="91">
        <v>11895.258469531089</v>
      </c>
      <c r="BJ94" s="91">
        <v>11979.717495654957</v>
      </c>
      <c r="BK94" s="91">
        <v>12634.977518837539</v>
      </c>
      <c r="BL94" s="170">
        <v>13204.320489791635</v>
      </c>
      <c r="BM94" s="91">
        <v>14419.537880599955</v>
      </c>
      <c r="BN94" s="91">
        <v>14900.14414514376</v>
      </c>
      <c r="BO94" s="91">
        <v>15422.164162343448</v>
      </c>
      <c r="BP94" s="91">
        <v>16310.0485869082</v>
      </c>
      <c r="BQ94" s="91">
        <v>15929.868669925292</v>
      </c>
      <c r="BR94" s="91">
        <v>17642.119940095075</v>
      </c>
      <c r="BS94" s="91">
        <v>18422.119745435946</v>
      </c>
      <c r="BT94" s="91">
        <v>18121.656104094698</v>
      </c>
      <c r="BU94" s="91">
        <v>18060.280938494827</v>
      </c>
      <c r="BV94" s="91">
        <v>17324.123506060678</v>
      </c>
      <c r="BW94" s="91">
        <v>14576.445800750851</v>
      </c>
      <c r="BX94" s="91">
        <v>19386.053490857936</v>
      </c>
      <c r="BY94" s="91">
        <v>19376.38014638465</v>
      </c>
      <c r="BZ94" s="91">
        <v>19529.656094540285</v>
      </c>
      <c r="CA94" s="91">
        <v>19783.521849302935</v>
      </c>
      <c r="CB94" s="92">
        <v>19882.315897364377</v>
      </c>
    </row>
    <row r="95" spans="2:80" x14ac:dyDescent="0.4">
      <c r="B95" s="64" t="s">
        <v>368</v>
      </c>
      <c r="AH95" s="91">
        <v>2929.9249542736984</v>
      </c>
      <c r="AI95" s="91">
        <v>2725.382063116961</v>
      </c>
      <c r="AJ95" s="91">
        <v>2908.331491453263</v>
      </c>
      <c r="AK95" s="91">
        <v>3743.3161081686153</v>
      </c>
      <c r="AL95" s="91">
        <v>4599.9517528307333</v>
      </c>
      <c r="AM95" s="91">
        <v>5248.3070879383704</v>
      </c>
      <c r="AN95" s="91">
        <v>5590.0382517940034</v>
      </c>
      <c r="AO95" s="91">
        <v>6145.3598408028975</v>
      </c>
      <c r="AP95" s="91">
        <v>6563.4895360587607</v>
      </c>
      <c r="AQ95" s="91">
        <v>6595.8787417210597</v>
      </c>
      <c r="AR95" s="91">
        <v>5821.6624954187182</v>
      </c>
      <c r="AS95" s="91">
        <v>6104.7782311581086</v>
      </c>
      <c r="AT95" s="91">
        <v>6708.3452118389132</v>
      </c>
      <c r="AU95" s="91">
        <v>7957.054534014238</v>
      </c>
      <c r="AV95" s="91">
        <v>9652.9461737284237</v>
      </c>
      <c r="AW95" s="91">
        <v>10804.480999165449</v>
      </c>
      <c r="AX95" s="91">
        <v>11784.99903805123</v>
      </c>
      <c r="AY95" s="91">
        <v>12432.327540199858</v>
      </c>
      <c r="AZ95" s="91">
        <v>12600.141349741285</v>
      </c>
      <c r="BA95" s="91">
        <v>12507.781240540382</v>
      </c>
      <c r="BB95" s="91">
        <v>12331.269284459384</v>
      </c>
      <c r="BC95" s="91">
        <v>12062.175239154218</v>
      </c>
      <c r="BD95" s="91">
        <v>10820.44660139058</v>
      </c>
      <c r="BE95" s="91">
        <v>11015.066891543484</v>
      </c>
      <c r="BF95" s="91">
        <v>11190.332144182043</v>
      </c>
      <c r="BG95" s="91">
        <v>11571.429104214336</v>
      </c>
      <c r="BH95" s="170">
        <v>11276.934146421359</v>
      </c>
      <c r="BI95" s="91">
        <v>10614.269845129978</v>
      </c>
      <c r="BJ95" s="91">
        <v>10073.936742253922</v>
      </c>
      <c r="BK95" s="91">
        <v>9850.6384214431619</v>
      </c>
      <c r="BL95" s="170">
        <v>8449.1549378161308</v>
      </c>
      <c r="BM95" s="91">
        <v>8221.8556667104349</v>
      </c>
      <c r="BN95" s="91">
        <v>7549.6022311955739</v>
      </c>
      <c r="BO95" s="91">
        <v>6766.3418849969512</v>
      </c>
      <c r="BP95" s="91">
        <v>6073.5058907040702</v>
      </c>
      <c r="BQ95" s="91">
        <v>4947.1105155012383</v>
      </c>
      <c r="BR95" s="91">
        <v>4475.4454930171887</v>
      </c>
      <c r="BS95" s="91">
        <v>4134.7159158007435</v>
      </c>
      <c r="BT95" s="91">
        <v>3691.543930313182</v>
      </c>
      <c r="BU95" s="91">
        <v>3344.0564614708969</v>
      </c>
      <c r="BV95" s="91">
        <v>2800.9384687916977</v>
      </c>
      <c r="BW95" s="91">
        <v>1949.9380261731592</v>
      </c>
      <c r="BX95" s="91">
        <v>2903.7118266686898</v>
      </c>
      <c r="BY95" s="91">
        <v>2732.456736430333</v>
      </c>
      <c r="BZ95" s="91">
        <v>2690.7993985468602</v>
      </c>
      <c r="CA95" s="91">
        <v>2671.3893072527762</v>
      </c>
      <c r="CB95" s="92">
        <v>2686.7919554332971</v>
      </c>
    </row>
    <row r="96" spans="2:80" x14ac:dyDescent="0.4">
      <c r="B96" s="64" t="s">
        <v>369</v>
      </c>
      <c r="AH96" s="91">
        <v>3662.4715150196294</v>
      </c>
      <c r="AI96" s="91">
        <v>3287.7445832116364</v>
      </c>
      <c r="AJ96" s="91">
        <v>3995.3921934384507</v>
      </c>
      <c r="AK96" s="91">
        <v>6508.5732546432437</v>
      </c>
      <c r="AL96" s="91">
        <v>9581.6383256878635</v>
      </c>
      <c r="AM96" s="91">
        <v>11395.3348890947</v>
      </c>
      <c r="AN96" s="91">
        <v>12294.497552917959</v>
      </c>
      <c r="AO96" s="91">
        <v>13118.661157597813</v>
      </c>
      <c r="AP96" s="91">
        <v>13097.736683494215</v>
      </c>
      <c r="AQ96" s="91">
        <v>11696.41061662653</v>
      </c>
      <c r="AR96" s="91">
        <v>8771.4131017393102</v>
      </c>
      <c r="AS96" s="91">
        <v>7499.8180477280675</v>
      </c>
      <c r="AT96" s="91">
        <v>7918.745089188872</v>
      </c>
      <c r="AU96" s="91">
        <v>10370.016283621037</v>
      </c>
      <c r="AV96" s="91">
        <v>13391.286316551079</v>
      </c>
      <c r="AW96" s="91">
        <v>13947.745841685479</v>
      </c>
      <c r="AX96" s="91">
        <v>12992.983832093798</v>
      </c>
      <c r="AY96" s="91">
        <v>11905.346832360983</v>
      </c>
      <c r="AZ96" s="91">
        <v>10251.922854922568</v>
      </c>
      <c r="BA96" s="91">
        <v>8261.1770637099435</v>
      </c>
      <c r="BB96" s="91">
        <v>7115.9947185826095</v>
      </c>
      <c r="BC96" s="91">
        <v>6336.6092714874849</v>
      </c>
      <c r="BD96" s="91">
        <v>5467.1638499205073</v>
      </c>
      <c r="BE96" s="91">
        <v>4798.0517738986819</v>
      </c>
      <c r="BF96" s="91">
        <v>4719.6228158927752</v>
      </c>
      <c r="BG96" s="91">
        <v>4390.4052324773629</v>
      </c>
      <c r="BH96" s="170">
        <v>4114.9753194132554</v>
      </c>
      <c r="BI96" s="91">
        <v>4228.5530656417905</v>
      </c>
      <c r="BJ96" s="91">
        <v>4397.5796737705577</v>
      </c>
      <c r="BK96" s="91">
        <v>4190.9231098684859</v>
      </c>
      <c r="BL96" s="170">
        <v>4944.0457089683523</v>
      </c>
      <c r="BM96" s="91">
        <v>8150.0940923785629</v>
      </c>
      <c r="BN96" s="91">
        <v>8548.2825795834488</v>
      </c>
      <c r="BO96" s="91">
        <v>9423.8475624531948</v>
      </c>
      <c r="BP96" s="91">
        <v>9912.9753529124937</v>
      </c>
      <c r="BQ96" s="91">
        <v>7819.2617867660219</v>
      </c>
      <c r="BR96" s="91">
        <v>5584.2218517225656</v>
      </c>
      <c r="BS96" s="91">
        <v>4249.6918798630622</v>
      </c>
      <c r="BT96" s="91">
        <v>3439.2265514141495</v>
      </c>
      <c r="BU96" s="91">
        <v>3012.9401398662694</v>
      </c>
      <c r="BV96" s="91">
        <v>2292.0558997947237</v>
      </c>
      <c r="BW96" s="91">
        <v>1198.4952112006017</v>
      </c>
      <c r="BX96" s="91">
        <v>3854.0974765189612</v>
      </c>
      <c r="BY96" s="91">
        <v>3960.7971032427936</v>
      </c>
      <c r="BZ96" s="91">
        <v>4085.3217006748896</v>
      </c>
      <c r="CA96" s="91">
        <v>4232.5720340437038</v>
      </c>
      <c r="CB96" s="92">
        <v>4389.9288433237134</v>
      </c>
    </row>
    <row r="97" spans="1:80" x14ac:dyDescent="0.4">
      <c r="B97" s="64" t="s">
        <v>370</v>
      </c>
      <c r="AH97" s="91">
        <v>248.09265664280568</v>
      </c>
      <c r="AI97" s="91">
        <v>255.56163843305958</v>
      </c>
      <c r="AJ97" s="91">
        <v>290.07044737072283</v>
      </c>
      <c r="AK97" s="91">
        <v>396.90024036131564</v>
      </c>
      <c r="AL97" s="91">
        <v>514.94792271246604</v>
      </c>
      <c r="AM97" s="91">
        <v>641.10205150040235</v>
      </c>
      <c r="AN97" s="91">
        <v>694.9343231896928</v>
      </c>
      <c r="AO97" s="91">
        <v>693.705050306614</v>
      </c>
      <c r="AP97" s="91">
        <v>805.64353637250724</v>
      </c>
      <c r="AQ97" s="91">
        <v>936.42718849168523</v>
      </c>
      <c r="AR97" s="91">
        <v>1660.2777389739242</v>
      </c>
      <c r="AS97" s="91">
        <v>1713.2890983588238</v>
      </c>
      <c r="AT97" s="91">
        <v>2200.3352914115599</v>
      </c>
      <c r="AU97" s="91">
        <v>2459.5426527585796</v>
      </c>
      <c r="AV97" s="91">
        <v>2662.5422544063363</v>
      </c>
      <c r="AW97" s="91">
        <v>3141.8466596638887</v>
      </c>
      <c r="AX97" s="91">
        <v>3628.0585369697428</v>
      </c>
      <c r="AY97" s="91">
        <v>4257.9549741068622</v>
      </c>
      <c r="AZ97" s="91">
        <v>4554.8214748231921</v>
      </c>
      <c r="BA97" s="91">
        <v>4763.4839868270337</v>
      </c>
      <c r="BB97" s="91">
        <v>4497.9419420465538</v>
      </c>
      <c r="BC97" s="91">
        <v>3608.4543157124863</v>
      </c>
      <c r="BD97" s="91">
        <v>2064.1686464081322</v>
      </c>
      <c r="BE97" s="91">
        <v>2047.5210417588576</v>
      </c>
      <c r="BF97" s="91">
        <v>2063.8079661847701</v>
      </c>
      <c r="BG97" s="91">
        <v>2344.6335722873523</v>
      </c>
      <c r="BH97" s="170">
        <v>2698.6855384980518</v>
      </c>
      <c r="BI97" s="91">
        <v>2776.330197409603</v>
      </c>
      <c r="BJ97" s="91">
        <v>3177.6366290189117</v>
      </c>
      <c r="BK97" s="91">
        <v>3326.1313463400234</v>
      </c>
      <c r="BL97" s="170">
        <v>5174.5111655931514</v>
      </c>
      <c r="BM97" s="91">
        <v>6369.6944775729917</v>
      </c>
      <c r="BN97" s="91">
        <v>7587.112716624576</v>
      </c>
      <c r="BO97" s="91">
        <v>7976.5750856161703</v>
      </c>
      <c r="BP97" s="91">
        <v>8567.3327777802879</v>
      </c>
      <c r="BQ97" s="91">
        <v>8113.7297925951871</v>
      </c>
      <c r="BR97" s="91">
        <v>8576.1147093357758</v>
      </c>
      <c r="BS97" s="91">
        <v>8724.3282109456632</v>
      </c>
      <c r="BT97" s="91">
        <v>8316.7771310469325</v>
      </c>
      <c r="BU97" s="91">
        <v>7847.7610358387428</v>
      </c>
      <c r="BV97" s="91">
        <v>7049.8289825492493</v>
      </c>
      <c r="BW97" s="91">
        <v>5992.6928515227328</v>
      </c>
      <c r="BX97" s="91">
        <v>8497.9233413107995</v>
      </c>
      <c r="BY97" s="91">
        <v>8569.1915034431877</v>
      </c>
      <c r="BZ97" s="91">
        <v>8766.1847553049392</v>
      </c>
      <c r="CA97" s="91">
        <v>8917.7003808742684</v>
      </c>
      <c r="CB97" s="92">
        <v>9067.8550549051943</v>
      </c>
    </row>
    <row r="98" spans="1:80" ht="24.75" customHeight="1" x14ac:dyDescent="0.4">
      <c r="B98" s="64" t="s">
        <v>378</v>
      </c>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v>6.4936032637804511</v>
      </c>
      <c r="BR98" s="91">
        <v>61.391075429301218</v>
      </c>
      <c r="BS98" s="91">
        <v>532.02277950539781</v>
      </c>
      <c r="BT98" s="91">
        <v>1678.7052064644108</v>
      </c>
      <c r="BU98" s="91">
        <v>3457.8060157821797</v>
      </c>
      <c r="BV98" s="91">
        <v>8286.4067492414215</v>
      </c>
      <c r="BW98" s="91">
        <v>18404.689317984125</v>
      </c>
      <c r="BX98" s="91">
        <v>0</v>
      </c>
      <c r="BY98" s="91">
        <v>0</v>
      </c>
      <c r="BZ98" s="91">
        <v>0</v>
      </c>
      <c r="CA98" s="91">
        <v>0</v>
      </c>
      <c r="CB98" s="92">
        <v>0</v>
      </c>
    </row>
    <row r="99" spans="1:80" x14ac:dyDescent="0.4">
      <c r="B99" s="64" t="s">
        <v>379</v>
      </c>
      <c r="AH99" s="91">
        <v>0</v>
      </c>
      <c r="AI99" s="91">
        <v>0</v>
      </c>
      <c r="AJ99" s="91">
        <v>0</v>
      </c>
      <c r="AK99" s="91">
        <v>0</v>
      </c>
      <c r="AL99" s="91">
        <v>0</v>
      </c>
      <c r="AM99" s="91">
        <v>0</v>
      </c>
      <c r="AN99" s="91">
        <v>0</v>
      </c>
      <c r="AO99" s="91">
        <v>0</v>
      </c>
      <c r="AP99" s="91">
        <v>0</v>
      </c>
      <c r="AQ99" s="91">
        <v>0</v>
      </c>
      <c r="AR99" s="91">
        <v>0</v>
      </c>
      <c r="AS99" s="91">
        <v>0</v>
      </c>
      <c r="AT99" s="91">
        <v>0</v>
      </c>
      <c r="AU99" s="91">
        <v>0</v>
      </c>
      <c r="AV99" s="91">
        <v>0</v>
      </c>
      <c r="AW99" s="91">
        <v>0</v>
      </c>
      <c r="AX99" s="91">
        <v>0</v>
      </c>
      <c r="AY99" s="91">
        <v>0</v>
      </c>
      <c r="AZ99" s="91">
        <v>0</v>
      </c>
      <c r="BA99" s="91">
        <v>0</v>
      </c>
      <c r="BB99" s="91">
        <v>0</v>
      </c>
      <c r="BC99" s="91">
        <v>0</v>
      </c>
      <c r="BD99" s="91">
        <v>0</v>
      </c>
      <c r="BE99" s="91">
        <v>0</v>
      </c>
      <c r="BF99" s="91">
        <v>0</v>
      </c>
      <c r="BG99" s="91">
        <v>0</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879.05339313643901</v>
      </c>
      <c r="BY99" s="91">
        <v>613.8519388821677</v>
      </c>
      <c r="BZ99" s="91">
        <v>390.5024128171126</v>
      </c>
      <c r="CA99" s="91">
        <v>255.3051179406786</v>
      </c>
      <c r="CB99" s="92">
        <v>484.9204102092782</v>
      </c>
    </row>
    <row r="100" spans="1:80" ht="26.25" customHeight="1" x14ac:dyDescent="0.4">
      <c r="B100" s="96" t="s">
        <v>371</v>
      </c>
      <c r="AH100" s="91">
        <v>5188.5013129444751</v>
      </c>
      <c r="AI100" s="91">
        <v>4950.2736851887694</v>
      </c>
      <c r="AJ100" s="91">
        <v>5136.9328201351509</v>
      </c>
      <c r="AK100" s="91">
        <v>6600.7998736871423</v>
      </c>
      <c r="AL100" s="91">
        <v>7094.5770155613527</v>
      </c>
      <c r="AM100" s="91">
        <v>7568.8984377578154</v>
      </c>
      <c r="AN100" s="91">
        <v>8255.4823077219462</v>
      </c>
      <c r="AO100" s="91">
        <v>8818.5301145450976</v>
      </c>
      <c r="AP100" s="91">
        <v>9110.8405622540231</v>
      </c>
      <c r="AQ100" s="91">
        <v>9091.1246942182006</v>
      </c>
      <c r="AR100" s="91">
        <v>9495.4699689647296</v>
      </c>
      <c r="AS100" s="91">
        <v>9999.1874252359194</v>
      </c>
      <c r="AT100" s="91">
        <v>10634.128729714192</v>
      </c>
      <c r="AU100" s="91">
        <v>10415.970818869911</v>
      </c>
      <c r="AV100" s="91">
        <v>12280.494219517133</v>
      </c>
      <c r="AW100" s="91">
        <v>13322.470836478673</v>
      </c>
      <c r="AX100" s="91">
        <v>13598.314526395247</v>
      </c>
      <c r="AY100" s="91">
        <v>13449.335419404557</v>
      </c>
      <c r="AZ100" s="91">
        <v>13100.952813836884</v>
      </c>
      <c r="BA100" s="91">
        <v>13104.161930320142</v>
      </c>
      <c r="BB100" s="91">
        <v>12835.865968104867</v>
      </c>
      <c r="BC100" s="91">
        <v>13300.692418093769</v>
      </c>
      <c r="BD100" s="91">
        <v>13907.003599504287</v>
      </c>
      <c r="BE100" s="91">
        <v>14834.363912590614</v>
      </c>
      <c r="BF100" s="91">
        <v>15066.205007884306</v>
      </c>
      <c r="BG100" s="91">
        <v>15053.589033773293</v>
      </c>
      <c r="BH100" s="91">
        <v>16577.980137547362</v>
      </c>
      <c r="BI100" s="91">
        <v>16820.30498826033</v>
      </c>
      <c r="BJ100" s="91">
        <v>17561.601281926061</v>
      </c>
      <c r="BK100" s="91">
        <v>17852.068987895665</v>
      </c>
      <c r="BL100" s="91">
        <v>18828.960968425814</v>
      </c>
      <c r="BM100" s="91">
        <v>19486.378278921849</v>
      </c>
      <c r="BN100" s="91">
        <v>19631.630623591624</v>
      </c>
      <c r="BO100" s="91">
        <v>19178.796071142471</v>
      </c>
      <c r="BP100" s="91">
        <v>18288.856692292964</v>
      </c>
      <c r="BQ100" s="91">
        <v>15086.858254431556</v>
      </c>
      <c r="BR100" s="91">
        <v>14406.883923790891</v>
      </c>
      <c r="BS100" s="91">
        <v>13682.635687571266</v>
      </c>
      <c r="BT100" s="91">
        <v>12717.204574616189</v>
      </c>
      <c r="BU100" s="91">
        <v>11993.083192415632</v>
      </c>
      <c r="BV100" s="91">
        <v>11217.980244102291</v>
      </c>
      <c r="BW100" s="91">
        <v>10929.391464848539</v>
      </c>
      <c r="BX100" s="91">
        <v>10848.74717696587</v>
      </c>
      <c r="BY100" s="91">
        <v>10715.136781439069</v>
      </c>
      <c r="BZ100" s="91">
        <v>10525.937934034542</v>
      </c>
      <c r="CA100" s="91">
        <v>10362.74057318847</v>
      </c>
      <c r="CB100" s="92">
        <v>10353.443316173545</v>
      </c>
    </row>
    <row r="101" spans="1:80" x14ac:dyDescent="0.4">
      <c r="B101" s="96" t="s">
        <v>348</v>
      </c>
      <c r="AH101" s="91">
        <v>7852.9977855116649</v>
      </c>
      <c r="AI101" s="91">
        <v>7238.8424240700087</v>
      </c>
      <c r="AJ101" s="91">
        <v>8192.6421806220496</v>
      </c>
      <c r="AK101" s="91">
        <v>11842.16237946671</v>
      </c>
      <c r="AL101" s="91">
        <v>16124.838541362678</v>
      </c>
      <c r="AM101" s="91">
        <v>18880.258861936563</v>
      </c>
      <c r="AN101" s="91">
        <v>20303.666144047624</v>
      </c>
      <c r="AO101" s="91">
        <v>21869.45291848922</v>
      </c>
      <c r="AP101" s="91">
        <v>22630.152364308378</v>
      </c>
      <c r="AQ101" s="91">
        <v>21416.517947530683</v>
      </c>
      <c r="AR101" s="91">
        <v>18557.437348988093</v>
      </c>
      <c r="AS101" s="91">
        <v>17960.837123013946</v>
      </c>
      <c r="AT101" s="91">
        <v>19928.383999160968</v>
      </c>
      <c r="AU101" s="91">
        <v>24443.468435624603</v>
      </c>
      <c r="AV101" s="91">
        <v>30540.214488229351</v>
      </c>
      <c r="AW101" s="91">
        <v>33887.816145321682</v>
      </c>
      <c r="AX101" s="91">
        <v>35488.832121802472</v>
      </c>
      <c r="AY101" s="91">
        <v>36616.586452339885</v>
      </c>
      <c r="AZ101" s="91">
        <v>35937.769477768234</v>
      </c>
      <c r="BA101" s="91">
        <v>34599.345099768492</v>
      </c>
      <c r="BB101" s="91">
        <v>33478.484807580295</v>
      </c>
      <c r="BC101" s="91">
        <v>32127.687852499006</v>
      </c>
      <c r="BD101" s="91">
        <v>29034.463752553929</v>
      </c>
      <c r="BE101" s="91">
        <v>29357.594676233501</v>
      </c>
      <c r="BF101" s="91">
        <v>29992.887126821588</v>
      </c>
      <c r="BG101" s="91">
        <v>30540.735389131154</v>
      </c>
      <c r="BH101" s="91">
        <v>30009.67686477795</v>
      </c>
      <c r="BI101" s="91">
        <v>29514.411577712461</v>
      </c>
      <c r="BJ101" s="91">
        <v>29813.115837429803</v>
      </c>
      <c r="BK101" s="91">
        <v>30187.079580280155</v>
      </c>
      <c r="BL101" s="91">
        <v>30763.6705842509</v>
      </c>
      <c r="BM101" s="91">
        <v>36124.621659769757</v>
      </c>
      <c r="BN101" s="91">
        <v>37465.510875303895</v>
      </c>
      <c r="BO101" s="91">
        <v>38415.305450961489</v>
      </c>
      <c r="BP101" s="91">
        <v>39799.436722020248</v>
      </c>
      <c r="BQ101" s="91">
        <v>36098.327846311717</v>
      </c>
      <c r="BR101" s="91">
        <v>35712.342953916443</v>
      </c>
      <c r="BS101" s="91">
        <v>35539.517705797989</v>
      </c>
      <c r="BT101" s="91">
        <v>34861.584425363304</v>
      </c>
      <c r="BU101" s="91">
        <v>35488.518216074161</v>
      </c>
      <c r="BV101" s="91">
        <v>37655.298724185421</v>
      </c>
      <c r="BW101" s="91">
        <v>42050.042317543892</v>
      </c>
      <c r="BX101" s="91">
        <v>35520.146140574427</v>
      </c>
      <c r="BY101" s="91">
        <v>35251.700580408658</v>
      </c>
      <c r="BZ101" s="91">
        <v>35461.253786776819</v>
      </c>
      <c r="CA101" s="91">
        <v>35859.082597928551</v>
      </c>
      <c r="CB101" s="92">
        <v>36510.236735340994</v>
      </c>
    </row>
    <row r="102" spans="1:80" s="66" customFormat="1" x14ac:dyDescent="0.4">
      <c r="A102" s="101"/>
      <c r="B102" s="66" t="s">
        <v>167</v>
      </c>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52">
        <f t="shared" ref="AH102:CB102" si="0">AH101+AH100</f>
        <v>13041.499098456141</v>
      </c>
      <c r="AI102" s="52">
        <f t="shared" si="0"/>
        <v>12189.116109258779</v>
      </c>
      <c r="AJ102" s="52">
        <f t="shared" si="0"/>
        <v>13329.575000757201</v>
      </c>
      <c r="AK102" s="52">
        <f t="shared" si="0"/>
        <v>18442.962253153852</v>
      </c>
      <c r="AL102" s="52">
        <f t="shared" si="0"/>
        <v>23219.415556924032</v>
      </c>
      <c r="AM102" s="52">
        <f t="shared" si="0"/>
        <v>26449.15729969438</v>
      </c>
      <c r="AN102" s="52">
        <f t="shared" si="0"/>
        <v>28559.148451769572</v>
      </c>
      <c r="AO102" s="52">
        <f t="shared" si="0"/>
        <v>30687.983033034317</v>
      </c>
      <c r="AP102" s="52">
        <f t="shared" si="0"/>
        <v>31740.992926562401</v>
      </c>
      <c r="AQ102" s="52">
        <f t="shared" si="0"/>
        <v>30507.642641748884</v>
      </c>
      <c r="AR102" s="52">
        <f t="shared" si="0"/>
        <v>28052.90731795282</v>
      </c>
      <c r="AS102" s="52">
        <f t="shared" si="0"/>
        <v>27960.024548249865</v>
      </c>
      <c r="AT102" s="52">
        <f t="shared" si="0"/>
        <v>30562.512728875161</v>
      </c>
      <c r="AU102" s="52">
        <f t="shared" si="0"/>
        <v>34859.439254494515</v>
      </c>
      <c r="AV102" s="52">
        <f t="shared" si="0"/>
        <v>42820.708707746482</v>
      </c>
      <c r="AW102" s="52">
        <f t="shared" si="0"/>
        <v>47210.286981800353</v>
      </c>
      <c r="AX102" s="52">
        <f t="shared" si="0"/>
        <v>49087.146648197719</v>
      </c>
      <c r="AY102" s="52">
        <f t="shared" si="0"/>
        <v>50065.921871744446</v>
      </c>
      <c r="AZ102" s="52">
        <f t="shared" si="0"/>
        <v>49038.722291605118</v>
      </c>
      <c r="BA102" s="52">
        <f t="shared" si="0"/>
        <v>47703.507030088636</v>
      </c>
      <c r="BB102" s="52">
        <f t="shared" si="0"/>
        <v>46314.350775685161</v>
      </c>
      <c r="BC102" s="52">
        <f t="shared" si="0"/>
        <v>45428.380270592774</v>
      </c>
      <c r="BD102" s="52">
        <f t="shared" si="0"/>
        <v>42941.467352058215</v>
      </c>
      <c r="BE102" s="52">
        <f t="shared" si="0"/>
        <v>44191.958588824113</v>
      </c>
      <c r="BF102" s="52">
        <f t="shared" si="0"/>
        <v>45059.09213470589</v>
      </c>
      <c r="BG102" s="52">
        <f t="shared" si="0"/>
        <v>45594.32442290445</v>
      </c>
      <c r="BH102" s="52">
        <f t="shared" si="0"/>
        <v>46587.657002325315</v>
      </c>
      <c r="BI102" s="52">
        <f t="shared" si="0"/>
        <v>46334.716565972791</v>
      </c>
      <c r="BJ102" s="52">
        <f t="shared" si="0"/>
        <v>47374.717119355861</v>
      </c>
      <c r="BK102" s="52">
        <f t="shared" si="0"/>
        <v>48039.14856817582</v>
      </c>
      <c r="BL102" s="52">
        <f t="shared" si="0"/>
        <v>49592.631552676714</v>
      </c>
      <c r="BM102" s="52">
        <f t="shared" si="0"/>
        <v>55610.999938691602</v>
      </c>
      <c r="BN102" s="52">
        <f t="shared" si="0"/>
        <v>57097.141498895522</v>
      </c>
      <c r="BO102" s="52">
        <f t="shared" si="0"/>
        <v>57594.101522103956</v>
      </c>
      <c r="BP102" s="52">
        <f t="shared" si="0"/>
        <v>58088.293414313215</v>
      </c>
      <c r="BQ102" s="52">
        <f t="shared" si="0"/>
        <v>51185.186100743274</v>
      </c>
      <c r="BR102" s="52">
        <f t="shared" si="0"/>
        <v>50119.226877707333</v>
      </c>
      <c r="BS102" s="52">
        <f t="shared" si="0"/>
        <v>49222.153393369255</v>
      </c>
      <c r="BT102" s="52">
        <f t="shared" si="0"/>
        <v>47578.788999979493</v>
      </c>
      <c r="BU102" s="52">
        <f t="shared" si="0"/>
        <v>47481.601408489791</v>
      </c>
      <c r="BV102" s="52">
        <f t="shared" si="0"/>
        <v>48873.278968287712</v>
      </c>
      <c r="BW102" s="52">
        <f t="shared" si="0"/>
        <v>52979.433782392429</v>
      </c>
      <c r="BX102" s="52">
        <f t="shared" si="0"/>
        <v>46368.893317540293</v>
      </c>
      <c r="BY102" s="52">
        <f t="shared" si="0"/>
        <v>45966.837361847727</v>
      </c>
      <c r="BZ102" s="52">
        <f t="shared" si="0"/>
        <v>45987.191720811359</v>
      </c>
      <c r="CA102" s="52">
        <f t="shared" si="0"/>
        <v>46221.823171117023</v>
      </c>
      <c r="CB102" s="53">
        <f t="shared" si="0"/>
        <v>46863.680051514537</v>
      </c>
    </row>
    <row r="103" spans="1:80" ht="26.25" customHeight="1" x14ac:dyDescent="0.4">
      <c r="B103" s="66" t="s">
        <v>380</v>
      </c>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189" t="str">
        <f>Table_3a!BH103</f>
        <v>Definition change -&gt;</v>
      </c>
      <c r="BI103" s="91"/>
      <c r="BJ103" s="91"/>
      <c r="BK103" s="91"/>
      <c r="BL103" s="189" t="str">
        <f>Table_3a!BL103</f>
        <v>Definition change -&gt;</v>
      </c>
      <c r="BM103" s="91"/>
      <c r="BN103" s="91"/>
      <c r="BO103" s="91"/>
      <c r="BP103" s="91"/>
      <c r="BQ103" s="91"/>
      <c r="BR103" s="91"/>
      <c r="BS103" s="91"/>
      <c r="BT103" s="91"/>
      <c r="BU103" s="91"/>
      <c r="BV103" s="91"/>
      <c r="BW103" s="91"/>
      <c r="BX103" s="91"/>
      <c r="BY103" s="91"/>
      <c r="BZ103" s="91"/>
      <c r="CA103" s="91"/>
      <c r="CB103" s="92"/>
    </row>
    <row r="104" spans="1:80" x14ac:dyDescent="0.4">
      <c r="B104" s="64" t="s">
        <v>377</v>
      </c>
      <c r="AH104" s="91">
        <v>4259.0116215612043</v>
      </c>
      <c r="AI104" s="91">
        <v>4003.8324631634105</v>
      </c>
      <c r="AJ104" s="91">
        <v>4056.9186514098069</v>
      </c>
      <c r="AK104" s="91">
        <v>5161.620751298201</v>
      </c>
      <c r="AL104" s="91">
        <v>5429.6242842196807</v>
      </c>
      <c r="AM104" s="91">
        <v>5645.5723776011819</v>
      </c>
      <c r="AN104" s="91">
        <v>6051.9225067340194</v>
      </c>
      <c r="AO104" s="91">
        <v>6279.0939237263747</v>
      </c>
      <c r="AP104" s="91">
        <v>6201.0825496695215</v>
      </c>
      <c r="AQ104" s="91">
        <v>5940.9132000866048</v>
      </c>
      <c r="AR104" s="91">
        <v>6334.4832497548814</v>
      </c>
      <c r="AS104" s="91">
        <v>6352.7946137054987</v>
      </c>
      <c r="AT104" s="91">
        <v>6589.8602237320665</v>
      </c>
      <c r="AU104" s="91">
        <v>6964.8976337786116</v>
      </c>
      <c r="AV104" s="91">
        <v>8369.0409140404663</v>
      </c>
      <c r="AW104" s="91">
        <v>8899.0473092144093</v>
      </c>
      <c r="AX104" s="91">
        <v>9165.5277675556408</v>
      </c>
      <c r="AY104" s="91">
        <v>9430.0667533873984</v>
      </c>
      <c r="AZ104" s="91">
        <v>9282.271242896446</v>
      </c>
      <c r="BA104" s="91">
        <v>9417.1535556905492</v>
      </c>
      <c r="BB104" s="91">
        <v>9312.0987976461274</v>
      </c>
      <c r="BC104" s="91">
        <v>9832.7521549207722</v>
      </c>
      <c r="BD104" s="91">
        <v>10448.643667903125</v>
      </c>
      <c r="BE104" s="91">
        <v>11265.755915516189</v>
      </c>
      <c r="BF104" s="91">
        <v>12083.752140076369</v>
      </c>
      <c r="BG104" s="91">
        <v>12435.912682378605</v>
      </c>
      <c r="BH104" s="170">
        <v>14122.98632858575</v>
      </c>
      <c r="BI104" s="91">
        <v>14404.379754276571</v>
      </c>
      <c r="BJ104" s="91">
        <v>14974.931394988835</v>
      </c>
      <c r="BK104" s="91">
        <v>15280.050875034825</v>
      </c>
      <c r="BL104" s="170">
        <v>15458.034406942121</v>
      </c>
      <c r="BM104" s="91">
        <v>16059.891397482941</v>
      </c>
      <c r="BN104" s="91">
        <v>16131.019405219433</v>
      </c>
      <c r="BO104" s="91">
        <v>15718.497452250602</v>
      </c>
      <c r="BP104" s="91">
        <v>15053.649868366016</v>
      </c>
      <c r="BQ104" s="91">
        <v>14368.721732691753</v>
      </c>
      <c r="BR104" s="91">
        <v>13779.933808107427</v>
      </c>
      <c r="BS104" s="91">
        <v>13159.274861818438</v>
      </c>
      <c r="BT104" s="91">
        <v>12330.880076646121</v>
      </c>
      <c r="BU104" s="91">
        <v>11758.75681703688</v>
      </c>
      <c r="BV104" s="91">
        <v>11119.925361849942</v>
      </c>
      <c r="BW104" s="91">
        <v>10857.172574772845</v>
      </c>
      <c r="BX104" s="91">
        <v>10848.053789001895</v>
      </c>
      <c r="BY104" s="91">
        <v>10714.159933398145</v>
      </c>
      <c r="BZ104" s="91">
        <v>10524.727358875019</v>
      </c>
      <c r="CA104" s="91">
        <v>10361.334481698681</v>
      </c>
      <c r="CB104" s="92">
        <v>10351.867890227979</v>
      </c>
    </row>
    <row r="105" spans="1:80" x14ac:dyDescent="0.4">
      <c r="B105" s="64" t="s">
        <v>367</v>
      </c>
      <c r="AH105" s="91">
        <v>842.88212113868053</v>
      </c>
      <c r="AI105" s="91">
        <v>795.68227512797205</v>
      </c>
      <c r="AJ105" s="91">
        <v>805.31268733152456</v>
      </c>
      <c r="AK105" s="91">
        <v>941.37885828944218</v>
      </c>
      <c r="AL105" s="91">
        <v>1139.0305237272089</v>
      </c>
      <c r="AM105" s="91">
        <v>1239.9984531103657</v>
      </c>
      <c r="AN105" s="91">
        <v>1303.6342558797223</v>
      </c>
      <c r="AO105" s="91">
        <v>1402.1473129326105</v>
      </c>
      <c r="AP105" s="91">
        <v>1554.7733458975308</v>
      </c>
      <c r="AQ105" s="91">
        <v>1506.4449276568741</v>
      </c>
      <c r="AR105" s="91">
        <v>1605.8257324275787</v>
      </c>
      <c r="AS105" s="91">
        <v>1761.2640569902333</v>
      </c>
      <c r="AT105" s="91">
        <v>2093.6119432028017</v>
      </c>
      <c r="AU105" s="91">
        <v>2516.685589792567</v>
      </c>
      <c r="AV105" s="91">
        <v>3343.9170230416812</v>
      </c>
      <c r="AW105" s="91">
        <v>4181.1433271623146</v>
      </c>
      <c r="AX105" s="91">
        <v>5240.5200940870764</v>
      </c>
      <c r="AY105" s="91">
        <v>6068.0195695394368</v>
      </c>
      <c r="AZ105" s="91">
        <v>6500.351910130943</v>
      </c>
      <c r="BA105" s="91">
        <v>6911.8836165695848</v>
      </c>
      <c r="BB105" s="91">
        <v>7298.2100861851459</v>
      </c>
      <c r="BC105" s="91">
        <v>7724.6839544014265</v>
      </c>
      <c r="BD105" s="91">
        <v>8130.387376307428</v>
      </c>
      <c r="BE105" s="91">
        <v>8717.1891326124824</v>
      </c>
      <c r="BF105" s="91">
        <v>9516.7589617959293</v>
      </c>
      <c r="BG105" s="91">
        <v>9642.2212283727913</v>
      </c>
      <c r="BH105" s="170">
        <v>9606.7529331911846</v>
      </c>
      <c r="BI105" s="91">
        <v>9728.8464545581883</v>
      </c>
      <c r="BJ105" s="91">
        <v>10019.281094029733</v>
      </c>
      <c r="BK105" s="91">
        <v>10725.280292323152</v>
      </c>
      <c r="BL105" s="170">
        <v>11229.705031717374</v>
      </c>
      <c r="BM105" s="91">
        <v>12484.441464723315</v>
      </c>
      <c r="BN105" s="91">
        <v>12980.628675545355</v>
      </c>
      <c r="BO105" s="91">
        <v>13602.073037161608</v>
      </c>
      <c r="BP105" s="91">
        <v>14624.954199156362</v>
      </c>
      <c r="BQ105" s="91">
        <v>15590.479074501483</v>
      </c>
      <c r="BR105" s="91">
        <v>17338.432620252275</v>
      </c>
      <c r="BS105" s="91">
        <v>18419.892504053179</v>
      </c>
      <c r="BT105" s="91">
        <v>18121.101454979493</v>
      </c>
      <c r="BU105" s="91">
        <v>18060.280938494827</v>
      </c>
      <c r="BV105" s="91">
        <v>17324.123506060678</v>
      </c>
      <c r="BW105" s="91">
        <v>14576.445800750851</v>
      </c>
      <c r="BX105" s="91">
        <v>19386.053490857936</v>
      </c>
      <c r="BY105" s="91">
        <v>19376.38014638465</v>
      </c>
      <c r="BZ105" s="91">
        <v>19529.656094540285</v>
      </c>
      <c r="CA105" s="91">
        <v>19783.521849302935</v>
      </c>
      <c r="CB105" s="92">
        <v>19882.315897364377</v>
      </c>
    </row>
    <row r="106" spans="1:80" x14ac:dyDescent="0.4">
      <c r="B106" s="64" t="s">
        <v>368</v>
      </c>
      <c r="AH106" s="91">
        <v>1549.9446130643923</v>
      </c>
      <c r="AI106" s="91">
        <v>1436.1351903113064</v>
      </c>
      <c r="AJ106" s="91">
        <v>1493.5745397927797</v>
      </c>
      <c r="AK106" s="91">
        <v>2056.4488824474679</v>
      </c>
      <c r="AL106" s="91">
        <v>2651.489062415475</v>
      </c>
      <c r="AM106" s="91">
        <v>3148.7888207458923</v>
      </c>
      <c r="AN106" s="91">
        <v>3375.0068698828395</v>
      </c>
      <c r="AO106" s="91">
        <v>3751.7302978553212</v>
      </c>
      <c r="AP106" s="91">
        <v>4002.5391214971969</v>
      </c>
      <c r="AQ106" s="91">
        <v>3955.9966241477082</v>
      </c>
      <c r="AR106" s="91">
        <v>3384.6956673455743</v>
      </c>
      <c r="AS106" s="91">
        <v>3459.300530227626</v>
      </c>
      <c r="AT106" s="91">
        <v>4037.6187705678144</v>
      </c>
      <c r="AU106" s="91">
        <v>5058.7043330489587</v>
      </c>
      <c r="AV106" s="91">
        <v>6067.1039796146042</v>
      </c>
      <c r="AW106" s="91">
        <v>6676.5297449374639</v>
      </c>
      <c r="AX106" s="91">
        <v>7601.5953931254535</v>
      </c>
      <c r="AY106" s="91">
        <v>8003.1377305342512</v>
      </c>
      <c r="AZ106" s="91">
        <v>8010.0417535207062</v>
      </c>
      <c r="BA106" s="91">
        <v>7733.4502547804941</v>
      </c>
      <c r="BB106" s="91">
        <v>7453.751261313625</v>
      </c>
      <c r="BC106" s="91">
        <v>7307.9280507951144</v>
      </c>
      <c r="BD106" s="91">
        <v>7003.2797245287584</v>
      </c>
      <c r="BE106" s="91">
        <v>6897.5654211445781</v>
      </c>
      <c r="BF106" s="91">
        <v>6864.7680882423574</v>
      </c>
      <c r="BG106" s="91">
        <v>7130.2707632227484</v>
      </c>
      <c r="BH106" s="170">
        <v>7314.9178014744257</v>
      </c>
      <c r="BI106" s="91">
        <v>7377.0145206144216</v>
      </c>
      <c r="BJ106" s="91">
        <v>7382.8204882230002</v>
      </c>
      <c r="BK106" s="91">
        <v>7542.7807110851791</v>
      </c>
      <c r="BL106" s="170">
        <v>6551.0604037517733</v>
      </c>
      <c r="BM106" s="91">
        <v>6896.1056493587839</v>
      </c>
      <c r="BN106" s="91">
        <v>6507.100369763335</v>
      </c>
      <c r="BO106" s="91">
        <v>5957.246141969259</v>
      </c>
      <c r="BP106" s="91">
        <v>5416.336387743775</v>
      </c>
      <c r="BQ106" s="91">
        <v>4807.0213127309335</v>
      </c>
      <c r="BR106" s="91">
        <v>4373.0459839536516</v>
      </c>
      <c r="BS106" s="91">
        <v>4066.6212457017882</v>
      </c>
      <c r="BT106" s="91">
        <v>3642.5718124171372</v>
      </c>
      <c r="BU106" s="91">
        <v>3309.4304464205502</v>
      </c>
      <c r="BV106" s="91">
        <v>2775.1561356101365</v>
      </c>
      <c r="BW106" s="91">
        <v>1930.1122648440964</v>
      </c>
      <c r="BX106" s="91">
        <v>2888.4199282585255</v>
      </c>
      <c r="BY106" s="91">
        <v>2720.2717383981444</v>
      </c>
      <c r="BZ106" s="91">
        <v>2681.2784631662357</v>
      </c>
      <c r="CA106" s="91">
        <v>2671.3893072527762</v>
      </c>
      <c r="CB106" s="92">
        <v>2686.7919554332971</v>
      </c>
    </row>
    <row r="107" spans="1:80" x14ac:dyDescent="0.4">
      <c r="B107" s="64" t="s">
        <v>369</v>
      </c>
      <c r="AH107" s="91">
        <v>2854.8187389643354</v>
      </c>
      <c r="AI107" s="91">
        <v>2541.093522615347</v>
      </c>
      <c r="AJ107" s="91">
        <v>3129.8628608274385</v>
      </c>
      <c r="AK107" s="91">
        <v>5197.4318208599889</v>
      </c>
      <c r="AL107" s="91">
        <v>7933.9378404282861</v>
      </c>
      <c r="AM107" s="91">
        <v>9549.9701216928897</v>
      </c>
      <c r="AN107" s="91">
        <v>10276.444365264542</v>
      </c>
      <c r="AO107" s="91">
        <v>11003.849823310029</v>
      </c>
      <c r="AP107" s="91">
        <v>10978.835934510646</v>
      </c>
      <c r="AQ107" s="91">
        <v>9747.8842156637784</v>
      </c>
      <c r="AR107" s="91">
        <v>7364.6078464201119</v>
      </c>
      <c r="AS107" s="91">
        <v>6225.2587781770762</v>
      </c>
      <c r="AT107" s="91">
        <v>6542.4965056621422</v>
      </c>
      <c r="AU107" s="91">
        <v>8822.4941810318287</v>
      </c>
      <c r="AV107" s="91">
        <v>11368.153093796762</v>
      </c>
      <c r="AW107" s="91">
        <v>12049.552543845588</v>
      </c>
      <c r="AX107" s="91">
        <v>11033.720295739409</v>
      </c>
      <c r="AY107" s="91">
        <v>10279.434983815056</v>
      </c>
      <c r="AZ107" s="91">
        <v>8954.418735683128</v>
      </c>
      <c r="BA107" s="91">
        <v>7283.0810476728557</v>
      </c>
      <c r="BB107" s="91">
        <v>6256.0928271472703</v>
      </c>
      <c r="BC107" s="91">
        <v>5540.9321552816536</v>
      </c>
      <c r="BD107" s="91">
        <v>4692.2279581245257</v>
      </c>
      <c r="BE107" s="91">
        <v>4111.2294254137296</v>
      </c>
      <c r="BF107" s="91">
        <v>4040.9827417413526</v>
      </c>
      <c r="BG107" s="91">
        <v>3800.607472331747</v>
      </c>
      <c r="BH107" s="170">
        <v>3630.6509965626201</v>
      </c>
      <c r="BI107" s="91">
        <v>3880.8899118607383</v>
      </c>
      <c r="BJ107" s="91">
        <v>4071.6603642691034</v>
      </c>
      <c r="BK107" s="91">
        <v>3889.7559146242429</v>
      </c>
      <c r="BL107" s="170">
        <v>4571.1613022433276</v>
      </c>
      <c r="BM107" s="91">
        <v>7536.1956321387397</v>
      </c>
      <c r="BN107" s="91">
        <v>7893.008503646055</v>
      </c>
      <c r="BO107" s="91">
        <v>8745.453095194076</v>
      </c>
      <c r="BP107" s="91">
        <v>9211.2875856505489</v>
      </c>
      <c r="BQ107" s="91">
        <v>7819.2617867660219</v>
      </c>
      <c r="BR107" s="91">
        <v>5584.2218517225656</v>
      </c>
      <c r="BS107" s="91">
        <v>4249.6918798630622</v>
      </c>
      <c r="BT107" s="91">
        <v>3439.2265514141495</v>
      </c>
      <c r="BU107" s="91">
        <v>3012.9401398662694</v>
      </c>
      <c r="BV107" s="91">
        <v>2292.0558997947237</v>
      </c>
      <c r="BW107" s="91">
        <v>1198.4952112006017</v>
      </c>
      <c r="BX107" s="91">
        <v>3854.0974765189612</v>
      </c>
      <c r="BY107" s="91">
        <v>3960.7971032427936</v>
      </c>
      <c r="BZ107" s="91">
        <v>4085.3217006748896</v>
      </c>
      <c r="CA107" s="91">
        <v>4232.5720340437038</v>
      </c>
      <c r="CB107" s="92">
        <v>4389.9288433237134</v>
      </c>
    </row>
    <row r="108" spans="1:80" x14ac:dyDescent="0.4">
      <c r="B108" s="64" t="s">
        <v>370</v>
      </c>
      <c r="AH108" s="91">
        <v>155.74567740229813</v>
      </c>
      <c r="AI108" s="91">
        <v>161.60812838612708</v>
      </c>
      <c r="AJ108" s="91">
        <v>172.58058577426308</v>
      </c>
      <c r="AK108" s="91">
        <v>224.53777598030993</v>
      </c>
      <c r="AL108" s="91">
        <v>283.30752612482075</v>
      </c>
      <c r="AM108" s="91">
        <v>348.51383380306385</v>
      </c>
      <c r="AN108" s="91">
        <v>399.05611427769747</v>
      </c>
      <c r="AO108" s="91">
        <v>400.73879652217653</v>
      </c>
      <c r="AP108" s="91">
        <v>472.10404900820049</v>
      </c>
      <c r="AQ108" s="91">
        <v>589.2318367251371</v>
      </c>
      <c r="AR108" s="91">
        <v>880.96920421988409</v>
      </c>
      <c r="AS108" s="91">
        <v>904.55420106749125</v>
      </c>
      <c r="AT108" s="91">
        <v>1184.9417333062988</v>
      </c>
      <c r="AU108" s="91">
        <v>1486.2638981195946</v>
      </c>
      <c r="AV108" s="91">
        <v>1428.1056956234881</v>
      </c>
      <c r="AW108" s="91">
        <v>1706.2620893191602</v>
      </c>
      <c r="AX108" s="91">
        <v>2032.9516627404403</v>
      </c>
      <c r="AY108" s="91">
        <v>2388.1381873638561</v>
      </c>
      <c r="AZ108" s="91">
        <v>2428.9825160167193</v>
      </c>
      <c r="BA108" s="91">
        <v>2447.0857968805872</v>
      </c>
      <c r="BB108" s="91">
        <v>2228.2937199849948</v>
      </c>
      <c r="BC108" s="91">
        <v>1818.2949979729717</v>
      </c>
      <c r="BD108" s="91">
        <v>1687.4251062073579</v>
      </c>
      <c r="BE108" s="91">
        <v>1687.9151005885169</v>
      </c>
      <c r="BF108" s="91">
        <v>1706.5827538606736</v>
      </c>
      <c r="BG108" s="91">
        <v>1915.6124200781428</v>
      </c>
      <c r="BH108" s="170">
        <v>2262.7323302151904</v>
      </c>
      <c r="BI108" s="91">
        <v>2351.81367028162</v>
      </c>
      <c r="BJ108" s="91">
        <v>2727.7058705873533</v>
      </c>
      <c r="BK108" s="91">
        <v>2861.9023573726436</v>
      </c>
      <c r="BL108" s="170">
        <v>4501.0651304439716</v>
      </c>
      <c r="BM108" s="91">
        <v>5589.1786791857585</v>
      </c>
      <c r="BN108" s="91">
        <v>6668.1058011319983</v>
      </c>
      <c r="BO108" s="91">
        <v>7002.5066143100175</v>
      </c>
      <c r="BP108" s="91">
        <v>7557.8019031820531</v>
      </c>
      <c r="BQ108" s="91">
        <v>8085.7407689158335</v>
      </c>
      <c r="BR108" s="91">
        <v>8554.5871456623663</v>
      </c>
      <c r="BS108" s="91">
        <v>8707.6865266748555</v>
      </c>
      <c r="BT108" s="91">
        <v>8303.6425671549569</v>
      </c>
      <c r="BU108" s="91">
        <v>7838.0347404189079</v>
      </c>
      <c r="BV108" s="91">
        <v>7042.3034698526908</v>
      </c>
      <c r="BW108" s="91">
        <v>5987.0157065505082</v>
      </c>
      <c r="BX108" s="91">
        <v>8493.6930315970476</v>
      </c>
      <c r="BY108" s="91">
        <v>8565.9364708547491</v>
      </c>
      <c r="BZ108" s="91">
        <v>8647.619973018067</v>
      </c>
      <c r="CA108" s="91">
        <v>8799.8713526470601</v>
      </c>
      <c r="CB108" s="92">
        <v>8944.5159455029552</v>
      </c>
    </row>
    <row r="109" spans="1:80" ht="26.25" customHeight="1" x14ac:dyDescent="0.4">
      <c r="B109" s="64" t="s">
        <v>378</v>
      </c>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v>6.4936032637804511</v>
      </c>
      <c r="BR109" s="91">
        <v>61.391075429301218</v>
      </c>
      <c r="BS109" s="91">
        <v>532.02277950539781</v>
      </c>
      <c r="BT109" s="91">
        <v>1678.7052064644108</v>
      </c>
      <c r="BU109" s="91">
        <v>3457.8060157821797</v>
      </c>
      <c r="BV109" s="91">
        <v>8286.4067492414215</v>
      </c>
      <c r="BW109" s="91">
        <v>18404.689317984125</v>
      </c>
      <c r="BX109" s="91">
        <v>0</v>
      </c>
      <c r="BY109" s="91">
        <v>0</v>
      </c>
      <c r="BZ109" s="91">
        <v>0</v>
      </c>
      <c r="CA109" s="91">
        <v>0</v>
      </c>
      <c r="CB109" s="92">
        <v>0</v>
      </c>
    </row>
    <row r="110" spans="1:80" x14ac:dyDescent="0.4">
      <c r="B110" s="64" t="s">
        <v>379</v>
      </c>
      <c r="AH110" s="91">
        <v>0</v>
      </c>
      <c r="AI110" s="91">
        <v>0</v>
      </c>
      <c r="AJ110" s="91">
        <v>0</v>
      </c>
      <c r="AK110" s="91">
        <v>0</v>
      </c>
      <c r="AL110" s="91">
        <v>0</v>
      </c>
      <c r="AM110" s="91">
        <v>0</v>
      </c>
      <c r="AN110" s="91">
        <v>0</v>
      </c>
      <c r="AO110" s="91">
        <v>0</v>
      </c>
      <c r="AP110" s="91">
        <v>0</v>
      </c>
      <c r="AQ110" s="91">
        <v>0</v>
      </c>
      <c r="AR110" s="91">
        <v>0</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879.05339313643901</v>
      </c>
      <c r="BY110" s="91">
        <v>613.8519388821677</v>
      </c>
      <c r="BZ110" s="91">
        <v>390.5024128171126</v>
      </c>
      <c r="CA110" s="91">
        <v>255.3051179406786</v>
      </c>
      <c r="CB110" s="92">
        <v>484.9204102092782</v>
      </c>
    </row>
    <row r="111" spans="1:80" ht="26.25" customHeight="1" x14ac:dyDescent="0.4">
      <c r="B111" s="96" t="s">
        <v>371</v>
      </c>
      <c r="AH111" s="91">
        <v>4259.0116215612043</v>
      </c>
      <c r="AI111" s="91">
        <v>4003.8324631634105</v>
      </c>
      <c r="AJ111" s="91">
        <v>4056.9186514098069</v>
      </c>
      <c r="AK111" s="91">
        <v>5161.620751298201</v>
      </c>
      <c r="AL111" s="91">
        <v>5429.6242842196807</v>
      </c>
      <c r="AM111" s="91">
        <v>5645.5723776011819</v>
      </c>
      <c r="AN111" s="91">
        <v>6051.9225067340194</v>
      </c>
      <c r="AO111" s="91">
        <v>6279.0939237263747</v>
      </c>
      <c r="AP111" s="91">
        <v>6201.0825496695215</v>
      </c>
      <c r="AQ111" s="91">
        <v>5940.9132000866048</v>
      </c>
      <c r="AR111" s="91">
        <v>6334.4832497548814</v>
      </c>
      <c r="AS111" s="91">
        <v>6352.7946137054987</v>
      </c>
      <c r="AT111" s="91">
        <v>6589.8602237320665</v>
      </c>
      <c r="AU111" s="91">
        <v>6964.8976337786116</v>
      </c>
      <c r="AV111" s="91">
        <v>8369.0409140404663</v>
      </c>
      <c r="AW111" s="91">
        <v>8899.0473092144093</v>
      </c>
      <c r="AX111" s="91">
        <v>9165.5277675556408</v>
      </c>
      <c r="AY111" s="91">
        <v>9430.0667533873984</v>
      </c>
      <c r="AZ111" s="91">
        <v>9282.271242896446</v>
      </c>
      <c r="BA111" s="91">
        <v>9417.1535556905492</v>
      </c>
      <c r="BB111" s="91">
        <v>9312.0987976461274</v>
      </c>
      <c r="BC111" s="91">
        <v>9832.7521549207722</v>
      </c>
      <c r="BD111" s="91">
        <v>10448.643667903125</v>
      </c>
      <c r="BE111" s="91">
        <v>11265.755915516189</v>
      </c>
      <c r="BF111" s="91">
        <v>12083.752140076369</v>
      </c>
      <c r="BG111" s="91">
        <v>12435.912682378605</v>
      </c>
      <c r="BH111" s="91">
        <v>14122.98632858575</v>
      </c>
      <c r="BI111" s="91">
        <v>14404.379754276571</v>
      </c>
      <c r="BJ111" s="91">
        <v>15007.580936581988</v>
      </c>
      <c r="BK111" s="91">
        <v>15311.305925889959</v>
      </c>
      <c r="BL111" s="91">
        <v>16210.741281850627</v>
      </c>
      <c r="BM111" s="91">
        <v>16819.019480402465</v>
      </c>
      <c r="BN111" s="91">
        <v>16970.234164888854</v>
      </c>
      <c r="BO111" s="91">
        <v>16610.324451679331</v>
      </c>
      <c r="BP111" s="91">
        <v>15874.533113717467</v>
      </c>
      <c r="BQ111" s="91">
        <v>15086.858254431556</v>
      </c>
      <c r="BR111" s="91">
        <v>14406.883923790891</v>
      </c>
      <c r="BS111" s="91">
        <v>13682.635687571266</v>
      </c>
      <c r="BT111" s="91">
        <v>12717.204574616189</v>
      </c>
      <c r="BU111" s="91">
        <v>11993.083192415632</v>
      </c>
      <c r="BV111" s="91">
        <v>11217.980244102291</v>
      </c>
      <c r="BW111" s="91">
        <v>10929.391464848539</v>
      </c>
      <c r="BX111" s="91">
        <v>10848.74717696587</v>
      </c>
      <c r="BY111" s="91">
        <v>10715.136781439069</v>
      </c>
      <c r="BZ111" s="91">
        <v>10524.72735887503</v>
      </c>
      <c r="CA111" s="91">
        <v>10361.334481698688</v>
      </c>
      <c r="CB111" s="92">
        <v>10351.867890227984</v>
      </c>
    </row>
    <row r="112" spans="1:80" x14ac:dyDescent="0.4">
      <c r="B112" s="96" t="s">
        <v>348</v>
      </c>
      <c r="AH112" s="91">
        <v>5403.391150569706</v>
      </c>
      <c r="AI112" s="91">
        <v>4934.5191164407524</v>
      </c>
      <c r="AJ112" s="91">
        <v>5601.3306737260054</v>
      </c>
      <c r="AK112" s="91">
        <v>8419.797337577209</v>
      </c>
      <c r="AL112" s="91">
        <v>12007.76495269579</v>
      </c>
      <c r="AM112" s="91">
        <v>14287.271229352211</v>
      </c>
      <c r="AN112" s="91">
        <v>15354.141605304801</v>
      </c>
      <c r="AO112" s="91">
        <v>16558.466230620139</v>
      </c>
      <c r="AP112" s="91">
        <v>17008.252450913573</v>
      </c>
      <c r="AQ112" s="91">
        <v>15799.5576041935</v>
      </c>
      <c r="AR112" s="91">
        <v>13236.09845041315</v>
      </c>
      <c r="AS112" s="91">
        <v>12350.377566462428</v>
      </c>
      <c r="AT112" s="91">
        <v>13858.668952739057</v>
      </c>
      <c r="AU112" s="91">
        <v>17884.148001992948</v>
      </c>
      <c r="AV112" s="91">
        <v>22207.279792076533</v>
      </c>
      <c r="AW112" s="91">
        <v>24613.487705264524</v>
      </c>
      <c r="AX112" s="91">
        <v>25908.787445692382</v>
      </c>
      <c r="AY112" s="91">
        <v>26738.730471252602</v>
      </c>
      <c r="AZ112" s="91">
        <v>25893.794915351496</v>
      </c>
      <c r="BA112" s="91">
        <v>24375.500715903523</v>
      </c>
      <c r="BB112" s="91">
        <v>23236.347894631039</v>
      </c>
      <c r="BC112" s="91">
        <v>22391.83915845117</v>
      </c>
      <c r="BD112" s="91">
        <v>21513.320165168068</v>
      </c>
      <c r="BE112" s="91">
        <v>21413.899079759307</v>
      </c>
      <c r="BF112" s="91">
        <v>22129.092545640313</v>
      </c>
      <c r="BG112" s="91">
        <v>22488.711884005432</v>
      </c>
      <c r="BH112" s="91">
        <v>22815.054061443425</v>
      </c>
      <c r="BI112" s="91">
        <v>23338.56455731497</v>
      </c>
      <c r="BJ112" s="91">
        <v>24385.713113840648</v>
      </c>
      <c r="BK112" s="91">
        <v>25204.128459196156</v>
      </c>
      <c r="BL112" s="91">
        <v>26100.284993247944</v>
      </c>
      <c r="BM112" s="91">
        <v>31746.793342487068</v>
      </c>
      <c r="BN112" s="91">
        <v>33209.62859041732</v>
      </c>
      <c r="BO112" s="91">
        <v>34415.451889206226</v>
      </c>
      <c r="BP112" s="91">
        <v>35989.496830381293</v>
      </c>
      <c r="BQ112" s="91">
        <v>35590.86002443824</v>
      </c>
      <c r="BR112" s="91">
        <v>35284.728561336698</v>
      </c>
      <c r="BS112" s="91">
        <v>35452.554110045457</v>
      </c>
      <c r="BT112" s="91">
        <v>34798.923094460079</v>
      </c>
      <c r="BU112" s="91">
        <v>35444.165905603972</v>
      </c>
      <c r="BV112" s="91">
        <v>37621.990878307297</v>
      </c>
      <c r="BW112" s="91">
        <v>42024.5394112426</v>
      </c>
      <c r="BX112" s="91">
        <v>35500.623932450515</v>
      </c>
      <c r="BY112" s="91">
        <v>35236.260549788036</v>
      </c>
      <c r="BZ112" s="91">
        <v>35449.207988487207</v>
      </c>
      <c r="CA112" s="91">
        <v>35859.082597928551</v>
      </c>
      <c r="CB112" s="92">
        <v>36510.236735340994</v>
      </c>
    </row>
    <row r="113" spans="1:80" s="66" customFormat="1" x14ac:dyDescent="0.4">
      <c r="A113" s="101"/>
      <c r="B113" s="66" t="s">
        <v>167</v>
      </c>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52">
        <f t="shared" ref="AH113:CB113" si="1">AH112+AH111</f>
        <v>9662.4027721309103</v>
      </c>
      <c r="AI113" s="52">
        <f t="shared" si="1"/>
        <v>8938.3515796041629</v>
      </c>
      <c r="AJ113" s="52">
        <f t="shared" si="1"/>
        <v>9658.2493251358119</v>
      </c>
      <c r="AK113" s="52">
        <f t="shared" si="1"/>
        <v>13581.418088875409</v>
      </c>
      <c r="AL113" s="52">
        <f t="shared" si="1"/>
        <v>17437.389236915471</v>
      </c>
      <c r="AM113" s="52">
        <f t="shared" si="1"/>
        <v>19932.843606953393</v>
      </c>
      <c r="AN113" s="52">
        <f t="shared" si="1"/>
        <v>21406.064112038821</v>
      </c>
      <c r="AO113" s="52">
        <f t="shared" si="1"/>
        <v>22837.560154346513</v>
      </c>
      <c r="AP113" s="52">
        <f t="shared" si="1"/>
        <v>23209.335000583094</v>
      </c>
      <c r="AQ113" s="52">
        <f t="shared" si="1"/>
        <v>21740.470804280107</v>
      </c>
      <c r="AR113" s="52">
        <f t="shared" si="1"/>
        <v>19570.581700168033</v>
      </c>
      <c r="AS113" s="52">
        <f t="shared" si="1"/>
        <v>18703.172180167927</v>
      </c>
      <c r="AT113" s="52">
        <f t="shared" si="1"/>
        <v>20448.529176471122</v>
      </c>
      <c r="AU113" s="52">
        <f t="shared" si="1"/>
        <v>24849.045635771559</v>
      </c>
      <c r="AV113" s="52">
        <f t="shared" si="1"/>
        <v>30576.320706117</v>
      </c>
      <c r="AW113" s="52">
        <f t="shared" si="1"/>
        <v>33512.535014478934</v>
      </c>
      <c r="AX113" s="52">
        <f t="shared" si="1"/>
        <v>35074.315213248025</v>
      </c>
      <c r="AY113" s="52">
        <f t="shared" si="1"/>
        <v>36168.797224640002</v>
      </c>
      <c r="AZ113" s="52">
        <f t="shared" si="1"/>
        <v>35176.066158247944</v>
      </c>
      <c r="BA113" s="52">
        <f t="shared" si="1"/>
        <v>33792.654271594074</v>
      </c>
      <c r="BB113" s="52">
        <f t="shared" si="1"/>
        <v>32548.446692277168</v>
      </c>
      <c r="BC113" s="52">
        <f t="shared" si="1"/>
        <v>32224.591313371944</v>
      </c>
      <c r="BD113" s="52">
        <f t="shared" si="1"/>
        <v>31961.963833071193</v>
      </c>
      <c r="BE113" s="52">
        <f t="shared" si="1"/>
        <v>32679.654995275494</v>
      </c>
      <c r="BF113" s="52">
        <f t="shared" si="1"/>
        <v>34212.844685716685</v>
      </c>
      <c r="BG113" s="52">
        <f t="shared" si="1"/>
        <v>34924.624566384038</v>
      </c>
      <c r="BH113" s="52">
        <f t="shared" si="1"/>
        <v>36938.040390029171</v>
      </c>
      <c r="BI113" s="52">
        <f t="shared" si="1"/>
        <v>37742.944311591542</v>
      </c>
      <c r="BJ113" s="52">
        <f t="shared" si="1"/>
        <v>39393.294050422635</v>
      </c>
      <c r="BK113" s="52">
        <f t="shared" si="1"/>
        <v>40515.434385086119</v>
      </c>
      <c r="BL113" s="52">
        <f t="shared" si="1"/>
        <v>42311.026275098571</v>
      </c>
      <c r="BM113" s="52">
        <f t="shared" si="1"/>
        <v>48565.812822889537</v>
      </c>
      <c r="BN113" s="52">
        <f t="shared" si="1"/>
        <v>50179.862755306174</v>
      </c>
      <c r="BO113" s="52">
        <f t="shared" si="1"/>
        <v>51025.776340885554</v>
      </c>
      <c r="BP113" s="52">
        <f t="shared" si="1"/>
        <v>51864.029944098758</v>
      </c>
      <c r="BQ113" s="52">
        <f t="shared" si="1"/>
        <v>50677.718278869797</v>
      </c>
      <c r="BR113" s="52">
        <f t="shared" si="1"/>
        <v>49691.612485127589</v>
      </c>
      <c r="BS113" s="52">
        <f t="shared" si="1"/>
        <v>49135.189797616724</v>
      </c>
      <c r="BT113" s="52">
        <f t="shared" si="1"/>
        <v>47516.127669076268</v>
      </c>
      <c r="BU113" s="52">
        <f t="shared" si="1"/>
        <v>47437.249098019602</v>
      </c>
      <c r="BV113" s="52">
        <f t="shared" si="1"/>
        <v>48839.971122409588</v>
      </c>
      <c r="BW113" s="52">
        <f t="shared" si="1"/>
        <v>52953.930876091137</v>
      </c>
      <c r="BX113" s="52">
        <f t="shared" si="1"/>
        <v>46349.371109416388</v>
      </c>
      <c r="BY113" s="52">
        <f t="shared" si="1"/>
        <v>45951.397331227105</v>
      </c>
      <c r="BZ113" s="52">
        <f t="shared" si="1"/>
        <v>45973.93534736224</v>
      </c>
      <c r="CA113" s="52">
        <f t="shared" si="1"/>
        <v>46220.417079627237</v>
      </c>
      <c r="CB113" s="53">
        <f t="shared" si="1"/>
        <v>46862.10462556898</v>
      </c>
    </row>
    <row r="114" spans="1:80" ht="15.4" thickBot="1" x14ac:dyDescent="0.45">
      <c r="A114" s="104"/>
      <c r="B114" s="69"/>
      <c r="C114" s="69"/>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05"/>
      <c r="BU114" s="105"/>
      <c r="BV114" s="105"/>
      <c r="BW114" s="105"/>
      <c r="BX114" s="105"/>
      <c r="BY114" s="105"/>
      <c r="BZ114" s="105"/>
      <c r="CA114" s="105"/>
      <c r="CB114" s="10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8"/>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148" bestFit="1" customWidth="1"/>
    <col min="2" max="2" width="75.73046875" style="140" customWidth="1"/>
    <col min="3" max="3" width="25.73046875" style="140" customWidth="1"/>
    <col min="4" max="75" width="12.73046875" style="162" customWidth="1"/>
    <col min="76" max="80" width="12.73046875" style="140" customWidth="1"/>
    <col min="81" max="81" width="9.1328125" style="140" customWidth="1"/>
    <col min="82" max="16384" width="9.1328125" style="140"/>
  </cols>
  <sheetData>
    <row r="1" spans="1:80" s="137" customFormat="1" ht="25.5" customHeight="1" thickBot="1" x14ac:dyDescent="0.4">
      <c r="A1" s="42" t="s">
        <v>39</v>
      </c>
      <c r="B1" s="43" t="s">
        <v>78</v>
      </c>
      <c r="C1" s="44"/>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0" ht="33" customHeight="1" x14ac:dyDescent="0.4">
      <c r="A2" s="46" t="s">
        <v>40</v>
      </c>
      <c r="B2" s="138" t="s">
        <v>385</v>
      </c>
      <c r="C2" s="13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143" customFormat="1" x14ac:dyDescent="0.4">
      <c r="A3" s="51">
        <v>2020</v>
      </c>
      <c r="B3" s="141" t="s">
        <v>340</v>
      </c>
      <c r="C3" s="142"/>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55"/>
      <c r="B4" s="144" t="s">
        <v>274</v>
      </c>
      <c r="C4" s="145"/>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7"/>
    </row>
    <row r="5" spans="1:80" ht="27" customHeight="1" x14ac:dyDescent="0.4">
      <c r="B5" s="161" t="s">
        <v>341</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89" t="s">
        <v>342</v>
      </c>
      <c r="BI5" s="150"/>
      <c r="BJ5" s="150"/>
      <c r="BK5" s="150"/>
      <c r="BL5" s="150"/>
      <c r="BM5" s="150"/>
      <c r="BN5" s="150"/>
      <c r="BO5" s="150"/>
      <c r="BP5" s="150"/>
      <c r="BQ5" s="150"/>
      <c r="BR5" s="150"/>
      <c r="BS5" s="150"/>
      <c r="BT5" s="150"/>
      <c r="BU5" s="150"/>
      <c r="BX5" s="162"/>
      <c r="BY5" s="162"/>
      <c r="BZ5" s="162"/>
      <c r="CA5" s="162"/>
      <c r="CB5" s="198"/>
    </row>
    <row r="6" spans="1:80" x14ac:dyDescent="0.4">
      <c r="B6" s="140" t="s">
        <v>386</v>
      </c>
      <c r="AH6" s="150">
        <v>0</v>
      </c>
      <c r="AI6" s="150">
        <v>1723</v>
      </c>
      <c r="AJ6" s="150">
        <v>1694</v>
      </c>
      <c r="AK6" s="150">
        <v>1738</v>
      </c>
      <c r="AL6" s="150">
        <v>1781</v>
      </c>
      <c r="AM6" s="150">
        <v>1651</v>
      </c>
      <c r="AN6" s="150">
        <v>1683</v>
      </c>
      <c r="AO6" s="150">
        <v>1717</v>
      </c>
      <c r="AP6" s="150">
        <v>1722</v>
      </c>
      <c r="AQ6" s="150">
        <v>1727</v>
      </c>
      <c r="AR6" s="150">
        <v>1719</v>
      </c>
      <c r="AS6" s="150">
        <v>1607</v>
      </c>
      <c r="AT6" s="150">
        <v>1675</v>
      </c>
      <c r="AU6" s="150">
        <v>1575</v>
      </c>
      <c r="AV6" s="150">
        <v>1643</v>
      </c>
      <c r="AW6" s="150">
        <v>1736</v>
      </c>
      <c r="AX6" s="150">
        <v>1765</v>
      </c>
      <c r="AY6" s="150">
        <v>1781</v>
      </c>
      <c r="AZ6" s="150">
        <v>1764</v>
      </c>
      <c r="BA6" s="150">
        <v>1705</v>
      </c>
      <c r="BB6" s="150">
        <v>1643</v>
      </c>
      <c r="BC6" s="150">
        <v>1620</v>
      </c>
      <c r="BD6" s="150">
        <v>1671</v>
      </c>
      <c r="BE6" s="150">
        <v>1750</v>
      </c>
      <c r="BF6" s="150">
        <v>1776</v>
      </c>
      <c r="BG6" s="150">
        <v>1979</v>
      </c>
      <c r="BH6" s="199">
        <v>2594</v>
      </c>
      <c r="BI6" s="150">
        <v>2700</v>
      </c>
      <c r="BJ6" s="150">
        <v>2729</v>
      </c>
      <c r="BK6" s="150">
        <v>2732</v>
      </c>
      <c r="BL6" s="150">
        <v>2724</v>
      </c>
      <c r="BM6" s="150">
        <v>2736</v>
      </c>
      <c r="BN6" s="150">
        <v>2718</v>
      </c>
      <c r="BO6" s="150">
        <v>2649</v>
      </c>
      <c r="BP6" s="150">
        <v>2505</v>
      </c>
      <c r="BQ6" s="150">
        <v>2380</v>
      </c>
      <c r="BR6" s="150">
        <v>2228</v>
      </c>
      <c r="BS6" s="150">
        <v>2098</v>
      </c>
      <c r="BT6" s="150">
        <v>1903</v>
      </c>
      <c r="BU6" s="150">
        <v>1792</v>
      </c>
      <c r="BV6" s="150">
        <v>1654</v>
      </c>
      <c r="BW6" s="150">
        <v>1621</v>
      </c>
      <c r="BX6" s="150">
        <v>1668</v>
      </c>
      <c r="BY6" s="150">
        <v>1657</v>
      </c>
      <c r="BZ6" s="150">
        <v>1590</v>
      </c>
      <c r="CA6" s="150">
        <v>1514</v>
      </c>
      <c r="CB6" s="151">
        <v>1489</v>
      </c>
    </row>
    <row r="7" spans="1:80" x14ac:dyDescent="0.4">
      <c r="B7" s="140" t="s">
        <v>387</v>
      </c>
      <c r="AH7" s="150">
        <v>0</v>
      </c>
      <c r="AI7" s="150">
        <v>207</v>
      </c>
      <c r="AJ7" s="150">
        <v>205</v>
      </c>
      <c r="AK7" s="150">
        <v>221</v>
      </c>
      <c r="AL7" s="150">
        <v>240</v>
      </c>
      <c r="AM7" s="150">
        <v>241</v>
      </c>
      <c r="AN7" s="150">
        <v>273</v>
      </c>
      <c r="AO7" s="150">
        <v>301</v>
      </c>
      <c r="AP7" s="150">
        <v>327</v>
      </c>
      <c r="AQ7" s="150">
        <v>352</v>
      </c>
      <c r="AR7" s="150">
        <v>247</v>
      </c>
      <c r="AS7" s="150">
        <v>290</v>
      </c>
      <c r="AT7" s="150">
        <v>330</v>
      </c>
      <c r="AU7" s="150">
        <v>375</v>
      </c>
      <c r="AV7" s="150">
        <v>425</v>
      </c>
      <c r="AW7" s="150">
        <v>527</v>
      </c>
      <c r="AX7" s="150">
        <v>618</v>
      </c>
      <c r="AY7" s="150">
        <v>739</v>
      </c>
      <c r="AZ7" s="150">
        <v>786</v>
      </c>
      <c r="BA7" s="150">
        <v>849</v>
      </c>
      <c r="BB7" s="150">
        <v>898</v>
      </c>
      <c r="BC7" s="150">
        <v>932</v>
      </c>
      <c r="BD7" s="150">
        <v>994</v>
      </c>
      <c r="BE7" s="150">
        <v>1048</v>
      </c>
      <c r="BF7" s="150">
        <v>1091</v>
      </c>
      <c r="BG7" s="150">
        <v>1121</v>
      </c>
      <c r="BH7" s="199">
        <v>1213</v>
      </c>
      <c r="BI7" s="150">
        <v>1198</v>
      </c>
      <c r="BJ7" s="150">
        <v>1196</v>
      </c>
      <c r="BK7" s="150">
        <v>1196</v>
      </c>
      <c r="BL7" s="150">
        <v>1313</v>
      </c>
      <c r="BM7" s="150">
        <v>1446</v>
      </c>
      <c r="BN7" s="150">
        <v>1548</v>
      </c>
      <c r="BO7" s="150">
        <v>1658</v>
      </c>
      <c r="BP7" s="150">
        <v>1895</v>
      </c>
      <c r="BQ7" s="150">
        <v>2164</v>
      </c>
      <c r="BR7" s="150">
        <v>2373</v>
      </c>
      <c r="BS7" s="150">
        <v>2429</v>
      </c>
      <c r="BT7" s="150">
        <v>2408</v>
      </c>
      <c r="BU7" s="150">
        <v>2331</v>
      </c>
      <c r="BV7" s="150">
        <v>2159</v>
      </c>
      <c r="BW7" s="150">
        <v>1938</v>
      </c>
      <c r="BX7" s="150">
        <v>2507</v>
      </c>
      <c r="BY7" s="150">
        <v>2518</v>
      </c>
      <c r="BZ7" s="150">
        <v>2527</v>
      </c>
      <c r="CA7" s="150">
        <v>2535</v>
      </c>
      <c r="CB7" s="151">
        <v>2542</v>
      </c>
    </row>
    <row r="8" spans="1:80" x14ac:dyDescent="0.4">
      <c r="B8" s="140" t="s">
        <v>388</v>
      </c>
      <c r="AH8" s="150">
        <v>0</v>
      </c>
      <c r="AI8" s="150">
        <v>306</v>
      </c>
      <c r="AJ8" s="150">
        <v>316</v>
      </c>
      <c r="AK8" s="150">
        <v>369</v>
      </c>
      <c r="AL8" s="150">
        <v>415</v>
      </c>
      <c r="AM8" s="150">
        <v>449</v>
      </c>
      <c r="AN8" s="150">
        <v>492</v>
      </c>
      <c r="AO8" s="150">
        <v>575</v>
      </c>
      <c r="AP8" s="150">
        <v>602</v>
      </c>
      <c r="AQ8" s="150">
        <v>629</v>
      </c>
      <c r="AR8" s="150">
        <v>694</v>
      </c>
      <c r="AS8" s="150">
        <v>756</v>
      </c>
      <c r="AT8" s="150">
        <v>793</v>
      </c>
      <c r="AU8" s="150">
        <v>871</v>
      </c>
      <c r="AV8" s="150">
        <v>957</v>
      </c>
      <c r="AW8" s="150">
        <v>1013</v>
      </c>
      <c r="AX8" s="150">
        <v>1039</v>
      </c>
      <c r="AY8" s="150">
        <v>1056</v>
      </c>
      <c r="AZ8" s="150">
        <v>1059</v>
      </c>
      <c r="BA8" s="150">
        <v>995</v>
      </c>
      <c r="BB8" s="150">
        <v>949</v>
      </c>
      <c r="BC8" s="150">
        <v>931</v>
      </c>
      <c r="BD8" s="150">
        <v>913</v>
      </c>
      <c r="BE8" s="150">
        <v>886</v>
      </c>
      <c r="BF8" s="150">
        <v>857</v>
      </c>
      <c r="BG8" s="150">
        <v>841</v>
      </c>
      <c r="BH8" s="199">
        <v>808</v>
      </c>
      <c r="BI8" s="150">
        <v>784</v>
      </c>
      <c r="BJ8" s="150">
        <v>776</v>
      </c>
      <c r="BK8" s="150">
        <v>753</v>
      </c>
      <c r="BL8" s="150">
        <v>737</v>
      </c>
      <c r="BM8" s="150">
        <v>706</v>
      </c>
      <c r="BN8" s="150">
        <v>653</v>
      </c>
      <c r="BO8" s="150">
        <v>589</v>
      </c>
      <c r="BP8" s="150">
        <v>534</v>
      </c>
      <c r="BQ8" s="150">
        <v>491</v>
      </c>
      <c r="BR8" s="150">
        <v>462</v>
      </c>
      <c r="BS8" s="150">
        <v>431</v>
      </c>
      <c r="BT8" s="150">
        <v>395</v>
      </c>
      <c r="BU8" s="150">
        <v>379</v>
      </c>
      <c r="BV8" s="150">
        <v>314</v>
      </c>
      <c r="BW8" s="150">
        <v>210</v>
      </c>
      <c r="BX8" s="150">
        <v>333</v>
      </c>
      <c r="BY8" s="150">
        <v>315</v>
      </c>
      <c r="BZ8" s="150">
        <v>314</v>
      </c>
      <c r="CA8" s="150">
        <v>319</v>
      </c>
      <c r="CB8" s="151">
        <v>334</v>
      </c>
    </row>
    <row r="9" spans="1:80" x14ac:dyDescent="0.4">
      <c r="B9" s="140" t="s">
        <v>389</v>
      </c>
      <c r="AH9" s="150">
        <v>0</v>
      </c>
      <c r="AI9" s="150">
        <v>551</v>
      </c>
      <c r="AJ9" s="150">
        <v>746</v>
      </c>
      <c r="AK9" s="150">
        <v>1179</v>
      </c>
      <c r="AL9" s="150">
        <v>1611</v>
      </c>
      <c r="AM9" s="150">
        <v>1813</v>
      </c>
      <c r="AN9" s="150">
        <v>1885</v>
      </c>
      <c r="AO9" s="150">
        <v>1892</v>
      </c>
      <c r="AP9" s="150">
        <v>1832</v>
      </c>
      <c r="AQ9" s="150">
        <v>1578</v>
      </c>
      <c r="AR9" s="150">
        <v>1249</v>
      </c>
      <c r="AS9" s="150">
        <v>1031</v>
      </c>
      <c r="AT9" s="150">
        <v>1007</v>
      </c>
      <c r="AU9" s="150">
        <v>1441</v>
      </c>
      <c r="AV9" s="150">
        <v>1753</v>
      </c>
      <c r="AW9" s="150">
        <v>1790</v>
      </c>
      <c r="AX9" s="150">
        <v>1800</v>
      </c>
      <c r="AY9" s="150">
        <v>1659</v>
      </c>
      <c r="AZ9" s="150">
        <v>1437</v>
      </c>
      <c r="BA9" s="150">
        <v>987</v>
      </c>
      <c r="BB9" s="150">
        <v>869</v>
      </c>
      <c r="BC9" s="150">
        <v>913</v>
      </c>
      <c r="BD9" s="150">
        <v>785</v>
      </c>
      <c r="BE9" s="150">
        <v>686</v>
      </c>
      <c r="BF9" s="150">
        <v>665</v>
      </c>
      <c r="BG9" s="150">
        <v>649</v>
      </c>
      <c r="BH9" s="199">
        <v>602</v>
      </c>
      <c r="BI9" s="150">
        <v>647</v>
      </c>
      <c r="BJ9" s="150">
        <v>706</v>
      </c>
      <c r="BK9" s="150">
        <v>622</v>
      </c>
      <c r="BL9" s="150">
        <v>716</v>
      </c>
      <c r="BM9" s="150">
        <v>1103</v>
      </c>
      <c r="BN9" s="150">
        <v>1091</v>
      </c>
      <c r="BO9" s="150">
        <v>1227</v>
      </c>
      <c r="BP9" s="150">
        <v>1260</v>
      </c>
      <c r="BQ9" s="150">
        <v>1059</v>
      </c>
      <c r="BR9" s="150">
        <v>721</v>
      </c>
      <c r="BS9" s="150">
        <v>531</v>
      </c>
      <c r="BT9" s="150">
        <v>432</v>
      </c>
      <c r="BU9" s="150">
        <v>339</v>
      </c>
      <c r="BV9" s="150">
        <v>250</v>
      </c>
      <c r="BW9" s="150">
        <v>76</v>
      </c>
      <c r="BX9" s="150">
        <v>523</v>
      </c>
      <c r="BY9" s="150">
        <v>534</v>
      </c>
      <c r="BZ9" s="150">
        <v>547</v>
      </c>
      <c r="CA9" s="150">
        <v>565</v>
      </c>
      <c r="CB9" s="151">
        <v>579</v>
      </c>
    </row>
    <row r="10" spans="1:80" x14ac:dyDescent="0.4">
      <c r="B10" s="140" t="s">
        <v>390</v>
      </c>
      <c r="AH10" s="150">
        <v>0</v>
      </c>
      <c r="AI10" s="150">
        <v>51</v>
      </c>
      <c r="AJ10" s="150">
        <v>49</v>
      </c>
      <c r="AK10" s="150">
        <v>77</v>
      </c>
      <c r="AL10" s="150">
        <v>110</v>
      </c>
      <c r="AM10" s="150">
        <v>182</v>
      </c>
      <c r="AN10" s="150">
        <v>208</v>
      </c>
      <c r="AO10" s="150">
        <v>224</v>
      </c>
      <c r="AP10" s="150">
        <v>228</v>
      </c>
      <c r="AQ10" s="150">
        <v>231</v>
      </c>
      <c r="AR10" s="150">
        <v>180</v>
      </c>
      <c r="AS10" s="150">
        <v>293</v>
      </c>
      <c r="AT10" s="150">
        <v>319</v>
      </c>
      <c r="AU10" s="150">
        <v>331</v>
      </c>
      <c r="AV10" s="150">
        <v>401</v>
      </c>
      <c r="AW10" s="150">
        <v>446</v>
      </c>
      <c r="AX10" s="150">
        <v>425</v>
      </c>
      <c r="AY10" s="150">
        <v>422</v>
      </c>
      <c r="AZ10" s="150">
        <v>444</v>
      </c>
      <c r="BA10" s="150">
        <v>394</v>
      </c>
      <c r="BB10" s="150">
        <v>345</v>
      </c>
      <c r="BC10" s="150">
        <v>339</v>
      </c>
      <c r="BD10" s="150">
        <v>323</v>
      </c>
      <c r="BE10" s="150">
        <v>301</v>
      </c>
      <c r="BF10" s="150">
        <v>265</v>
      </c>
      <c r="BG10" s="150">
        <v>256</v>
      </c>
      <c r="BH10" s="199">
        <v>166</v>
      </c>
      <c r="BI10" s="150">
        <v>160</v>
      </c>
      <c r="BJ10" s="150">
        <v>162</v>
      </c>
      <c r="BK10" s="150">
        <v>169</v>
      </c>
      <c r="BL10" s="150">
        <v>174</v>
      </c>
      <c r="BM10" s="150">
        <v>174</v>
      </c>
      <c r="BN10" s="150">
        <v>180</v>
      </c>
      <c r="BO10" s="150">
        <v>182</v>
      </c>
      <c r="BP10" s="150">
        <v>189</v>
      </c>
      <c r="BQ10" s="150">
        <v>196</v>
      </c>
      <c r="BR10" s="150">
        <v>199</v>
      </c>
      <c r="BS10" s="150">
        <v>202</v>
      </c>
      <c r="BT10" s="150">
        <v>202</v>
      </c>
      <c r="BU10" s="150">
        <v>204</v>
      </c>
      <c r="BV10" s="150">
        <v>179</v>
      </c>
      <c r="BW10" s="150">
        <v>133</v>
      </c>
      <c r="BX10" s="150">
        <v>265</v>
      </c>
      <c r="BY10" s="150">
        <v>283</v>
      </c>
      <c r="BZ10" s="150">
        <v>306</v>
      </c>
      <c r="CA10" s="150">
        <v>323</v>
      </c>
      <c r="CB10" s="151">
        <v>348</v>
      </c>
    </row>
    <row r="11" spans="1:80" ht="26.25" customHeight="1" x14ac:dyDescent="0.4">
      <c r="B11" s="177" t="s">
        <v>348</v>
      </c>
      <c r="AH11" s="150">
        <f t="shared" ref="AH11:CB11" si="0">SUM(AH7:AH10)</f>
        <v>0</v>
      </c>
      <c r="AI11" s="150">
        <f t="shared" si="0"/>
        <v>1115</v>
      </c>
      <c r="AJ11" s="150">
        <f t="shared" si="0"/>
        <v>1316</v>
      </c>
      <c r="AK11" s="150">
        <f t="shared" si="0"/>
        <v>1846</v>
      </c>
      <c r="AL11" s="150">
        <f t="shared" si="0"/>
        <v>2376</v>
      </c>
      <c r="AM11" s="150">
        <f t="shared" si="0"/>
        <v>2685</v>
      </c>
      <c r="AN11" s="150">
        <f t="shared" si="0"/>
        <v>2858</v>
      </c>
      <c r="AO11" s="150">
        <f t="shared" si="0"/>
        <v>2992</v>
      </c>
      <c r="AP11" s="150">
        <f t="shared" si="0"/>
        <v>2989</v>
      </c>
      <c r="AQ11" s="150">
        <f t="shared" si="0"/>
        <v>2790</v>
      </c>
      <c r="AR11" s="150">
        <f t="shared" si="0"/>
        <v>2370</v>
      </c>
      <c r="AS11" s="150">
        <f t="shared" si="0"/>
        <v>2370</v>
      </c>
      <c r="AT11" s="150">
        <f t="shared" si="0"/>
        <v>2449</v>
      </c>
      <c r="AU11" s="150">
        <f t="shared" si="0"/>
        <v>3018</v>
      </c>
      <c r="AV11" s="150">
        <f t="shared" si="0"/>
        <v>3536</v>
      </c>
      <c r="AW11" s="150">
        <f t="shared" si="0"/>
        <v>3776</v>
      </c>
      <c r="AX11" s="150">
        <f t="shared" si="0"/>
        <v>3882</v>
      </c>
      <c r="AY11" s="150">
        <f t="shared" si="0"/>
        <v>3876</v>
      </c>
      <c r="AZ11" s="150">
        <f t="shared" si="0"/>
        <v>3726</v>
      </c>
      <c r="BA11" s="150">
        <f t="shared" si="0"/>
        <v>3225</v>
      </c>
      <c r="BB11" s="150">
        <f t="shared" si="0"/>
        <v>3061</v>
      </c>
      <c r="BC11" s="150">
        <f t="shared" si="0"/>
        <v>3115</v>
      </c>
      <c r="BD11" s="150">
        <f t="shared" si="0"/>
        <v>3015</v>
      </c>
      <c r="BE11" s="150">
        <f t="shared" si="0"/>
        <v>2921</v>
      </c>
      <c r="BF11" s="150">
        <f t="shared" si="0"/>
        <v>2878</v>
      </c>
      <c r="BG11" s="150">
        <f t="shared" si="0"/>
        <v>2867</v>
      </c>
      <c r="BH11" s="199">
        <f t="shared" si="0"/>
        <v>2789</v>
      </c>
      <c r="BI11" s="150">
        <f t="shared" si="0"/>
        <v>2789</v>
      </c>
      <c r="BJ11" s="150">
        <f t="shared" si="0"/>
        <v>2840</v>
      </c>
      <c r="BK11" s="150">
        <f t="shared" si="0"/>
        <v>2740</v>
      </c>
      <c r="BL11" s="150">
        <f t="shared" si="0"/>
        <v>2940</v>
      </c>
      <c r="BM11" s="150">
        <f t="shared" si="0"/>
        <v>3429</v>
      </c>
      <c r="BN11" s="150">
        <f t="shared" si="0"/>
        <v>3472</v>
      </c>
      <c r="BO11" s="150">
        <f t="shared" si="0"/>
        <v>3656</v>
      </c>
      <c r="BP11" s="150">
        <f t="shared" si="0"/>
        <v>3878</v>
      </c>
      <c r="BQ11" s="150">
        <f t="shared" si="0"/>
        <v>3910</v>
      </c>
      <c r="BR11" s="150">
        <f t="shared" si="0"/>
        <v>3755</v>
      </c>
      <c r="BS11" s="150">
        <f t="shared" si="0"/>
        <v>3593</v>
      </c>
      <c r="BT11" s="150">
        <f t="shared" si="0"/>
        <v>3437</v>
      </c>
      <c r="BU11" s="150">
        <f t="shared" si="0"/>
        <v>3253</v>
      </c>
      <c r="BV11" s="150">
        <f t="shared" si="0"/>
        <v>2902</v>
      </c>
      <c r="BW11" s="150">
        <f t="shared" si="0"/>
        <v>2357</v>
      </c>
      <c r="BX11" s="150">
        <f t="shared" si="0"/>
        <v>3628</v>
      </c>
      <c r="BY11" s="150">
        <f t="shared" si="0"/>
        <v>3650</v>
      </c>
      <c r="BZ11" s="150">
        <f t="shared" si="0"/>
        <v>3694</v>
      </c>
      <c r="CA11" s="150">
        <f t="shared" si="0"/>
        <v>3742</v>
      </c>
      <c r="CB11" s="151">
        <f t="shared" si="0"/>
        <v>3803</v>
      </c>
    </row>
    <row r="12" spans="1:80" x14ac:dyDescent="0.4">
      <c r="B12" s="140" t="s">
        <v>349</v>
      </c>
      <c r="AH12" s="150">
        <f t="shared" ref="AH12:CB12" si="1">AH11+AH6</f>
        <v>0</v>
      </c>
      <c r="AI12" s="150">
        <f t="shared" si="1"/>
        <v>2838</v>
      </c>
      <c r="AJ12" s="150">
        <f t="shared" si="1"/>
        <v>3010</v>
      </c>
      <c r="AK12" s="150">
        <f t="shared" si="1"/>
        <v>3584</v>
      </c>
      <c r="AL12" s="150">
        <f t="shared" si="1"/>
        <v>4157</v>
      </c>
      <c r="AM12" s="150">
        <f t="shared" si="1"/>
        <v>4336</v>
      </c>
      <c r="AN12" s="150">
        <f t="shared" si="1"/>
        <v>4541</v>
      </c>
      <c r="AO12" s="150">
        <f t="shared" si="1"/>
        <v>4709</v>
      </c>
      <c r="AP12" s="150">
        <f t="shared" si="1"/>
        <v>4711</v>
      </c>
      <c r="AQ12" s="150">
        <f t="shared" si="1"/>
        <v>4517</v>
      </c>
      <c r="AR12" s="150">
        <f t="shared" si="1"/>
        <v>4089</v>
      </c>
      <c r="AS12" s="150">
        <f t="shared" si="1"/>
        <v>3977</v>
      </c>
      <c r="AT12" s="150">
        <f t="shared" si="1"/>
        <v>4124</v>
      </c>
      <c r="AU12" s="150">
        <f t="shared" si="1"/>
        <v>4593</v>
      </c>
      <c r="AV12" s="150">
        <f t="shared" si="1"/>
        <v>5179</v>
      </c>
      <c r="AW12" s="150">
        <f t="shared" si="1"/>
        <v>5512</v>
      </c>
      <c r="AX12" s="150">
        <f t="shared" si="1"/>
        <v>5647</v>
      </c>
      <c r="AY12" s="150">
        <f t="shared" si="1"/>
        <v>5657</v>
      </c>
      <c r="AZ12" s="150">
        <f t="shared" si="1"/>
        <v>5490</v>
      </c>
      <c r="BA12" s="150">
        <f t="shared" si="1"/>
        <v>4930</v>
      </c>
      <c r="BB12" s="150">
        <f t="shared" si="1"/>
        <v>4704</v>
      </c>
      <c r="BC12" s="150">
        <f t="shared" si="1"/>
        <v>4735</v>
      </c>
      <c r="BD12" s="150">
        <f t="shared" si="1"/>
        <v>4686</v>
      </c>
      <c r="BE12" s="150">
        <f t="shared" si="1"/>
        <v>4671</v>
      </c>
      <c r="BF12" s="150">
        <f t="shared" si="1"/>
        <v>4654</v>
      </c>
      <c r="BG12" s="150">
        <f t="shared" si="1"/>
        <v>4846</v>
      </c>
      <c r="BH12" s="199">
        <f t="shared" si="1"/>
        <v>5383</v>
      </c>
      <c r="BI12" s="150">
        <f t="shared" si="1"/>
        <v>5489</v>
      </c>
      <c r="BJ12" s="150">
        <f t="shared" si="1"/>
        <v>5569</v>
      </c>
      <c r="BK12" s="150">
        <f t="shared" si="1"/>
        <v>5472</v>
      </c>
      <c r="BL12" s="150">
        <f t="shared" si="1"/>
        <v>5664</v>
      </c>
      <c r="BM12" s="150">
        <f t="shared" si="1"/>
        <v>6165</v>
      </c>
      <c r="BN12" s="150">
        <f t="shared" si="1"/>
        <v>6190</v>
      </c>
      <c r="BO12" s="150">
        <f t="shared" si="1"/>
        <v>6305</v>
      </c>
      <c r="BP12" s="150">
        <f t="shared" si="1"/>
        <v>6383</v>
      </c>
      <c r="BQ12" s="150">
        <f t="shared" si="1"/>
        <v>6290</v>
      </c>
      <c r="BR12" s="150">
        <f t="shared" si="1"/>
        <v>5983</v>
      </c>
      <c r="BS12" s="150">
        <f t="shared" si="1"/>
        <v>5691</v>
      </c>
      <c r="BT12" s="150">
        <f t="shared" si="1"/>
        <v>5340</v>
      </c>
      <c r="BU12" s="150">
        <f t="shared" si="1"/>
        <v>5045</v>
      </c>
      <c r="BV12" s="150">
        <f t="shared" si="1"/>
        <v>4556</v>
      </c>
      <c r="BW12" s="150">
        <f t="shared" si="1"/>
        <v>3978</v>
      </c>
      <c r="BX12" s="150">
        <f t="shared" si="1"/>
        <v>5296</v>
      </c>
      <c r="BY12" s="150">
        <f t="shared" si="1"/>
        <v>5307</v>
      </c>
      <c r="BZ12" s="150">
        <f t="shared" si="1"/>
        <v>5284</v>
      </c>
      <c r="CA12" s="150">
        <f t="shared" si="1"/>
        <v>5256</v>
      </c>
      <c r="CB12" s="151">
        <f t="shared" si="1"/>
        <v>5292</v>
      </c>
    </row>
    <row r="13" spans="1:80" ht="26.25" customHeight="1" x14ac:dyDescent="0.4">
      <c r="B13" s="161" t="s">
        <v>350</v>
      </c>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99"/>
      <c r="BI13" s="150"/>
      <c r="BJ13" s="150"/>
      <c r="BK13" s="150"/>
      <c r="BL13" s="150"/>
      <c r="BM13" s="150"/>
      <c r="BN13" s="150"/>
      <c r="BO13" s="150"/>
      <c r="BP13" s="150"/>
      <c r="BQ13" s="150"/>
      <c r="BR13" s="150"/>
      <c r="BS13" s="150"/>
      <c r="BT13" s="150"/>
      <c r="BU13" s="150"/>
      <c r="BV13" s="150"/>
      <c r="BW13" s="150"/>
      <c r="BX13" s="150"/>
      <c r="BY13" s="150"/>
      <c r="BZ13" s="150"/>
      <c r="CA13" s="150"/>
      <c r="CB13" s="151"/>
    </row>
    <row r="14" spans="1:80" x14ac:dyDescent="0.4">
      <c r="B14" s="140" t="s">
        <v>386</v>
      </c>
      <c r="AH14" s="150"/>
      <c r="AI14" s="150"/>
      <c r="AJ14" s="150"/>
      <c r="AK14" s="150"/>
      <c r="AL14" s="150"/>
      <c r="AM14" s="150"/>
      <c r="AN14" s="150"/>
      <c r="AO14" s="150"/>
      <c r="AP14" s="150"/>
      <c r="AQ14" s="150"/>
      <c r="AR14" s="150"/>
      <c r="AS14" s="150"/>
      <c r="AT14" s="150"/>
      <c r="AU14" s="150"/>
      <c r="AV14" s="150"/>
      <c r="AW14" s="150"/>
      <c r="AX14" s="150"/>
      <c r="AY14" s="150"/>
      <c r="AZ14" s="150"/>
      <c r="BA14" s="150">
        <v>0</v>
      </c>
      <c r="BB14" s="150">
        <v>0</v>
      </c>
      <c r="BC14" s="150">
        <v>0</v>
      </c>
      <c r="BD14" s="150">
        <v>0</v>
      </c>
      <c r="BE14" s="150">
        <v>0</v>
      </c>
      <c r="BF14" s="150">
        <v>0</v>
      </c>
      <c r="BG14" s="150">
        <v>0</v>
      </c>
      <c r="BH14" s="199">
        <v>116</v>
      </c>
      <c r="BI14" s="150">
        <v>122</v>
      </c>
      <c r="BJ14" s="150">
        <v>121</v>
      </c>
      <c r="BK14" s="150">
        <v>120</v>
      </c>
      <c r="BL14" s="150">
        <v>118</v>
      </c>
      <c r="BM14" s="150">
        <v>121</v>
      </c>
      <c r="BN14" s="150">
        <v>119</v>
      </c>
      <c r="BO14" s="150">
        <v>111</v>
      </c>
      <c r="BP14" s="150">
        <v>99</v>
      </c>
      <c r="BQ14" s="150">
        <v>88</v>
      </c>
      <c r="BR14" s="150">
        <v>79</v>
      </c>
      <c r="BS14" s="150">
        <v>71</v>
      </c>
      <c r="BT14" s="150">
        <v>49</v>
      </c>
      <c r="BU14" s="150">
        <v>45</v>
      </c>
      <c r="BV14" s="150"/>
      <c r="BW14" s="150"/>
      <c r="BX14" s="150"/>
      <c r="BY14" s="150"/>
      <c r="BZ14" s="150"/>
      <c r="CA14" s="150"/>
      <c r="CB14" s="151"/>
    </row>
    <row r="15" spans="1:80" x14ac:dyDescent="0.4">
      <c r="B15" s="140" t="s">
        <v>387</v>
      </c>
      <c r="AH15" s="150"/>
      <c r="AI15" s="150"/>
      <c r="AJ15" s="150"/>
      <c r="AK15" s="150"/>
      <c r="AL15" s="150"/>
      <c r="AM15" s="150"/>
      <c r="AN15" s="150"/>
      <c r="AO15" s="150"/>
      <c r="AP15" s="150"/>
      <c r="AQ15" s="150"/>
      <c r="AR15" s="150"/>
      <c r="AS15" s="150"/>
      <c r="AT15" s="150"/>
      <c r="AU15" s="150"/>
      <c r="AV15" s="150"/>
      <c r="AW15" s="150"/>
      <c r="AX15" s="150"/>
      <c r="AY15" s="150"/>
      <c r="AZ15" s="150"/>
      <c r="BA15" s="150">
        <v>0</v>
      </c>
      <c r="BB15" s="150">
        <v>0</v>
      </c>
      <c r="BC15" s="150">
        <v>0</v>
      </c>
      <c r="BD15" s="150">
        <v>0</v>
      </c>
      <c r="BE15" s="150">
        <v>0</v>
      </c>
      <c r="BF15" s="150">
        <v>0</v>
      </c>
      <c r="BG15" s="150">
        <v>0</v>
      </c>
      <c r="BH15" s="199">
        <v>70</v>
      </c>
      <c r="BI15" s="150">
        <v>66</v>
      </c>
      <c r="BJ15" s="150">
        <v>61</v>
      </c>
      <c r="BK15" s="150">
        <v>57</v>
      </c>
      <c r="BL15" s="150">
        <v>53</v>
      </c>
      <c r="BM15" s="150">
        <v>58</v>
      </c>
      <c r="BN15" s="150">
        <v>65</v>
      </c>
      <c r="BO15" s="150">
        <v>61</v>
      </c>
      <c r="BP15" s="150">
        <v>60</v>
      </c>
      <c r="BQ15" s="150">
        <v>57</v>
      </c>
      <c r="BR15" s="150">
        <v>55</v>
      </c>
      <c r="BS15" s="150">
        <v>52</v>
      </c>
      <c r="BT15" s="150">
        <v>51</v>
      </c>
      <c r="BU15" s="150">
        <v>50</v>
      </c>
      <c r="BV15" s="150"/>
      <c r="BW15" s="150"/>
      <c r="BX15" s="150"/>
      <c r="BY15" s="150"/>
      <c r="BZ15" s="150"/>
      <c r="CA15" s="150"/>
      <c r="CB15" s="151"/>
    </row>
    <row r="16" spans="1:80" x14ac:dyDescent="0.4">
      <c r="B16" s="140" t="s">
        <v>388</v>
      </c>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v>0</v>
      </c>
      <c r="BB16" s="150">
        <v>0</v>
      </c>
      <c r="BC16" s="150">
        <v>0</v>
      </c>
      <c r="BD16" s="150">
        <v>0</v>
      </c>
      <c r="BE16" s="150">
        <v>0</v>
      </c>
      <c r="BF16" s="150">
        <v>0</v>
      </c>
      <c r="BG16" s="150">
        <v>0</v>
      </c>
      <c r="BH16" s="199">
        <v>28</v>
      </c>
      <c r="BI16" s="150">
        <v>25</v>
      </c>
      <c r="BJ16" s="150">
        <v>23</v>
      </c>
      <c r="BK16" s="150">
        <v>19</v>
      </c>
      <c r="BL16" s="150">
        <v>17</v>
      </c>
      <c r="BM16" s="150">
        <v>17</v>
      </c>
      <c r="BN16" s="150">
        <v>16</v>
      </c>
      <c r="BO16" s="150">
        <v>15</v>
      </c>
      <c r="BP16" s="150">
        <v>11</v>
      </c>
      <c r="BQ16" s="150">
        <v>8</v>
      </c>
      <c r="BR16" s="150">
        <v>8</v>
      </c>
      <c r="BS16" s="150">
        <v>7</v>
      </c>
      <c r="BT16" s="150">
        <v>6</v>
      </c>
      <c r="BU16" s="150">
        <v>6</v>
      </c>
      <c r="BV16" s="150"/>
      <c r="BW16" s="150"/>
      <c r="BX16" s="150"/>
      <c r="BY16" s="150"/>
      <c r="BZ16" s="150"/>
      <c r="CA16" s="150"/>
      <c r="CB16" s="151"/>
    </row>
    <row r="17" spans="2:80" x14ac:dyDescent="0.4">
      <c r="B17" s="140" t="s">
        <v>389</v>
      </c>
      <c r="AH17" s="150"/>
      <c r="AI17" s="150"/>
      <c r="AJ17" s="150"/>
      <c r="AK17" s="150"/>
      <c r="AL17" s="150"/>
      <c r="AM17" s="150"/>
      <c r="AN17" s="150"/>
      <c r="AO17" s="150"/>
      <c r="AP17" s="150"/>
      <c r="AQ17" s="150"/>
      <c r="AR17" s="150"/>
      <c r="AS17" s="150"/>
      <c r="AT17" s="150"/>
      <c r="AU17" s="150"/>
      <c r="AV17" s="150"/>
      <c r="AW17" s="150"/>
      <c r="AX17" s="150"/>
      <c r="AY17" s="150"/>
      <c r="AZ17" s="150"/>
      <c r="BA17" s="150">
        <v>0</v>
      </c>
      <c r="BB17" s="150">
        <v>0</v>
      </c>
      <c r="BC17" s="150">
        <v>0</v>
      </c>
      <c r="BD17" s="150">
        <v>0</v>
      </c>
      <c r="BE17" s="150">
        <v>0</v>
      </c>
      <c r="BF17" s="150">
        <v>0</v>
      </c>
      <c r="BG17" s="150">
        <v>0</v>
      </c>
      <c r="BH17" s="199">
        <v>12</v>
      </c>
      <c r="BI17" s="150">
        <v>10</v>
      </c>
      <c r="BJ17" s="150">
        <v>10</v>
      </c>
      <c r="BK17" s="150">
        <v>8</v>
      </c>
      <c r="BL17" s="150">
        <v>9</v>
      </c>
      <c r="BM17" s="150">
        <v>29</v>
      </c>
      <c r="BN17" s="150">
        <v>33</v>
      </c>
      <c r="BO17" s="150">
        <v>28</v>
      </c>
      <c r="BP17" s="150">
        <v>24</v>
      </c>
      <c r="BQ17" s="150">
        <v>16</v>
      </c>
      <c r="BR17" s="150">
        <v>9</v>
      </c>
      <c r="BS17" s="150">
        <v>6</v>
      </c>
      <c r="BT17" s="150">
        <v>3</v>
      </c>
      <c r="BU17" s="150">
        <v>2</v>
      </c>
      <c r="BV17" s="150"/>
      <c r="BW17" s="150"/>
      <c r="BX17" s="150"/>
      <c r="BY17" s="150"/>
      <c r="BZ17" s="150"/>
      <c r="CA17" s="150"/>
      <c r="CB17" s="151"/>
    </row>
    <row r="18" spans="2:80" x14ac:dyDescent="0.4">
      <c r="B18" s="140" t="s">
        <v>390</v>
      </c>
      <c r="AH18" s="150"/>
      <c r="AI18" s="150"/>
      <c r="AJ18" s="150"/>
      <c r="AK18" s="150"/>
      <c r="AL18" s="150"/>
      <c r="AM18" s="150"/>
      <c r="AN18" s="150"/>
      <c r="AO18" s="150"/>
      <c r="AP18" s="150"/>
      <c r="AQ18" s="150"/>
      <c r="AR18" s="150"/>
      <c r="AS18" s="150"/>
      <c r="AT18" s="150"/>
      <c r="AU18" s="150"/>
      <c r="AV18" s="150"/>
      <c r="AW18" s="150"/>
      <c r="AX18" s="150"/>
      <c r="AY18" s="150"/>
      <c r="AZ18" s="150"/>
      <c r="BA18" s="150">
        <v>0</v>
      </c>
      <c r="BB18" s="150">
        <v>0</v>
      </c>
      <c r="BC18" s="150">
        <v>0</v>
      </c>
      <c r="BD18" s="150">
        <v>0</v>
      </c>
      <c r="BE18" s="150">
        <v>0</v>
      </c>
      <c r="BF18" s="150">
        <v>0</v>
      </c>
      <c r="BG18" s="150">
        <v>0</v>
      </c>
      <c r="BH18" s="199">
        <v>11</v>
      </c>
      <c r="BI18" s="150">
        <v>10</v>
      </c>
      <c r="BJ18" s="150">
        <v>10</v>
      </c>
      <c r="BK18" s="150">
        <v>10</v>
      </c>
      <c r="BL18" s="150">
        <v>10</v>
      </c>
      <c r="BM18" s="150">
        <v>10</v>
      </c>
      <c r="BN18" s="150">
        <v>8</v>
      </c>
      <c r="BO18" s="150">
        <v>8</v>
      </c>
      <c r="BP18" s="150">
        <v>9</v>
      </c>
      <c r="BQ18" s="150">
        <v>9</v>
      </c>
      <c r="BR18" s="150">
        <v>8</v>
      </c>
      <c r="BS18" s="150">
        <v>8</v>
      </c>
      <c r="BT18" s="150">
        <v>8</v>
      </c>
      <c r="BU18" s="150">
        <v>8</v>
      </c>
      <c r="BV18" s="150"/>
      <c r="BW18" s="150"/>
      <c r="BX18" s="150"/>
      <c r="BY18" s="150"/>
      <c r="BZ18" s="150"/>
      <c r="CA18" s="150"/>
      <c r="CB18" s="151"/>
    </row>
    <row r="19" spans="2:80" ht="26.25" customHeight="1" x14ac:dyDescent="0.4">
      <c r="B19" s="177" t="s">
        <v>348</v>
      </c>
      <c r="AH19" s="150"/>
      <c r="AI19" s="150"/>
      <c r="AJ19" s="150"/>
      <c r="AK19" s="150"/>
      <c r="AL19" s="150"/>
      <c r="AM19" s="150"/>
      <c r="AN19" s="150"/>
      <c r="AO19" s="150"/>
      <c r="AP19" s="150"/>
      <c r="AQ19" s="150"/>
      <c r="AR19" s="150"/>
      <c r="AS19" s="150"/>
      <c r="AT19" s="150"/>
      <c r="AU19" s="150"/>
      <c r="AV19" s="150"/>
      <c r="AW19" s="150"/>
      <c r="AX19" s="150"/>
      <c r="AY19" s="150"/>
      <c r="AZ19" s="150"/>
      <c r="BA19" s="150">
        <f t="shared" ref="BA19:BU19" si="2">SUM(BA15:BA18)</f>
        <v>0</v>
      </c>
      <c r="BB19" s="150">
        <f t="shared" si="2"/>
        <v>0</v>
      </c>
      <c r="BC19" s="150">
        <f t="shared" si="2"/>
        <v>0</v>
      </c>
      <c r="BD19" s="150">
        <f t="shared" si="2"/>
        <v>0</v>
      </c>
      <c r="BE19" s="150">
        <f t="shared" si="2"/>
        <v>0</v>
      </c>
      <c r="BF19" s="150">
        <f t="shared" si="2"/>
        <v>0</v>
      </c>
      <c r="BG19" s="150">
        <f t="shared" si="2"/>
        <v>0</v>
      </c>
      <c r="BH19" s="199">
        <f t="shared" si="2"/>
        <v>121</v>
      </c>
      <c r="BI19" s="150">
        <f t="shared" si="2"/>
        <v>111</v>
      </c>
      <c r="BJ19" s="150">
        <f t="shared" si="2"/>
        <v>104</v>
      </c>
      <c r="BK19" s="150">
        <f t="shared" si="2"/>
        <v>94</v>
      </c>
      <c r="BL19" s="150">
        <f t="shared" si="2"/>
        <v>89</v>
      </c>
      <c r="BM19" s="150">
        <f t="shared" si="2"/>
        <v>114</v>
      </c>
      <c r="BN19" s="150">
        <f t="shared" si="2"/>
        <v>122</v>
      </c>
      <c r="BO19" s="150">
        <f t="shared" si="2"/>
        <v>112</v>
      </c>
      <c r="BP19" s="150">
        <f t="shared" si="2"/>
        <v>104</v>
      </c>
      <c r="BQ19" s="150">
        <f t="shared" si="2"/>
        <v>90</v>
      </c>
      <c r="BR19" s="150">
        <f t="shared" si="2"/>
        <v>80</v>
      </c>
      <c r="BS19" s="150">
        <f t="shared" si="2"/>
        <v>73</v>
      </c>
      <c r="BT19" s="150">
        <f t="shared" si="2"/>
        <v>68</v>
      </c>
      <c r="BU19" s="150">
        <f t="shared" si="2"/>
        <v>66</v>
      </c>
      <c r="BV19" s="150"/>
      <c r="BW19" s="150"/>
      <c r="BX19" s="150"/>
      <c r="BY19" s="150"/>
      <c r="BZ19" s="150"/>
      <c r="CA19" s="150"/>
      <c r="CB19" s="151"/>
    </row>
    <row r="20" spans="2:80" x14ac:dyDescent="0.4">
      <c r="B20" s="140" t="s">
        <v>349</v>
      </c>
      <c r="AH20" s="150"/>
      <c r="AI20" s="150"/>
      <c r="AJ20" s="150"/>
      <c r="AK20" s="150"/>
      <c r="AL20" s="150"/>
      <c r="AM20" s="150"/>
      <c r="AN20" s="150"/>
      <c r="AO20" s="150"/>
      <c r="AP20" s="150"/>
      <c r="AQ20" s="150"/>
      <c r="AR20" s="150"/>
      <c r="AS20" s="150"/>
      <c r="AT20" s="150"/>
      <c r="AU20" s="150"/>
      <c r="AV20" s="150"/>
      <c r="AW20" s="150"/>
      <c r="AX20" s="150"/>
      <c r="AY20" s="150"/>
      <c r="AZ20" s="150"/>
      <c r="BA20" s="150">
        <f t="shared" ref="BA20:BU20" si="3">BA19+BA14</f>
        <v>0</v>
      </c>
      <c r="BB20" s="150">
        <f t="shared" si="3"/>
        <v>0</v>
      </c>
      <c r="BC20" s="150">
        <f t="shared" si="3"/>
        <v>0</v>
      </c>
      <c r="BD20" s="150">
        <f t="shared" si="3"/>
        <v>0</v>
      </c>
      <c r="BE20" s="150">
        <f t="shared" si="3"/>
        <v>0</v>
      </c>
      <c r="BF20" s="150">
        <f t="shared" si="3"/>
        <v>0</v>
      </c>
      <c r="BG20" s="150">
        <f t="shared" si="3"/>
        <v>0</v>
      </c>
      <c r="BH20" s="199">
        <f t="shared" si="3"/>
        <v>237</v>
      </c>
      <c r="BI20" s="150">
        <f t="shared" si="3"/>
        <v>233</v>
      </c>
      <c r="BJ20" s="150">
        <f t="shared" si="3"/>
        <v>225</v>
      </c>
      <c r="BK20" s="150">
        <f t="shared" si="3"/>
        <v>214</v>
      </c>
      <c r="BL20" s="150">
        <f t="shared" si="3"/>
        <v>207</v>
      </c>
      <c r="BM20" s="150">
        <f t="shared" si="3"/>
        <v>235</v>
      </c>
      <c r="BN20" s="150">
        <f t="shared" si="3"/>
        <v>241</v>
      </c>
      <c r="BO20" s="150">
        <f t="shared" si="3"/>
        <v>223</v>
      </c>
      <c r="BP20" s="150">
        <f t="shared" si="3"/>
        <v>203</v>
      </c>
      <c r="BQ20" s="150">
        <f t="shared" si="3"/>
        <v>178</v>
      </c>
      <c r="BR20" s="150">
        <f t="shared" si="3"/>
        <v>159</v>
      </c>
      <c r="BS20" s="150">
        <f t="shared" si="3"/>
        <v>144</v>
      </c>
      <c r="BT20" s="150">
        <f t="shared" si="3"/>
        <v>117</v>
      </c>
      <c r="BU20" s="150">
        <f t="shared" si="3"/>
        <v>111</v>
      </c>
      <c r="BV20" s="150"/>
      <c r="BW20" s="150"/>
      <c r="BX20" s="150"/>
      <c r="BY20" s="150"/>
      <c r="BZ20" s="150"/>
      <c r="CA20" s="150"/>
      <c r="CB20" s="151"/>
    </row>
    <row r="21" spans="2:80" ht="26.25" customHeight="1" x14ac:dyDescent="0.4">
      <c r="B21" s="161" t="s">
        <v>358</v>
      </c>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1"/>
    </row>
    <row r="22" spans="2:80" x14ac:dyDescent="0.4">
      <c r="B22" s="140" t="s">
        <v>391</v>
      </c>
      <c r="AH22" s="150">
        <v>0</v>
      </c>
      <c r="AI22" s="150">
        <v>0</v>
      </c>
      <c r="AJ22" s="150">
        <v>96</v>
      </c>
      <c r="AK22" s="150">
        <v>124</v>
      </c>
      <c r="AL22" s="150">
        <v>165</v>
      </c>
      <c r="AM22" s="150">
        <v>195</v>
      </c>
      <c r="AN22" s="150">
        <v>201</v>
      </c>
      <c r="AO22" s="150">
        <v>200</v>
      </c>
      <c r="AP22" s="150">
        <v>210</v>
      </c>
      <c r="AQ22" s="150">
        <v>217</v>
      </c>
      <c r="AR22" s="150">
        <v>277</v>
      </c>
      <c r="AS22" s="150">
        <v>308</v>
      </c>
      <c r="AT22" s="150">
        <v>327</v>
      </c>
      <c r="AU22" s="150">
        <v>365</v>
      </c>
      <c r="AV22" s="150">
        <v>431</v>
      </c>
      <c r="AW22" s="150">
        <v>512</v>
      </c>
      <c r="AX22" s="150">
        <v>575</v>
      </c>
      <c r="AY22" s="150">
        <v>638</v>
      </c>
      <c r="AZ22" s="150">
        <v>714</v>
      </c>
      <c r="BA22" s="150">
        <v>758</v>
      </c>
      <c r="BB22" s="150">
        <v>782</v>
      </c>
      <c r="BC22" s="150">
        <v>537</v>
      </c>
      <c r="BD22" s="150">
        <v>0</v>
      </c>
      <c r="BE22" s="150">
        <v>0</v>
      </c>
      <c r="BF22" s="150">
        <v>0</v>
      </c>
      <c r="BG22" s="150">
        <v>0</v>
      </c>
      <c r="BH22" s="150">
        <v>0</v>
      </c>
      <c r="BI22" s="150">
        <v>0</v>
      </c>
      <c r="BJ22" s="150">
        <v>0</v>
      </c>
      <c r="BK22" s="150">
        <v>0</v>
      </c>
      <c r="BL22" s="150">
        <v>0</v>
      </c>
      <c r="BM22" s="150">
        <v>0</v>
      </c>
      <c r="BN22" s="150">
        <v>0</v>
      </c>
      <c r="BO22" s="150">
        <v>0</v>
      </c>
      <c r="BP22" s="150">
        <v>0</v>
      </c>
      <c r="BQ22" s="150">
        <v>0</v>
      </c>
      <c r="BR22" s="150">
        <v>0</v>
      </c>
      <c r="BS22" s="150">
        <v>0</v>
      </c>
      <c r="BT22" s="150">
        <v>0</v>
      </c>
      <c r="BU22" s="150">
        <v>0</v>
      </c>
      <c r="BV22" s="150">
        <v>0</v>
      </c>
      <c r="BW22" s="150">
        <v>0</v>
      </c>
      <c r="BX22" s="150">
        <v>0</v>
      </c>
      <c r="BY22" s="150">
        <v>0</v>
      </c>
      <c r="BZ22" s="150">
        <v>0</v>
      </c>
      <c r="CA22" s="150">
        <v>0</v>
      </c>
      <c r="CB22" s="151">
        <v>0</v>
      </c>
    </row>
    <row r="23" spans="2:80" x14ac:dyDescent="0.4">
      <c r="B23" s="140" t="s">
        <v>392</v>
      </c>
      <c r="AH23" s="150">
        <v>0</v>
      </c>
      <c r="AI23" s="150">
        <v>0</v>
      </c>
      <c r="AJ23" s="150">
        <v>51</v>
      </c>
      <c r="AK23" s="150">
        <v>60</v>
      </c>
      <c r="AL23" s="150">
        <v>72</v>
      </c>
      <c r="AM23" s="150">
        <v>80</v>
      </c>
      <c r="AN23" s="150">
        <v>82</v>
      </c>
      <c r="AO23" s="150">
        <v>82</v>
      </c>
      <c r="AP23" s="150">
        <v>87</v>
      </c>
      <c r="AQ23" s="150">
        <v>94</v>
      </c>
      <c r="AR23" s="150">
        <v>89</v>
      </c>
      <c r="AS23" s="150">
        <v>117</v>
      </c>
      <c r="AT23" s="150">
        <v>126</v>
      </c>
      <c r="AU23" s="150">
        <v>142</v>
      </c>
      <c r="AV23" s="150">
        <v>178</v>
      </c>
      <c r="AW23" s="150">
        <v>218</v>
      </c>
      <c r="AX23" s="150">
        <v>249</v>
      </c>
      <c r="AY23" s="150">
        <v>283</v>
      </c>
      <c r="AZ23" s="150">
        <v>320</v>
      </c>
      <c r="BA23" s="150">
        <v>357</v>
      </c>
      <c r="BB23" s="150">
        <v>392</v>
      </c>
      <c r="BC23" s="150">
        <v>277</v>
      </c>
      <c r="BD23" s="150">
        <v>0</v>
      </c>
      <c r="BE23" s="150">
        <v>0</v>
      </c>
      <c r="BF23" s="150">
        <v>0</v>
      </c>
      <c r="BG23" s="150">
        <v>0</v>
      </c>
      <c r="BH23" s="150">
        <v>0</v>
      </c>
      <c r="BI23" s="150">
        <v>0</v>
      </c>
      <c r="BJ23" s="150">
        <v>0</v>
      </c>
      <c r="BK23" s="150">
        <v>0</v>
      </c>
      <c r="BL23" s="150">
        <v>0</v>
      </c>
      <c r="BM23" s="150">
        <v>0</v>
      </c>
      <c r="BN23" s="150">
        <v>0</v>
      </c>
      <c r="BO23" s="150">
        <v>0</v>
      </c>
      <c r="BP23" s="150">
        <v>0</v>
      </c>
      <c r="BQ23" s="150">
        <v>0</v>
      </c>
      <c r="BR23" s="150">
        <v>0</v>
      </c>
      <c r="BS23" s="150">
        <v>0</v>
      </c>
      <c r="BT23" s="150">
        <v>0</v>
      </c>
      <c r="BU23" s="150">
        <v>0</v>
      </c>
      <c r="BV23" s="150">
        <v>0</v>
      </c>
      <c r="BW23" s="150">
        <v>0</v>
      </c>
      <c r="BX23" s="150">
        <v>0</v>
      </c>
      <c r="BY23" s="150">
        <v>0</v>
      </c>
      <c r="BZ23" s="150">
        <v>0</v>
      </c>
      <c r="CA23" s="150">
        <v>0</v>
      </c>
      <c r="CB23" s="151">
        <v>0</v>
      </c>
    </row>
    <row r="24" spans="2:80" x14ac:dyDescent="0.4">
      <c r="B24" s="140" t="s">
        <v>393</v>
      </c>
      <c r="AH24" s="150">
        <v>0</v>
      </c>
      <c r="AI24" s="150">
        <v>0</v>
      </c>
      <c r="AJ24" s="150">
        <v>45</v>
      </c>
      <c r="AK24" s="150">
        <v>64</v>
      </c>
      <c r="AL24" s="150">
        <v>93</v>
      </c>
      <c r="AM24" s="150">
        <v>115</v>
      </c>
      <c r="AN24" s="150">
        <v>120</v>
      </c>
      <c r="AO24" s="150">
        <v>118</v>
      </c>
      <c r="AP24" s="150">
        <v>123</v>
      </c>
      <c r="AQ24" s="150">
        <v>123</v>
      </c>
      <c r="AR24" s="150">
        <v>188</v>
      </c>
      <c r="AS24" s="150">
        <v>190</v>
      </c>
      <c r="AT24" s="150">
        <v>201</v>
      </c>
      <c r="AU24" s="150">
        <v>223</v>
      </c>
      <c r="AV24" s="150">
        <v>253</v>
      </c>
      <c r="AW24" s="150">
        <v>294</v>
      </c>
      <c r="AX24" s="150">
        <v>326</v>
      </c>
      <c r="AY24" s="150">
        <v>355</v>
      </c>
      <c r="AZ24" s="150">
        <v>394</v>
      </c>
      <c r="BA24" s="150">
        <v>401</v>
      </c>
      <c r="BB24" s="150">
        <v>390</v>
      </c>
      <c r="BC24" s="150">
        <v>260</v>
      </c>
      <c r="BD24" s="150">
        <v>0</v>
      </c>
      <c r="BE24" s="150">
        <v>0</v>
      </c>
      <c r="BF24" s="150">
        <v>0</v>
      </c>
      <c r="BG24" s="150">
        <v>0</v>
      </c>
      <c r="BH24" s="150">
        <v>0</v>
      </c>
      <c r="BI24" s="150">
        <v>0</v>
      </c>
      <c r="BJ24" s="150">
        <v>0</v>
      </c>
      <c r="BK24" s="150">
        <v>0</v>
      </c>
      <c r="BL24" s="150">
        <v>0</v>
      </c>
      <c r="BM24" s="150">
        <v>0</v>
      </c>
      <c r="BN24" s="150">
        <v>0</v>
      </c>
      <c r="BO24" s="150">
        <v>0</v>
      </c>
      <c r="BP24" s="150">
        <v>0</v>
      </c>
      <c r="BQ24" s="150">
        <v>0</v>
      </c>
      <c r="BR24" s="150">
        <v>0</v>
      </c>
      <c r="BS24" s="150">
        <v>0</v>
      </c>
      <c r="BT24" s="150">
        <v>0</v>
      </c>
      <c r="BU24" s="150">
        <v>0</v>
      </c>
      <c r="BV24" s="150">
        <v>0</v>
      </c>
      <c r="BW24" s="150">
        <v>0</v>
      </c>
      <c r="BX24" s="150">
        <v>0</v>
      </c>
      <c r="BY24" s="150">
        <v>0</v>
      </c>
      <c r="BZ24" s="150">
        <v>0</v>
      </c>
      <c r="CA24" s="150">
        <v>0</v>
      </c>
      <c r="CB24" s="151">
        <v>0</v>
      </c>
    </row>
    <row r="25" spans="2:80" x14ac:dyDescent="0.4">
      <c r="B25" s="140" t="s">
        <v>394</v>
      </c>
      <c r="AH25" s="150">
        <v>0</v>
      </c>
      <c r="AI25" s="150">
        <v>0</v>
      </c>
      <c r="AJ25" s="150">
        <v>0</v>
      </c>
      <c r="AK25" s="150">
        <v>0</v>
      </c>
      <c r="AL25" s="150">
        <v>0</v>
      </c>
      <c r="AM25" s="150">
        <v>0</v>
      </c>
      <c r="AN25" s="150">
        <v>0</v>
      </c>
      <c r="AO25" s="150">
        <v>0</v>
      </c>
      <c r="AP25" s="150">
        <v>0</v>
      </c>
      <c r="AQ25" s="150">
        <v>0</v>
      </c>
      <c r="AR25" s="150">
        <v>0</v>
      </c>
      <c r="AS25" s="150">
        <v>0</v>
      </c>
      <c r="AT25" s="150">
        <v>0</v>
      </c>
      <c r="AU25" s="150">
        <v>0</v>
      </c>
      <c r="AV25" s="150">
        <v>1</v>
      </c>
      <c r="AW25" s="150">
        <v>3</v>
      </c>
      <c r="AX25" s="150">
        <v>5</v>
      </c>
      <c r="AY25" s="150">
        <v>7</v>
      </c>
      <c r="AZ25" s="150">
        <v>11</v>
      </c>
      <c r="BA25" s="150">
        <v>14</v>
      </c>
      <c r="BB25" s="150">
        <v>16</v>
      </c>
      <c r="BC25" s="150">
        <v>13</v>
      </c>
      <c r="BD25" s="150">
        <v>0</v>
      </c>
      <c r="BE25" s="150">
        <v>0</v>
      </c>
      <c r="BF25" s="150">
        <v>0</v>
      </c>
      <c r="BG25" s="150">
        <v>0</v>
      </c>
      <c r="BH25" s="150">
        <v>0</v>
      </c>
      <c r="BI25" s="150">
        <v>0</v>
      </c>
      <c r="BJ25" s="150">
        <v>0</v>
      </c>
      <c r="BK25" s="150">
        <v>0</v>
      </c>
      <c r="BL25" s="150">
        <v>0</v>
      </c>
      <c r="BM25" s="150">
        <v>0</v>
      </c>
      <c r="BN25" s="150">
        <v>0</v>
      </c>
      <c r="BO25" s="150">
        <v>0</v>
      </c>
      <c r="BP25" s="150">
        <v>0</v>
      </c>
      <c r="BQ25" s="150">
        <v>0</v>
      </c>
      <c r="BR25" s="150">
        <v>0</v>
      </c>
      <c r="BS25" s="150">
        <v>0</v>
      </c>
      <c r="BT25" s="150">
        <v>0</v>
      </c>
      <c r="BU25" s="150">
        <v>0</v>
      </c>
      <c r="BV25" s="150">
        <v>0</v>
      </c>
      <c r="BW25" s="150">
        <v>0</v>
      </c>
      <c r="BX25" s="150">
        <v>0</v>
      </c>
      <c r="BY25" s="150">
        <v>0</v>
      </c>
      <c r="BZ25" s="150">
        <v>0</v>
      </c>
      <c r="CA25" s="150">
        <v>0</v>
      </c>
      <c r="CB25" s="151">
        <v>0</v>
      </c>
    </row>
    <row r="26" spans="2:80" x14ac:dyDescent="0.4">
      <c r="B26" s="140" t="s">
        <v>395</v>
      </c>
      <c r="AH26" s="150">
        <v>0</v>
      </c>
      <c r="AI26" s="150">
        <v>0</v>
      </c>
      <c r="AJ26" s="150">
        <v>0</v>
      </c>
      <c r="AK26" s="150">
        <v>0</v>
      </c>
      <c r="AL26" s="150">
        <v>0</v>
      </c>
      <c r="AM26" s="150">
        <v>0</v>
      </c>
      <c r="AN26" s="150">
        <v>0</v>
      </c>
      <c r="AO26" s="150">
        <v>0</v>
      </c>
      <c r="AP26" s="150">
        <v>0</v>
      </c>
      <c r="AQ26" s="150">
        <v>0</v>
      </c>
      <c r="AR26" s="150">
        <v>0</v>
      </c>
      <c r="AS26" s="150">
        <v>0</v>
      </c>
      <c r="AT26" s="150">
        <v>0</v>
      </c>
      <c r="AU26" s="150">
        <v>0</v>
      </c>
      <c r="AV26" s="150">
        <v>0</v>
      </c>
      <c r="AW26" s="150">
        <v>0</v>
      </c>
      <c r="AX26" s="150">
        <v>0</v>
      </c>
      <c r="AY26" s="150">
        <v>0</v>
      </c>
      <c r="AZ26" s="150">
        <v>0</v>
      </c>
      <c r="BA26" s="150">
        <v>0</v>
      </c>
      <c r="BB26" s="150">
        <v>0</v>
      </c>
      <c r="BC26" s="150">
        <v>0</v>
      </c>
      <c r="BD26" s="150">
        <v>0</v>
      </c>
      <c r="BE26" s="150">
        <v>0</v>
      </c>
      <c r="BF26" s="150">
        <v>0</v>
      </c>
      <c r="BG26" s="150">
        <v>0</v>
      </c>
      <c r="BH26" s="150">
        <v>0</v>
      </c>
      <c r="BI26" s="150">
        <v>0</v>
      </c>
      <c r="BJ26" s="150">
        <v>0</v>
      </c>
      <c r="BK26" s="150">
        <v>0</v>
      </c>
      <c r="BL26" s="150">
        <v>65</v>
      </c>
      <c r="BM26" s="150">
        <v>54</v>
      </c>
      <c r="BN26" s="150">
        <v>65</v>
      </c>
      <c r="BO26" s="150">
        <v>59</v>
      </c>
      <c r="BP26" s="150">
        <v>61</v>
      </c>
      <c r="BQ26" s="150">
        <v>31</v>
      </c>
      <c r="BR26" s="150">
        <v>0</v>
      </c>
      <c r="BS26" s="150">
        <v>0</v>
      </c>
      <c r="BT26" s="150">
        <v>0</v>
      </c>
      <c r="BU26" s="150">
        <v>0</v>
      </c>
      <c r="BV26" s="150">
        <v>0</v>
      </c>
      <c r="BW26" s="150">
        <v>0</v>
      </c>
      <c r="BX26" s="150">
        <v>0</v>
      </c>
      <c r="BY26" s="150">
        <v>0</v>
      </c>
      <c r="BZ26" s="150">
        <v>0</v>
      </c>
      <c r="CA26" s="150">
        <v>0</v>
      </c>
      <c r="CB26" s="151">
        <v>0</v>
      </c>
    </row>
    <row r="27" spans="2:80" ht="26.25" customHeight="1" x14ac:dyDescent="0.4">
      <c r="B27" s="161" t="s">
        <v>365</v>
      </c>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89" t="s">
        <v>342</v>
      </c>
      <c r="BM27" s="150"/>
      <c r="BN27" s="150"/>
      <c r="BO27" s="150"/>
      <c r="BP27" s="150"/>
      <c r="BQ27" s="150"/>
      <c r="BR27" s="150"/>
      <c r="BS27" s="150"/>
      <c r="BT27" s="150"/>
      <c r="BU27" s="150"/>
      <c r="BV27" s="150"/>
      <c r="BW27" s="150"/>
      <c r="BX27" s="150"/>
      <c r="BY27" s="150"/>
      <c r="BZ27" s="150"/>
      <c r="CA27" s="150"/>
      <c r="CB27" s="151"/>
    </row>
    <row r="28" spans="2:80" x14ac:dyDescent="0.4">
      <c r="B28" s="152" t="s">
        <v>366</v>
      </c>
      <c r="AH28" s="150">
        <v>0</v>
      </c>
      <c r="AI28" s="150">
        <v>0</v>
      </c>
      <c r="AJ28" s="150">
        <v>0</v>
      </c>
      <c r="AK28" s="150">
        <v>0</v>
      </c>
      <c r="AL28" s="150">
        <v>0</v>
      </c>
      <c r="AM28" s="150">
        <v>0</v>
      </c>
      <c r="AN28" s="150">
        <v>0</v>
      </c>
      <c r="AO28" s="150">
        <v>0</v>
      </c>
      <c r="AP28" s="150">
        <v>0</v>
      </c>
      <c r="AQ28" s="150">
        <v>0</v>
      </c>
      <c r="AR28" s="150">
        <v>3013</v>
      </c>
      <c r="AS28" s="150">
        <v>2979</v>
      </c>
      <c r="AT28" s="150">
        <v>3735</v>
      </c>
      <c r="AU28" s="150">
        <v>3159</v>
      </c>
      <c r="AV28" s="150">
        <v>2996</v>
      </c>
      <c r="AW28" s="150">
        <v>2838</v>
      </c>
      <c r="AX28" s="150">
        <v>2801</v>
      </c>
      <c r="AY28" s="150">
        <v>2769</v>
      </c>
      <c r="AZ28" s="150">
        <v>2692</v>
      </c>
      <c r="BA28" s="150">
        <v>2623</v>
      </c>
      <c r="BB28" s="150">
        <v>2567</v>
      </c>
      <c r="BC28" s="150">
        <v>2471</v>
      </c>
      <c r="BD28" s="150">
        <v>2387</v>
      </c>
      <c r="BE28" s="150">
        <v>2371</v>
      </c>
      <c r="BF28" s="150">
        <v>2357</v>
      </c>
      <c r="BG28" s="150">
        <v>2335</v>
      </c>
      <c r="BH28" s="150">
        <v>2442</v>
      </c>
      <c r="BI28" s="150">
        <v>2426</v>
      </c>
      <c r="BJ28" s="150">
        <v>2510</v>
      </c>
      <c r="BK28" s="150">
        <v>2535</v>
      </c>
      <c r="BL28" s="199">
        <v>2361</v>
      </c>
      <c r="BM28" s="150">
        <v>2384</v>
      </c>
      <c r="BN28" s="150">
        <v>2390</v>
      </c>
      <c r="BO28" s="150">
        <v>2360</v>
      </c>
      <c r="BP28" s="150">
        <v>2313</v>
      </c>
      <c r="BQ28" s="150">
        <v>0</v>
      </c>
      <c r="BR28" s="150">
        <v>0</v>
      </c>
      <c r="BS28" s="150">
        <v>0</v>
      </c>
      <c r="BT28" s="150">
        <v>0</v>
      </c>
      <c r="BU28" s="150">
        <v>0</v>
      </c>
      <c r="BV28" s="150">
        <v>0</v>
      </c>
      <c r="BW28" s="150">
        <v>0</v>
      </c>
      <c r="BX28" s="150">
        <v>0</v>
      </c>
      <c r="BY28" s="150">
        <v>0</v>
      </c>
      <c r="BZ28" s="150">
        <v>0</v>
      </c>
      <c r="CA28" s="150">
        <v>0</v>
      </c>
      <c r="CB28" s="151">
        <v>0</v>
      </c>
    </row>
    <row r="29" spans="2:80" x14ac:dyDescent="0.4">
      <c r="B29" s="152" t="s">
        <v>367</v>
      </c>
      <c r="AH29" s="150">
        <v>0</v>
      </c>
      <c r="AI29" s="150">
        <v>0</v>
      </c>
      <c r="AJ29" s="150">
        <v>0</v>
      </c>
      <c r="AK29" s="150">
        <v>0</v>
      </c>
      <c r="AL29" s="150">
        <v>0</v>
      </c>
      <c r="AM29" s="150">
        <v>0</v>
      </c>
      <c r="AN29" s="150">
        <v>0</v>
      </c>
      <c r="AO29" s="150">
        <v>0</v>
      </c>
      <c r="AP29" s="150">
        <v>0</v>
      </c>
      <c r="AQ29" s="150">
        <v>0</v>
      </c>
      <c r="AR29" s="150">
        <v>301</v>
      </c>
      <c r="AS29" s="150">
        <v>324</v>
      </c>
      <c r="AT29" s="150">
        <v>477</v>
      </c>
      <c r="AU29" s="150">
        <v>486</v>
      </c>
      <c r="AV29" s="150">
        <v>546</v>
      </c>
      <c r="AW29" s="150">
        <v>517</v>
      </c>
      <c r="AX29" s="150">
        <v>618</v>
      </c>
      <c r="AY29" s="150">
        <v>682</v>
      </c>
      <c r="AZ29" s="150">
        <v>718</v>
      </c>
      <c r="BA29" s="150">
        <v>766</v>
      </c>
      <c r="BB29" s="150">
        <v>810</v>
      </c>
      <c r="BC29" s="150">
        <v>828</v>
      </c>
      <c r="BD29" s="150">
        <v>843</v>
      </c>
      <c r="BE29" s="150">
        <v>870</v>
      </c>
      <c r="BF29" s="150">
        <v>898</v>
      </c>
      <c r="BG29" s="150">
        <v>952</v>
      </c>
      <c r="BH29" s="150">
        <v>1023</v>
      </c>
      <c r="BI29" s="150">
        <v>1085</v>
      </c>
      <c r="BJ29" s="150">
        <v>1065</v>
      </c>
      <c r="BK29" s="150">
        <v>1039</v>
      </c>
      <c r="BL29" s="199">
        <v>1147</v>
      </c>
      <c r="BM29" s="150">
        <v>1215</v>
      </c>
      <c r="BN29" s="150">
        <v>1266</v>
      </c>
      <c r="BO29" s="150">
        <v>1286</v>
      </c>
      <c r="BP29" s="150">
        <v>1294</v>
      </c>
      <c r="BQ29" s="150">
        <v>0</v>
      </c>
      <c r="BR29" s="150">
        <v>0</v>
      </c>
      <c r="BS29" s="150">
        <v>0</v>
      </c>
      <c r="BT29" s="150">
        <v>0</v>
      </c>
      <c r="BU29" s="150">
        <v>0</v>
      </c>
      <c r="BV29" s="150">
        <v>0</v>
      </c>
      <c r="BW29" s="150">
        <v>0</v>
      </c>
      <c r="BX29" s="150">
        <v>0</v>
      </c>
      <c r="BY29" s="150">
        <v>0</v>
      </c>
      <c r="BZ29" s="150">
        <v>0</v>
      </c>
      <c r="CA29" s="150">
        <v>0</v>
      </c>
      <c r="CB29" s="151">
        <v>0</v>
      </c>
    </row>
    <row r="30" spans="2:80" x14ac:dyDescent="0.4">
      <c r="B30" s="152" t="s">
        <v>368</v>
      </c>
      <c r="AH30" s="150">
        <v>0</v>
      </c>
      <c r="AI30" s="150">
        <v>0</v>
      </c>
      <c r="AJ30" s="150">
        <v>0</v>
      </c>
      <c r="AK30" s="150">
        <v>0</v>
      </c>
      <c r="AL30" s="150">
        <v>0</v>
      </c>
      <c r="AM30" s="150">
        <v>0</v>
      </c>
      <c r="AN30" s="150">
        <v>0</v>
      </c>
      <c r="AO30" s="150">
        <v>0</v>
      </c>
      <c r="AP30" s="150">
        <v>0</v>
      </c>
      <c r="AQ30" s="150">
        <v>0</v>
      </c>
      <c r="AR30" s="150">
        <v>653</v>
      </c>
      <c r="AS30" s="150">
        <v>651</v>
      </c>
      <c r="AT30" s="150">
        <v>753</v>
      </c>
      <c r="AU30" s="150">
        <v>828</v>
      </c>
      <c r="AV30" s="150">
        <v>911</v>
      </c>
      <c r="AW30" s="150">
        <v>820</v>
      </c>
      <c r="AX30" s="150">
        <v>894</v>
      </c>
      <c r="AY30" s="150">
        <v>950</v>
      </c>
      <c r="AZ30" s="150">
        <v>942</v>
      </c>
      <c r="BA30" s="150">
        <v>928</v>
      </c>
      <c r="BB30" s="150">
        <v>915</v>
      </c>
      <c r="BC30" s="150">
        <v>877</v>
      </c>
      <c r="BD30" s="150">
        <v>797</v>
      </c>
      <c r="BE30" s="150">
        <v>766</v>
      </c>
      <c r="BF30" s="150">
        <v>742</v>
      </c>
      <c r="BG30" s="150">
        <v>769</v>
      </c>
      <c r="BH30" s="150">
        <v>811</v>
      </c>
      <c r="BI30" s="150">
        <v>848</v>
      </c>
      <c r="BJ30" s="150">
        <v>835</v>
      </c>
      <c r="BK30" s="150">
        <v>811</v>
      </c>
      <c r="BL30" s="199">
        <v>647</v>
      </c>
      <c r="BM30" s="150">
        <v>625</v>
      </c>
      <c r="BN30" s="150">
        <v>581</v>
      </c>
      <c r="BO30" s="150">
        <v>517</v>
      </c>
      <c r="BP30" s="150">
        <v>468</v>
      </c>
      <c r="BQ30" s="150">
        <v>0</v>
      </c>
      <c r="BR30" s="150">
        <v>0</v>
      </c>
      <c r="BS30" s="150">
        <v>0</v>
      </c>
      <c r="BT30" s="150">
        <v>0</v>
      </c>
      <c r="BU30" s="150">
        <v>0</v>
      </c>
      <c r="BV30" s="150">
        <v>0</v>
      </c>
      <c r="BW30" s="150">
        <v>0</v>
      </c>
      <c r="BX30" s="150">
        <v>0</v>
      </c>
      <c r="BY30" s="150">
        <v>0</v>
      </c>
      <c r="BZ30" s="150">
        <v>0</v>
      </c>
      <c r="CA30" s="150">
        <v>0</v>
      </c>
      <c r="CB30" s="151">
        <v>0</v>
      </c>
    </row>
    <row r="31" spans="2:80" x14ac:dyDescent="0.4">
      <c r="B31" s="152" t="s">
        <v>369</v>
      </c>
      <c r="AH31" s="150">
        <v>0</v>
      </c>
      <c r="AI31" s="150">
        <v>0</v>
      </c>
      <c r="AJ31" s="150">
        <v>0</v>
      </c>
      <c r="AK31" s="150">
        <v>0</v>
      </c>
      <c r="AL31" s="150">
        <v>0</v>
      </c>
      <c r="AM31" s="150">
        <v>0</v>
      </c>
      <c r="AN31" s="150">
        <v>0</v>
      </c>
      <c r="AO31" s="150">
        <v>0</v>
      </c>
      <c r="AP31" s="150">
        <v>0</v>
      </c>
      <c r="AQ31" s="150">
        <v>0</v>
      </c>
      <c r="AR31" s="150">
        <v>797</v>
      </c>
      <c r="AS31" s="150">
        <v>822</v>
      </c>
      <c r="AT31" s="150">
        <v>1005</v>
      </c>
      <c r="AU31" s="150">
        <v>1344</v>
      </c>
      <c r="AV31" s="150">
        <v>1720</v>
      </c>
      <c r="AW31" s="150">
        <v>885</v>
      </c>
      <c r="AX31" s="150">
        <v>874</v>
      </c>
      <c r="AY31" s="150">
        <v>815</v>
      </c>
      <c r="AZ31" s="150">
        <v>758</v>
      </c>
      <c r="BA31" s="150">
        <v>625</v>
      </c>
      <c r="BB31" s="150">
        <v>513</v>
      </c>
      <c r="BC31" s="150">
        <v>431</v>
      </c>
      <c r="BD31" s="150">
        <v>361</v>
      </c>
      <c r="BE31" s="150">
        <v>312</v>
      </c>
      <c r="BF31" s="150">
        <v>290</v>
      </c>
      <c r="BG31" s="150">
        <v>297</v>
      </c>
      <c r="BH31" s="150">
        <v>288</v>
      </c>
      <c r="BI31" s="150">
        <v>304</v>
      </c>
      <c r="BJ31" s="150">
        <v>306</v>
      </c>
      <c r="BK31" s="150">
        <v>299</v>
      </c>
      <c r="BL31" s="199">
        <v>368</v>
      </c>
      <c r="BM31" s="150">
        <v>597</v>
      </c>
      <c r="BN31" s="150">
        <v>647</v>
      </c>
      <c r="BO31" s="150">
        <v>691</v>
      </c>
      <c r="BP31" s="150">
        <v>733</v>
      </c>
      <c r="BQ31" s="150">
        <v>0</v>
      </c>
      <c r="BR31" s="150">
        <v>0</v>
      </c>
      <c r="BS31" s="150">
        <v>0</v>
      </c>
      <c r="BT31" s="150">
        <v>0</v>
      </c>
      <c r="BU31" s="150">
        <v>0</v>
      </c>
      <c r="BV31" s="150">
        <v>0</v>
      </c>
      <c r="BW31" s="150">
        <v>0</v>
      </c>
      <c r="BX31" s="150">
        <v>0</v>
      </c>
      <c r="BY31" s="150">
        <v>0</v>
      </c>
      <c r="BZ31" s="150">
        <v>0</v>
      </c>
      <c r="CA31" s="150">
        <v>0</v>
      </c>
      <c r="CB31" s="151">
        <v>0</v>
      </c>
    </row>
    <row r="32" spans="2:80" x14ac:dyDescent="0.4">
      <c r="B32" s="152" t="s">
        <v>370</v>
      </c>
      <c r="AH32" s="150">
        <v>0</v>
      </c>
      <c r="AI32" s="150">
        <v>0</v>
      </c>
      <c r="AJ32" s="150">
        <v>0</v>
      </c>
      <c r="AK32" s="150">
        <v>0</v>
      </c>
      <c r="AL32" s="150">
        <v>0</v>
      </c>
      <c r="AM32" s="150">
        <v>0</v>
      </c>
      <c r="AN32" s="150">
        <v>0</v>
      </c>
      <c r="AO32" s="150">
        <v>0</v>
      </c>
      <c r="AP32" s="150">
        <v>0</v>
      </c>
      <c r="AQ32" s="150">
        <v>0</v>
      </c>
      <c r="AR32" s="150">
        <v>380</v>
      </c>
      <c r="AS32" s="150">
        <v>424</v>
      </c>
      <c r="AT32" s="150">
        <v>755</v>
      </c>
      <c r="AU32" s="150">
        <v>550</v>
      </c>
      <c r="AV32" s="150">
        <v>530</v>
      </c>
      <c r="AW32" s="150">
        <v>407</v>
      </c>
      <c r="AX32" s="150">
        <v>427</v>
      </c>
      <c r="AY32" s="150">
        <v>474</v>
      </c>
      <c r="AZ32" s="150">
        <v>508</v>
      </c>
      <c r="BA32" s="150">
        <v>537</v>
      </c>
      <c r="BB32" s="150">
        <v>502</v>
      </c>
      <c r="BC32" s="150">
        <v>444</v>
      </c>
      <c r="BD32" s="150">
        <v>373</v>
      </c>
      <c r="BE32" s="150">
        <v>345</v>
      </c>
      <c r="BF32" s="150">
        <v>338</v>
      </c>
      <c r="BG32" s="150">
        <v>340</v>
      </c>
      <c r="BH32" s="150">
        <v>351</v>
      </c>
      <c r="BI32" s="150">
        <v>366</v>
      </c>
      <c r="BJ32" s="150">
        <v>364</v>
      </c>
      <c r="BK32" s="150">
        <v>385</v>
      </c>
      <c r="BL32" s="199">
        <v>635</v>
      </c>
      <c r="BM32" s="150">
        <v>751</v>
      </c>
      <c r="BN32" s="150">
        <v>921</v>
      </c>
      <c r="BO32" s="150">
        <v>1019</v>
      </c>
      <c r="BP32" s="150">
        <v>1102</v>
      </c>
      <c r="BQ32" s="150">
        <v>0</v>
      </c>
      <c r="BR32" s="150">
        <v>0</v>
      </c>
      <c r="BS32" s="150">
        <v>0</v>
      </c>
      <c r="BT32" s="150">
        <v>0</v>
      </c>
      <c r="BU32" s="150">
        <v>0</v>
      </c>
      <c r="BV32" s="150">
        <v>0</v>
      </c>
      <c r="BW32" s="150">
        <v>0</v>
      </c>
      <c r="BX32" s="150">
        <v>0</v>
      </c>
      <c r="BY32" s="150">
        <v>0</v>
      </c>
      <c r="BZ32" s="150">
        <v>0</v>
      </c>
      <c r="CA32" s="150">
        <v>0</v>
      </c>
      <c r="CB32" s="151">
        <v>0</v>
      </c>
    </row>
    <row r="33" spans="1:80" ht="26.25" customHeight="1" x14ac:dyDescent="0.4">
      <c r="B33" s="152" t="s">
        <v>371</v>
      </c>
      <c r="AH33" s="150">
        <f t="shared" ref="AH33:BK33" si="4">AH28</f>
        <v>0</v>
      </c>
      <c r="AI33" s="150">
        <f t="shared" si="4"/>
        <v>0</v>
      </c>
      <c r="AJ33" s="150">
        <f t="shared" si="4"/>
        <v>0</v>
      </c>
      <c r="AK33" s="150">
        <f t="shared" si="4"/>
        <v>0</v>
      </c>
      <c r="AL33" s="150">
        <f t="shared" si="4"/>
        <v>0</v>
      </c>
      <c r="AM33" s="150">
        <f t="shared" si="4"/>
        <v>0</v>
      </c>
      <c r="AN33" s="150">
        <f t="shared" si="4"/>
        <v>0</v>
      </c>
      <c r="AO33" s="150">
        <f t="shared" si="4"/>
        <v>0</v>
      </c>
      <c r="AP33" s="150">
        <f t="shared" si="4"/>
        <v>0</v>
      </c>
      <c r="AQ33" s="150">
        <f t="shared" si="4"/>
        <v>0</v>
      </c>
      <c r="AR33" s="150">
        <f t="shared" si="4"/>
        <v>3013</v>
      </c>
      <c r="AS33" s="150">
        <f t="shared" si="4"/>
        <v>2979</v>
      </c>
      <c r="AT33" s="150">
        <f t="shared" si="4"/>
        <v>3735</v>
      </c>
      <c r="AU33" s="150">
        <f t="shared" si="4"/>
        <v>3159</v>
      </c>
      <c r="AV33" s="150">
        <f t="shared" si="4"/>
        <v>2996</v>
      </c>
      <c r="AW33" s="150">
        <f t="shared" si="4"/>
        <v>2838</v>
      </c>
      <c r="AX33" s="150">
        <f t="shared" si="4"/>
        <v>2801</v>
      </c>
      <c r="AY33" s="150">
        <f t="shared" si="4"/>
        <v>2769</v>
      </c>
      <c r="AZ33" s="150">
        <f t="shared" si="4"/>
        <v>2692</v>
      </c>
      <c r="BA33" s="150">
        <f t="shared" si="4"/>
        <v>2623</v>
      </c>
      <c r="BB33" s="150">
        <f t="shared" si="4"/>
        <v>2567</v>
      </c>
      <c r="BC33" s="150">
        <f t="shared" si="4"/>
        <v>2471</v>
      </c>
      <c r="BD33" s="150">
        <f t="shared" si="4"/>
        <v>2387</v>
      </c>
      <c r="BE33" s="150">
        <f t="shared" si="4"/>
        <v>2371</v>
      </c>
      <c r="BF33" s="150">
        <f t="shared" si="4"/>
        <v>2357</v>
      </c>
      <c r="BG33" s="150">
        <f t="shared" si="4"/>
        <v>2335</v>
      </c>
      <c r="BH33" s="150">
        <f t="shared" si="4"/>
        <v>2442</v>
      </c>
      <c r="BI33" s="150">
        <f t="shared" si="4"/>
        <v>2426</v>
      </c>
      <c r="BJ33" s="150">
        <f t="shared" si="4"/>
        <v>2510</v>
      </c>
      <c r="BK33" s="150">
        <f t="shared" si="4"/>
        <v>2535</v>
      </c>
      <c r="BL33" s="150">
        <v>2592</v>
      </c>
      <c r="BM33" s="150">
        <v>2631</v>
      </c>
      <c r="BN33" s="150">
        <v>2633</v>
      </c>
      <c r="BO33" s="150">
        <v>2620</v>
      </c>
      <c r="BP33" s="150">
        <v>2544</v>
      </c>
      <c r="BQ33" s="150">
        <v>0</v>
      </c>
      <c r="BR33" s="150">
        <v>0</v>
      </c>
      <c r="BS33" s="150">
        <v>0</v>
      </c>
      <c r="BT33" s="150">
        <v>0</v>
      </c>
      <c r="BU33" s="150">
        <v>0</v>
      </c>
      <c r="BV33" s="150">
        <v>0</v>
      </c>
      <c r="BW33" s="150">
        <v>0</v>
      </c>
      <c r="BX33" s="150">
        <v>0</v>
      </c>
      <c r="BY33" s="150">
        <v>0</v>
      </c>
      <c r="BZ33" s="150">
        <v>0</v>
      </c>
      <c r="CA33" s="150">
        <v>0</v>
      </c>
      <c r="CB33" s="151">
        <v>0</v>
      </c>
    </row>
    <row r="34" spans="1:80" x14ac:dyDescent="0.4">
      <c r="B34" s="152" t="s">
        <v>348</v>
      </c>
      <c r="AH34" s="150">
        <f t="shared" ref="AH34:BK34" si="5">SUM(AH29:AH32)</f>
        <v>0</v>
      </c>
      <c r="AI34" s="150">
        <f t="shared" si="5"/>
        <v>0</v>
      </c>
      <c r="AJ34" s="150">
        <f t="shared" si="5"/>
        <v>0</v>
      </c>
      <c r="AK34" s="150">
        <f t="shared" si="5"/>
        <v>0</v>
      </c>
      <c r="AL34" s="150">
        <f t="shared" si="5"/>
        <v>0</v>
      </c>
      <c r="AM34" s="150">
        <f t="shared" si="5"/>
        <v>0</v>
      </c>
      <c r="AN34" s="150">
        <f t="shared" si="5"/>
        <v>0</v>
      </c>
      <c r="AO34" s="150">
        <f t="shared" si="5"/>
        <v>0</v>
      </c>
      <c r="AP34" s="150">
        <f t="shared" si="5"/>
        <v>0</v>
      </c>
      <c r="AQ34" s="150">
        <f t="shared" si="5"/>
        <v>0</v>
      </c>
      <c r="AR34" s="150">
        <f t="shared" si="5"/>
        <v>2131</v>
      </c>
      <c r="AS34" s="150">
        <f t="shared" si="5"/>
        <v>2221</v>
      </c>
      <c r="AT34" s="150">
        <f t="shared" si="5"/>
        <v>2990</v>
      </c>
      <c r="AU34" s="150">
        <f t="shared" si="5"/>
        <v>3208</v>
      </c>
      <c r="AV34" s="150">
        <f t="shared" si="5"/>
        <v>3707</v>
      </c>
      <c r="AW34" s="150">
        <f t="shared" si="5"/>
        <v>2629</v>
      </c>
      <c r="AX34" s="150">
        <f t="shared" si="5"/>
        <v>2813</v>
      </c>
      <c r="AY34" s="150">
        <f t="shared" si="5"/>
        <v>2921</v>
      </c>
      <c r="AZ34" s="150">
        <f t="shared" si="5"/>
        <v>2926</v>
      </c>
      <c r="BA34" s="150">
        <f t="shared" si="5"/>
        <v>2856</v>
      </c>
      <c r="BB34" s="150">
        <f t="shared" si="5"/>
        <v>2740</v>
      </c>
      <c r="BC34" s="150">
        <f t="shared" si="5"/>
        <v>2580</v>
      </c>
      <c r="BD34" s="150">
        <f t="shared" si="5"/>
        <v>2374</v>
      </c>
      <c r="BE34" s="150">
        <f t="shared" si="5"/>
        <v>2293</v>
      </c>
      <c r="BF34" s="150">
        <f t="shared" si="5"/>
        <v>2268</v>
      </c>
      <c r="BG34" s="150">
        <f t="shared" si="5"/>
        <v>2358</v>
      </c>
      <c r="BH34" s="150">
        <f t="shared" si="5"/>
        <v>2473</v>
      </c>
      <c r="BI34" s="150">
        <f t="shared" si="5"/>
        <v>2603</v>
      </c>
      <c r="BJ34" s="150">
        <f t="shared" si="5"/>
        <v>2570</v>
      </c>
      <c r="BK34" s="150">
        <f t="shared" si="5"/>
        <v>2534</v>
      </c>
      <c r="BL34" s="150">
        <v>2566</v>
      </c>
      <c r="BM34" s="150">
        <v>2940</v>
      </c>
      <c r="BN34" s="150">
        <v>3172</v>
      </c>
      <c r="BO34" s="150">
        <v>3254</v>
      </c>
      <c r="BP34" s="150">
        <v>3368</v>
      </c>
      <c r="BQ34" s="150">
        <v>0</v>
      </c>
      <c r="BR34" s="150">
        <v>0</v>
      </c>
      <c r="BS34" s="150">
        <v>0</v>
      </c>
      <c r="BT34" s="150">
        <v>0</v>
      </c>
      <c r="BU34" s="150">
        <v>0</v>
      </c>
      <c r="BV34" s="150">
        <v>0</v>
      </c>
      <c r="BW34" s="150">
        <v>0</v>
      </c>
      <c r="BX34" s="150">
        <v>0</v>
      </c>
      <c r="BY34" s="150">
        <v>0</v>
      </c>
      <c r="BZ34" s="150">
        <v>0</v>
      </c>
      <c r="CA34" s="150">
        <v>0</v>
      </c>
      <c r="CB34" s="151">
        <v>0</v>
      </c>
    </row>
    <row r="35" spans="1:80" x14ac:dyDescent="0.4">
      <c r="B35" s="152" t="s">
        <v>167</v>
      </c>
      <c r="AH35" s="150">
        <f t="shared" ref="AH35:BK35" si="6">AH34+AH33</f>
        <v>0</v>
      </c>
      <c r="AI35" s="150">
        <f t="shared" si="6"/>
        <v>0</v>
      </c>
      <c r="AJ35" s="150">
        <f t="shared" si="6"/>
        <v>0</v>
      </c>
      <c r="AK35" s="150">
        <f t="shared" si="6"/>
        <v>0</v>
      </c>
      <c r="AL35" s="150">
        <f t="shared" si="6"/>
        <v>0</v>
      </c>
      <c r="AM35" s="150">
        <f t="shared" si="6"/>
        <v>0</v>
      </c>
      <c r="AN35" s="150">
        <f t="shared" si="6"/>
        <v>0</v>
      </c>
      <c r="AO35" s="150">
        <f t="shared" si="6"/>
        <v>0</v>
      </c>
      <c r="AP35" s="150">
        <f t="shared" si="6"/>
        <v>0</v>
      </c>
      <c r="AQ35" s="150">
        <f t="shared" si="6"/>
        <v>0</v>
      </c>
      <c r="AR35" s="150">
        <f t="shared" si="6"/>
        <v>5144</v>
      </c>
      <c r="AS35" s="150">
        <f t="shared" si="6"/>
        <v>5200</v>
      </c>
      <c r="AT35" s="150">
        <f t="shared" si="6"/>
        <v>6725</v>
      </c>
      <c r="AU35" s="150">
        <f t="shared" si="6"/>
        <v>6367</v>
      </c>
      <c r="AV35" s="150">
        <f t="shared" si="6"/>
        <v>6703</v>
      </c>
      <c r="AW35" s="150">
        <f t="shared" si="6"/>
        <v>5467</v>
      </c>
      <c r="AX35" s="150">
        <f t="shared" si="6"/>
        <v>5614</v>
      </c>
      <c r="AY35" s="150">
        <f t="shared" si="6"/>
        <v>5690</v>
      </c>
      <c r="AZ35" s="150">
        <f t="shared" si="6"/>
        <v>5618</v>
      </c>
      <c r="BA35" s="150">
        <f t="shared" si="6"/>
        <v>5479</v>
      </c>
      <c r="BB35" s="150">
        <f t="shared" si="6"/>
        <v>5307</v>
      </c>
      <c r="BC35" s="150">
        <f t="shared" si="6"/>
        <v>5051</v>
      </c>
      <c r="BD35" s="150">
        <f t="shared" si="6"/>
        <v>4761</v>
      </c>
      <c r="BE35" s="150">
        <f t="shared" si="6"/>
        <v>4664</v>
      </c>
      <c r="BF35" s="150">
        <f t="shared" si="6"/>
        <v>4625</v>
      </c>
      <c r="BG35" s="150">
        <f t="shared" si="6"/>
        <v>4693</v>
      </c>
      <c r="BH35" s="150">
        <f t="shared" si="6"/>
        <v>4915</v>
      </c>
      <c r="BI35" s="150">
        <f t="shared" si="6"/>
        <v>5029</v>
      </c>
      <c r="BJ35" s="150">
        <f t="shared" si="6"/>
        <v>5080</v>
      </c>
      <c r="BK35" s="150">
        <f t="shared" si="6"/>
        <v>5069</v>
      </c>
      <c r="BL35" s="150">
        <v>5158</v>
      </c>
      <c r="BM35" s="150">
        <v>5571</v>
      </c>
      <c r="BN35" s="150">
        <v>5805</v>
      </c>
      <c r="BO35" s="150">
        <v>5874</v>
      </c>
      <c r="BP35" s="150">
        <v>5911</v>
      </c>
      <c r="BQ35" s="150">
        <v>0</v>
      </c>
      <c r="BR35" s="150">
        <v>0</v>
      </c>
      <c r="BS35" s="150">
        <v>0</v>
      </c>
      <c r="BT35" s="150">
        <v>0</v>
      </c>
      <c r="BU35" s="150">
        <v>0</v>
      </c>
      <c r="BV35" s="150">
        <v>0</v>
      </c>
      <c r="BW35" s="150">
        <v>0</v>
      </c>
      <c r="BX35" s="150">
        <v>0</v>
      </c>
      <c r="BY35" s="150">
        <v>0</v>
      </c>
      <c r="BZ35" s="150">
        <v>0</v>
      </c>
      <c r="CA35" s="150">
        <v>0</v>
      </c>
      <c r="CB35" s="151">
        <v>0</v>
      </c>
    </row>
    <row r="36" spans="1:80" ht="25.5" customHeight="1" x14ac:dyDescent="0.4">
      <c r="B36" s="161" t="s">
        <v>201</v>
      </c>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89" t="s">
        <v>342</v>
      </c>
      <c r="BM36" s="150"/>
      <c r="BN36" s="150"/>
      <c r="BO36" s="150"/>
      <c r="BP36" s="150"/>
      <c r="BQ36" s="150"/>
      <c r="BR36" s="150"/>
      <c r="BS36" s="150"/>
      <c r="BT36" s="150"/>
      <c r="BU36" s="150"/>
      <c r="BV36" s="150"/>
      <c r="BW36" s="150"/>
      <c r="BX36" s="150"/>
      <c r="BY36" s="150"/>
      <c r="BZ36" s="150"/>
      <c r="CA36" s="150"/>
      <c r="CB36" s="151"/>
    </row>
    <row r="37" spans="1:80" x14ac:dyDescent="0.4">
      <c r="B37" s="152" t="s">
        <v>366</v>
      </c>
      <c r="AH37" s="150">
        <v>0</v>
      </c>
      <c r="AI37" s="150">
        <v>0</v>
      </c>
      <c r="AJ37" s="150">
        <v>0</v>
      </c>
      <c r="AK37" s="150">
        <v>0</v>
      </c>
      <c r="AL37" s="150">
        <v>0</v>
      </c>
      <c r="AM37" s="150">
        <v>0</v>
      </c>
      <c r="AN37" s="150">
        <v>0</v>
      </c>
      <c r="AO37" s="150">
        <v>0</v>
      </c>
      <c r="AP37" s="150">
        <v>0</v>
      </c>
      <c r="AQ37" s="150">
        <v>0</v>
      </c>
      <c r="AR37" s="150">
        <v>2178</v>
      </c>
      <c r="AS37" s="150">
        <v>2116</v>
      </c>
      <c r="AT37" s="150">
        <v>2076</v>
      </c>
      <c r="AU37" s="150">
        <v>1981</v>
      </c>
      <c r="AV37" s="150">
        <v>1929</v>
      </c>
      <c r="AW37" s="150">
        <v>1955</v>
      </c>
      <c r="AX37" s="150">
        <v>1937</v>
      </c>
      <c r="AY37" s="150">
        <v>1917</v>
      </c>
      <c r="AZ37" s="150">
        <v>1886</v>
      </c>
      <c r="BA37" s="150">
        <v>1844</v>
      </c>
      <c r="BB37" s="150">
        <v>1798</v>
      </c>
      <c r="BC37" s="150">
        <v>1726</v>
      </c>
      <c r="BD37" s="150">
        <v>1664</v>
      </c>
      <c r="BE37" s="150">
        <v>1637</v>
      </c>
      <c r="BF37" s="150">
        <v>1612</v>
      </c>
      <c r="BG37" s="150">
        <v>1546</v>
      </c>
      <c r="BH37" s="150">
        <v>1554</v>
      </c>
      <c r="BI37" s="150">
        <v>1491</v>
      </c>
      <c r="BJ37" s="150">
        <v>1503</v>
      </c>
      <c r="BK37" s="150">
        <v>1509</v>
      </c>
      <c r="BL37" s="199">
        <v>1389</v>
      </c>
      <c r="BM37" s="150">
        <v>1397</v>
      </c>
      <c r="BN37" s="150">
        <v>1401</v>
      </c>
      <c r="BO37" s="150">
        <v>1394</v>
      </c>
      <c r="BP37" s="150">
        <v>1387</v>
      </c>
      <c r="BQ37" s="150">
        <v>1365</v>
      </c>
      <c r="BR37" s="150">
        <v>1345</v>
      </c>
      <c r="BS37" s="150">
        <v>1319</v>
      </c>
      <c r="BT37" s="150">
        <v>1291</v>
      </c>
      <c r="BU37" s="150">
        <v>1263</v>
      </c>
      <c r="BV37" s="150">
        <v>1228</v>
      </c>
      <c r="BW37" s="150">
        <v>1190</v>
      </c>
      <c r="BX37" s="150">
        <v>1170</v>
      </c>
      <c r="BY37" s="150">
        <v>1158</v>
      </c>
      <c r="BZ37" s="150">
        <v>1154</v>
      </c>
      <c r="CA37" s="150">
        <v>1151</v>
      </c>
      <c r="CB37" s="151">
        <v>1152</v>
      </c>
    </row>
    <row r="38" spans="1:80" x14ac:dyDescent="0.4">
      <c r="B38" s="152" t="s">
        <v>367</v>
      </c>
      <c r="AH38" s="150">
        <v>0</v>
      </c>
      <c r="AI38" s="150">
        <v>0</v>
      </c>
      <c r="AJ38" s="150">
        <v>0</v>
      </c>
      <c r="AK38" s="150">
        <v>0</v>
      </c>
      <c r="AL38" s="150">
        <v>0</v>
      </c>
      <c r="AM38" s="150">
        <v>0</v>
      </c>
      <c r="AN38" s="150">
        <v>0</v>
      </c>
      <c r="AO38" s="150">
        <v>0</v>
      </c>
      <c r="AP38" s="150">
        <v>0</v>
      </c>
      <c r="AQ38" s="150">
        <v>0</v>
      </c>
      <c r="AR38" s="150">
        <v>239</v>
      </c>
      <c r="AS38" s="150">
        <v>267</v>
      </c>
      <c r="AT38" s="150">
        <v>311</v>
      </c>
      <c r="AU38" s="150">
        <v>359</v>
      </c>
      <c r="AV38" s="150">
        <v>416</v>
      </c>
      <c r="AW38" s="150">
        <v>491</v>
      </c>
      <c r="AX38" s="150">
        <v>568</v>
      </c>
      <c r="AY38" s="150">
        <v>626</v>
      </c>
      <c r="AZ38" s="150">
        <v>655</v>
      </c>
      <c r="BA38" s="150">
        <v>693</v>
      </c>
      <c r="BB38" s="150">
        <v>735</v>
      </c>
      <c r="BC38" s="150">
        <v>759</v>
      </c>
      <c r="BD38" s="150">
        <v>771</v>
      </c>
      <c r="BE38" s="150">
        <v>798</v>
      </c>
      <c r="BF38" s="150">
        <v>837</v>
      </c>
      <c r="BG38" s="150">
        <v>899</v>
      </c>
      <c r="BH38" s="150">
        <v>956</v>
      </c>
      <c r="BI38" s="150">
        <v>1007</v>
      </c>
      <c r="BJ38" s="150">
        <v>1014</v>
      </c>
      <c r="BK38" s="150">
        <v>1003</v>
      </c>
      <c r="BL38" s="199">
        <v>1095</v>
      </c>
      <c r="BM38" s="150">
        <v>1161</v>
      </c>
      <c r="BN38" s="150">
        <v>1211</v>
      </c>
      <c r="BO38" s="150">
        <v>1240</v>
      </c>
      <c r="BP38" s="150">
        <v>1257</v>
      </c>
      <c r="BQ38" s="150">
        <v>1274</v>
      </c>
      <c r="BR38" s="150">
        <v>1331</v>
      </c>
      <c r="BS38" s="150">
        <v>1347</v>
      </c>
      <c r="BT38" s="150">
        <v>1325</v>
      </c>
      <c r="BU38" s="150">
        <v>1283</v>
      </c>
      <c r="BV38" s="150">
        <v>1188</v>
      </c>
      <c r="BW38" s="150">
        <v>1059</v>
      </c>
      <c r="BX38" s="150">
        <v>1352</v>
      </c>
      <c r="BY38" s="150">
        <v>1344</v>
      </c>
      <c r="BZ38" s="150">
        <v>1353</v>
      </c>
      <c r="CA38" s="150">
        <v>1355</v>
      </c>
      <c r="CB38" s="151">
        <v>1354</v>
      </c>
    </row>
    <row r="39" spans="1:80" x14ac:dyDescent="0.4">
      <c r="B39" s="152" t="s">
        <v>368</v>
      </c>
      <c r="AH39" s="150">
        <v>0</v>
      </c>
      <c r="AI39" s="150">
        <v>0</v>
      </c>
      <c r="AJ39" s="150">
        <v>0</v>
      </c>
      <c r="AK39" s="150">
        <v>0</v>
      </c>
      <c r="AL39" s="150">
        <v>0</v>
      </c>
      <c r="AM39" s="150">
        <v>0</v>
      </c>
      <c r="AN39" s="150">
        <v>0</v>
      </c>
      <c r="AO39" s="150">
        <v>0</v>
      </c>
      <c r="AP39" s="150">
        <v>0</v>
      </c>
      <c r="AQ39" s="150">
        <v>0</v>
      </c>
      <c r="AR39" s="150">
        <v>551</v>
      </c>
      <c r="AS39" s="150">
        <v>558</v>
      </c>
      <c r="AT39" s="150">
        <v>602</v>
      </c>
      <c r="AU39" s="150">
        <v>692</v>
      </c>
      <c r="AV39" s="150">
        <v>770</v>
      </c>
      <c r="AW39" s="150">
        <v>817</v>
      </c>
      <c r="AX39" s="150">
        <v>858</v>
      </c>
      <c r="AY39" s="150">
        <v>895</v>
      </c>
      <c r="AZ39" s="150">
        <v>911</v>
      </c>
      <c r="BA39" s="150">
        <v>911</v>
      </c>
      <c r="BB39" s="150">
        <v>902</v>
      </c>
      <c r="BC39" s="150">
        <v>875</v>
      </c>
      <c r="BD39" s="150">
        <v>811</v>
      </c>
      <c r="BE39" s="150">
        <v>781</v>
      </c>
      <c r="BF39" s="150">
        <v>763</v>
      </c>
      <c r="BG39" s="150">
        <v>776</v>
      </c>
      <c r="BH39" s="150">
        <v>813</v>
      </c>
      <c r="BI39" s="150">
        <v>845</v>
      </c>
      <c r="BJ39" s="150">
        <v>845</v>
      </c>
      <c r="BK39" s="150">
        <v>851</v>
      </c>
      <c r="BL39" s="199">
        <v>628</v>
      </c>
      <c r="BM39" s="150">
        <v>606</v>
      </c>
      <c r="BN39" s="150">
        <v>566</v>
      </c>
      <c r="BO39" s="150">
        <v>506</v>
      </c>
      <c r="BP39" s="150">
        <v>461</v>
      </c>
      <c r="BQ39" s="150">
        <v>422</v>
      </c>
      <c r="BR39" s="150">
        <v>399</v>
      </c>
      <c r="BS39" s="150">
        <v>373</v>
      </c>
      <c r="BT39" s="150">
        <v>350</v>
      </c>
      <c r="BU39" s="150">
        <v>323</v>
      </c>
      <c r="BV39" s="150">
        <v>279</v>
      </c>
      <c r="BW39" s="150">
        <v>191</v>
      </c>
      <c r="BX39" s="150">
        <v>294</v>
      </c>
      <c r="BY39" s="150">
        <v>281</v>
      </c>
      <c r="BZ39" s="150">
        <v>277</v>
      </c>
      <c r="CA39" s="150">
        <v>273</v>
      </c>
      <c r="CB39" s="151">
        <v>272</v>
      </c>
    </row>
    <row r="40" spans="1:80" x14ac:dyDescent="0.4">
      <c r="B40" s="152" t="s">
        <v>369</v>
      </c>
      <c r="AH40" s="150">
        <v>0</v>
      </c>
      <c r="AI40" s="150">
        <v>0</v>
      </c>
      <c r="AJ40" s="150">
        <v>0</v>
      </c>
      <c r="AK40" s="150">
        <v>0</v>
      </c>
      <c r="AL40" s="150">
        <v>0</v>
      </c>
      <c r="AM40" s="150">
        <v>0</v>
      </c>
      <c r="AN40" s="150">
        <v>0</v>
      </c>
      <c r="AO40" s="150">
        <v>0</v>
      </c>
      <c r="AP40" s="150">
        <v>0</v>
      </c>
      <c r="AQ40" s="150">
        <v>0</v>
      </c>
      <c r="AR40" s="150">
        <v>704</v>
      </c>
      <c r="AS40" s="150">
        <v>639</v>
      </c>
      <c r="AT40" s="150">
        <v>626</v>
      </c>
      <c r="AU40" s="150">
        <v>778</v>
      </c>
      <c r="AV40" s="150">
        <v>951</v>
      </c>
      <c r="AW40" s="150">
        <v>979</v>
      </c>
      <c r="AX40" s="150">
        <v>947</v>
      </c>
      <c r="AY40" s="150">
        <v>875</v>
      </c>
      <c r="AZ40" s="150">
        <v>791</v>
      </c>
      <c r="BA40" s="150">
        <v>626</v>
      </c>
      <c r="BB40" s="150">
        <v>514</v>
      </c>
      <c r="BC40" s="150">
        <v>425</v>
      </c>
      <c r="BD40" s="150">
        <v>354</v>
      </c>
      <c r="BE40" s="150">
        <v>308</v>
      </c>
      <c r="BF40" s="150">
        <v>285</v>
      </c>
      <c r="BG40" s="150">
        <v>284</v>
      </c>
      <c r="BH40" s="150">
        <v>290</v>
      </c>
      <c r="BI40" s="150">
        <v>300</v>
      </c>
      <c r="BJ40" s="150">
        <v>314</v>
      </c>
      <c r="BK40" s="150">
        <v>303</v>
      </c>
      <c r="BL40" s="199">
        <v>370</v>
      </c>
      <c r="BM40" s="150">
        <v>580</v>
      </c>
      <c r="BN40" s="150">
        <v>643</v>
      </c>
      <c r="BO40" s="150">
        <v>696</v>
      </c>
      <c r="BP40" s="150">
        <v>744</v>
      </c>
      <c r="BQ40" s="150">
        <v>661</v>
      </c>
      <c r="BR40" s="150">
        <v>481</v>
      </c>
      <c r="BS40" s="150">
        <v>367</v>
      </c>
      <c r="BT40" s="150">
        <v>307</v>
      </c>
      <c r="BU40" s="150">
        <v>273</v>
      </c>
      <c r="BV40" s="150">
        <v>210</v>
      </c>
      <c r="BW40" s="150">
        <v>120</v>
      </c>
      <c r="BX40" s="150">
        <v>387</v>
      </c>
      <c r="BY40" s="150">
        <v>395</v>
      </c>
      <c r="BZ40" s="150">
        <v>406</v>
      </c>
      <c r="CA40" s="150">
        <v>418</v>
      </c>
      <c r="CB40" s="151">
        <v>430</v>
      </c>
    </row>
    <row r="41" spans="1:80" x14ac:dyDescent="0.4">
      <c r="B41" s="152" t="s">
        <v>370</v>
      </c>
      <c r="AH41" s="150">
        <v>0</v>
      </c>
      <c r="AI41" s="150">
        <v>0</v>
      </c>
      <c r="AJ41" s="150">
        <v>0</v>
      </c>
      <c r="AK41" s="150">
        <v>0</v>
      </c>
      <c r="AL41" s="150">
        <v>0</v>
      </c>
      <c r="AM41" s="150">
        <v>0</v>
      </c>
      <c r="AN41" s="150">
        <v>0</v>
      </c>
      <c r="AO41" s="150">
        <v>0</v>
      </c>
      <c r="AP41" s="150">
        <v>0</v>
      </c>
      <c r="AQ41" s="150">
        <v>0</v>
      </c>
      <c r="AR41" s="150">
        <v>323</v>
      </c>
      <c r="AS41" s="150">
        <v>306</v>
      </c>
      <c r="AT41" s="150">
        <v>335</v>
      </c>
      <c r="AU41" s="150">
        <v>310</v>
      </c>
      <c r="AV41" s="150">
        <v>313</v>
      </c>
      <c r="AW41" s="150">
        <v>358</v>
      </c>
      <c r="AX41" s="150">
        <v>383</v>
      </c>
      <c r="AY41" s="150">
        <v>444</v>
      </c>
      <c r="AZ41" s="150">
        <v>496</v>
      </c>
      <c r="BA41" s="150">
        <v>514</v>
      </c>
      <c r="BB41" s="150">
        <v>474</v>
      </c>
      <c r="BC41" s="150">
        <v>402</v>
      </c>
      <c r="BD41" s="150">
        <v>347</v>
      </c>
      <c r="BE41" s="150">
        <v>323</v>
      </c>
      <c r="BF41" s="150">
        <v>309</v>
      </c>
      <c r="BG41" s="150">
        <v>307</v>
      </c>
      <c r="BH41" s="150">
        <v>327</v>
      </c>
      <c r="BI41" s="150">
        <v>342</v>
      </c>
      <c r="BJ41" s="150">
        <v>345</v>
      </c>
      <c r="BK41" s="150">
        <v>370</v>
      </c>
      <c r="BL41" s="199">
        <v>684</v>
      </c>
      <c r="BM41" s="150">
        <v>803</v>
      </c>
      <c r="BN41" s="150">
        <v>977</v>
      </c>
      <c r="BO41" s="150">
        <v>1097</v>
      </c>
      <c r="BP41" s="150">
        <v>1204</v>
      </c>
      <c r="BQ41" s="150">
        <v>1303</v>
      </c>
      <c r="BR41" s="150">
        <v>1365</v>
      </c>
      <c r="BS41" s="150">
        <v>1371</v>
      </c>
      <c r="BT41" s="150">
        <v>1321</v>
      </c>
      <c r="BU41" s="150">
        <v>1228</v>
      </c>
      <c r="BV41" s="150">
        <v>1079</v>
      </c>
      <c r="BW41" s="150">
        <v>828</v>
      </c>
      <c r="BX41" s="150">
        <v>1299</v>
      </c>
      <c r="BY41" s="150">
        <v>1317</v>
      </c>
      <c r="BZ41" s="150">
        <v>1343</v>
      </c>
      <c r="CA41" s="150">
        <v>1357</v>
      </c>
      <c r="CB41" s="151">
        <v>1367</v>
      </c>
    </row>
    <row r="42" spans="1:80" ht="26.25" customHeight="1" x14ac:dyDescent="0.4">
      <c r="B42" s="152" t="s">
        <v>371</v>
      </c>
      <c r="AH42" s="150">
        <f t="shared" ref="AH42:BK42" si="7">AH37</f>
        <v>0</v>
      </c>
      <c r="AI42" s="150">
        <f t="shared" si="7"/>
        <v>0</v>
      </c>
      <c r="AJ42" s="150">
        <f t="shared" si="7"/>
        <v>0</v>
      </c>
      <c r="AK42" s="150">
        <f t="shared" si="7"/>
        <v>0</v>
      </c>
      <c r="AL42" s="150">
        <f t="shared" si="7"/>
        <v>0</v>
      </c>
      <c r="AM42" s="150">
        <f t="shared" si="7"/>
        <v>0</v>
      </c>
      <c r="AN42" s="150">
        <f t="shared" si="7"/>
        <v>0</v>
      </c>
      <c r="AO42" s="150">
        <f t="shared" si="7"/>
        <v>0</v>
      </c>
      <c r="AP42" s="150">
        <f t="shared" si="7"/>
        <v>0</v>
      </c>
      <c r="AQ42" s="150">
        <f t="shared" si="7"/>
        <v>0</v>
      </c>
      <c r="AR42" s="150">
        <f t="shared" si="7"/>
        <v>2178</v>
      </c>
      <c r="AS42" s="150">
        <f t="shared" si="7"/>
        <v>2116</v>
      </c>
      <c r="AT42" s="150">
        <f t="shared" si="7"/>
        <v>2076</v>
      </c>
      <c r="AU42" s="150">
        <f t="shared" si="7"/>
        <v>1981</v>
      </c>
      <c r="AV42" s="150">
        <f t="shared" si="7"/>
        <v>1929</v>
      </c>
      <c r="AW42" s="150">
        <f t="shared" si="7"/>
        <v>1955</v>
      </c>
      <c r="AX42" s="150">
        <f t="shared" si="7"/>
        <v>1937</v>
      </c>
      <c r="AY42" s="150">
        <f t="shared" si="7"/>
        <v>1917</v>
      </c>
      <c r="AZ42" s="150">
        <f t="shared" si="7"/>
        <v>1886</v>
      </c>
      <c r="BA42" s="150">
        <f t="shared" si="7"/>
        <v>1844</v>
      </c>
      <c r="BB42" s="150">
        <f t="shared" si="7"/>
        <v>1798</v>
      </c>
      <c r="BC42" s="150">
        <f t="shared" si="7"/>
        <v>1726</v>
      </c>
      <c r="BD42" s="150">
        <f t="shared" si="7"/>
        <v>1664</v>
      </c>
      <c r="BE42" s="150">
        <f t="shared" si="7"/>
        <v>1637</v>
      </c>
      <c r="BF42" s="150">
        <f t="shared" si="7"/>
        <v>1612</v>
      </c>
      <c r="BG42" s="150">
        <f t="shared" si="7"/>
        <v>1546</v>
      </c>
      <c r="BH42" s="150">
        <f t="shared" si="7"/>
        <v>1554</v>
      </c>
      <c r="BI42" s="150">
        <f t="shared" si="7"/>
        <v>1491</v>
      </c>
      <c r="BJ42" s="150">
        <f t="shared" si="7"/>
        <v>1503</v>
      </c>
      <c r="BK42" s="150">
        <f t="shared" si="7"/>
        <v>1509</v>
      </c>
      <c r="BL42" s="150">
        <v>1541</v>
      </c>
      <c r="BM42" s="150">
        <v>1566</v>
      </c>
      <c r="BN42" s="150">
        <v>1574</v>
      </c>
      <c r="BO42" s="150">
        <v>1576</v>
      </c>
      <c r="BP42" s="150">
        <v>1551</v>
      </c>
      <c r="BQ42" s="150">
        <v>1505</v>
      </c>
      <c r="BR42" s="150">
        <v>1464</v>
      </c>
      <c r="BS42" s="150">
        <v>1417</v>
      </c>
      <c r="BT42" s="150">
        <v>1364</v>
      </c>
      <c r="BU42" s="150">
        <v>1308</v>
      </c>
      <c r="BV42" s="150">
        <v>1248</v>
      </c>
      <c r="BW42" s="150">
        <v>1204</v>
      </c>
      <c r="BX42" s="150">
        <v>1170</v>
      </c>
      <c r="BY42" s="150">
        <v>1158</v>
      </c>
      <c r="BZ42" s="150">
        <v>1154</v>
      </c>
      <c r="CA42" s="150">
        <v>1151</v>
      </c>
      <c r="CB42" s="151">
        <v>1152</v>
      </c>
    </row>
    <row r="43" spans="1:80" x14ac:dyDescent="0.4">
      <c r="B43" s="152" t="s">
        <v>348</v>
      </c>
      <c r="AH43" s="150">
        <f t="shared" ref="AH43:BK43" si="8">SUM(AH38:AH41)</f>
        <v>0</v>
      </c>
      <c r="AI43" s="150">
        <f t="shared" si="8"/>
        <v>0</v>
      </c>
      <c r="AJ43" s="150">
        <f t="shared" si="8"/>
        <v>0</v>
      </c>
      <c r="AK43" s="150">
        <f t="shared" si="8"/>
        <v>0</v>
      </c>
      <c r="AL43" s="150">
        <f t="shared" si="8"/>
        <v>0</v>
      </c>
      <c r="AM43" s="150">
        <f t="shared" si="8"/>
        <v>0</v>
      </c>
      <c r="AN43" s="150">
        <f t="shared" si="8"/>
        <v>0</v>
      </c>
      <c r="AO43" s="150">
        <f t="shared" si="8"/>
        <v>0</v>
      </c>
      <c r="AP43" s="150">
        <f t="shared" si="8"/>
        <v>0</v>
      </c>
      <c r="AQ43" s="150">
        <f t="shared" si="8"/>
        <v>0</v>
      </c>
      <c r="AR43" s="150">
        <f t="shared" si="8"/>
        <v>1817</v>
      </c>
      <c r="AS43" s="150">
        <f t="shared" si="8"/>
        <v>1770</v>
      </c>
      <c r="AT43" s="150">
        <f t="shared" si="8"/>
        <v>1874</v>
      </c>
      <c r="AU43" s="150">
        <f t="shared" si="8"/>
        <v>2139</v>
      </c>
      <c r="AV43" s="150">
        <f t="shared" si="8"/>
        <v>2450</v>
      </c>
      <c r="AW43" s="150">
        <f t="shared" si="8"/>
        <v>2645</v>
      </c>
      <c r="AX43" s="150">
        <f t="shared" si="8"/>
        <v>2756</v>
      </c>
      <c r="AY43" s="150">
        <f t="shared" si="8"/>
        <v>2840</v>
      </c>
      <c r="AZ43" s="150">
        <f t="shared" si="8"/>
        <v>2853</v>
      </c>
      <c r="BA43" s="150">
        <f t="shared" si="8"/>
        <v>2744</v>
      </c>
      <c r="BB43" s="150">
        <f t="shared" si="8"/>
        <v>2625</v>
      </c>
      <c r="BC43" s="150">
        <f t="shared" si="8"/>
        <v>2461</v>
      </c>
      <c r="BD43" s="150">
        <f t="shared" si="8"/>
        <v>2283</v>
      </c>
      <c r="BE43" s="150">
        <f t="shared" si="8"/>
        <v>2210</v>
      </c>
      <c r="BF43" s="150">
        <f t="shared" si="8"/>
        <v>2194</v>
      </c>
      <c r="BG43" s="150">
        <f t="shared" si="8"/>
        <v>2266</v>
      </c>
      <c r="BH43" s="150">
        <f t="shared" si="8"/>
        <v>2386</v>
      </c>
      <c r="BI43" s="150">
        <f t="shared" si="8"/>
        <v>2494</v>
      </c>
      <c r="BJ43" s="150">
        <f t="shared" si="8"/>
        <v>2518</v>
      </c>
      <c r="BK43" s="150">
        <f t="shared" si="8"/>
        <v>2527</v>
      </c>
      <c r="BL43" s="150">
        <v>2625</v>
      </c>
      <c r="BM43" s="150">
        <v>2981</v>
      </c>
      <c r="BN43" s="150">
        <v>3224</v>
      </c>
      <c r="BO43" s="150">
        <v>3356</v>
      </c>
      <c r="BP43" s="150">
        <v>3502</v>
      </c>
      <c r="BQ43" s="150">
        <v>3520</v>
      </c>
      <c r="BR43" s="150">
        <v>3457</v>
      </c>
      <c r="BS43" s="150">
        <v>3360</v>
      </c>
      <c r="BT43" s="150">
        <v>3230</v>
      </c>
      <c r="BU43" s="150">
        <v>3063</v>
      </c>
      <c r="BV43" s="150">
        <v>2736</v>
      </c>
      <c r="BW43" s="150">
        <v>2183</v>
      </c>
      <c r="BX43" s="150">
        <v>3331</v>
      </c>
      <c r="BY43" s="150">
        <v>3337</v>
      </c>
      <c r="BZ43" s="150">
        <v>3379</v>
      </c>
      <c r="CA43" s="150">
        <v>3403</v>
      </c>
      <c r="CB43" s="151">
        <v>3422</v>
      </c>
    </row>
    <row r="44" spans="1:80" x14ac:dyDescent="0.4">
      <c r="B44" s="152" t="s">
        <v>167</v>
      </c>
      <c r="AH44" s="150">
        <f t="shared" ref="AH44:CB44" si="9">AH43+AH42</f>
        <v>0</v>
      </c>
      <c r="AI44" s="150">
        <f t="shared" si="9"/>
        <v>0</v>
      </c>
      <c r="AJ44" s="150">
        <f t="shared" si="9"/>
        <v>0</v>
      </c>
      <c r="AK44" s="150">
        <f t="shared" si="9"/>
        <v>0</v>
      </c>
      <c r="AL44" s="150">
        <f t="shared" si="9"/>
        <v>0</v>
      </c>
      <c r="AM44" s="150">
        <f t="shared" si="9"/>
        <v>0</v>
      </c>
      <c r="AN44" s="150">
        <f t="shared" si="9"/>
        <v>0</v>
      </c>
      <c r="AO44" s="150">
        <f t="shared" si="9"/>
        <v>0</v>
      </c>
      <c r="AP44" s="150">
        <f t="shared" si="9"/>
        <v>0</v>
      </c>
      <c r="AQ44" s="150">
        <f t="shared" si="9"/>
        <v>0</v>
      </c>
      <c r="AR44" s="150">
        <f t="shared" si="9"/>
        <v>3995</v>
      </c>
      <c r="AS44" s="150">
        <f t="shared" si="9"/>
        <v>3886</v>
      </c>
      <c r="AT44" s="150">
        <f t="shared" si="9"/>
        <v>3950</v>
      </c>
      <c r="AU44" s="150">
        <f t="shared" si="9"/>
        <v>4120</v>
      </c>
      <c r="AV44" s="150">
        <f t="shared" si="9"/>
        <v>4379</v>
      </c>
      <c r="AW44" s="150">
        <f t="shared" si="9"/>
        <v>4600</v>
      </c>
      <c r="AX44" s="150">
        <f t="shared" si="9"/>
        <v>4693</v>
      </c>
      <c r="AY44" s="150">
        <f t="shared" si="9"/>
        <v>4757</v>
      </c>
      <c r="AZ44" s="150">
        <f t="shared" si="9"/>
        <v>4739</v>
      </c>
      <c r="BA44" s="150">
        <f t="shared" si="9"/>
        <v>4588</v>
      </c>
      <c r="BB44" s="150">
        <f t="shared" si="9"/>
        <v>4423</v>
      </c>
      <c r="BC44" s="150">
        <f t="shared" si="9"/>
        <v>4187</v>
      </c>
      <c r="BD44" s="150">
        <f t="shared" si="9"/>
        <v>3947</v>
      </c>
      <c r="BE44" s="150">
        <f t="shared" si="9"/>
        <v>3847</v>
      </c>
      <c r="BF44" s="150">
        <f t="shared" si="9"/>
        <v>3806</v>
      </c>
      <c r="BG44" s="150">
        <f t="shared" si="9"/>
        <v>3812</v>
      </c>
      <c r="BH44" s="150">
        <f t="shared" si="9"/>
        <v>3940</v>
      </c>
      <c r="BI44" s="150">
        <f t="shared" si="9"/>
        <v>3985</v>
      </c>
      <c r="BJ44" s="150">
        <f t="shared" si="9"/>
        <v>4021</v>
      </c>
      <c r="BK44" s="150">
        <f t="shared" si="9"/>
        <v>4036</v>
      </c>
      <c r="BL44" s="150">
        <f t="shared" si="9"/>
        <v>4166</v>
      </c>
      <c r="BM44" s="150">
        <f t="shared" si="9"/>
        <v>4547</v>
      </c>
      <c r="BN44" s="150">
        <f t="shared" si="9"/>
        <v>4798</v>
      </c>
      <c r="BO44" s="150">
        <f t="shared" si="9"/>
        <v>4932</v>
      </c>
      <c r="BP44" s="150">
        <f t="shared" si="9"/>
        <v>5053</v>
      </c>
      <c r="BQ44" s="150">
        <f t="shared" si="9"/>
        <v>5025</v>
      </c>
      <c r="BR44" s="150">
        <f t="shared" si="9"/>
        <v>4921</v>
      </c>
      <c r="BS44" s="150">
        <f t="shared" si="9"/>
        <v>4777</v>
      </c>
      <c r="BT44" s="150">
        <f t="shared" si="9"/>
        <v>4594</v>
      </c>
      <c r="BU44" s="150">
        <f t="shared" si="9"/>
        <v>4371</v>
      </c>
      <c r="BV44" s="150">
        <f t="shared" si="9"/>
        <v>3984</v>
      </c>
      <c r="BW44" s="150">
        <f t="shared" si="9"/>
        <v>3387</v>
      </c>
      <c r="BX44" s="150">
        <f t="shared" si="9"/>
        <v>4501</v>
      </c>
      <c r="BY44" s="150">
        <f t="shared" si="9"/>
        <v>4495</v>
      </c>
      <c r="BZ44" s="150">
        <f t="shared" si="9"/>
        <v>4533</v>
      </c>
      <c r="CA44" s="150">
        <f t="shared" si="9"/>
        <v>4554</v>
      </c>
      <c r="CB44" s="151">
        <f t="shared" si="9"/>
        <v>4574</v>
      </c>
    </row>
    <row r="45" spans="1:80" ht="27" customHeight="1" x14ac:dyDescent="0.4">
      <c r="B45" s="169" t="s">
        <v>310</v>
      </c>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1"/>
    </row>
    <row r="46" spans="1:80" x14ac:dyDescent="0.4">
      <c r="B46" s="152" t="s">
        <v>335</v>
      </c>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v>2</v>
      </c>
      <c r="BR46" s="150">
        <v>13</v>
      </c>
      <c r="BS46" s="150">
        <v>130</v>
      </c>
      <c r="BT46" s="150">
        <v>373</v>
      </c>
      <c r="BU46" s="150">
        <v>627</v>
      </c>
      <c r="BV46" s="150">
        <v>1282</v>
      </c>
      <c r="BW46" s="150">
        <v>2299</v>
      </c>
      <c r="BX46" s="150">
        <v>0</v>
      </c>
      <c r="BY46" s="150">
        <v>0</v>
      </c>
      <c r="BZ46" s="150">
        <v>0</v>
      </c>
      <c r="CA46" s="150">
        <v>0</v>
      </c>
      <c r="CB46" s="151">
        <v>0</v>
      </c>
    </row>
    <row r="47" spans="1:80" ht="15.4" thickBot="1" x14ac:dyDescent="0.45">
      <c r="A47" s="182"/>
      <c r="B47" s="200"/>
      <c r="C47" s="183"/>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5"/>
    </row>
    <row r="48" spans="1:80" x14ac:dyDescent="0.4">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5"/>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148" bestFit="1" customWidth="1"/>
    <col min="2" max="2" width="75.73046875" style="140" customWidth="1"/>
    <col min="3" max="3" width="25.73046875" style="140" customWidth="1"/>
    <col min="4" max="75" width="12.73046875" style="162" customWidth="1"/>
    <col min="76" max="80" width="12.73046875" style="140" customWidth="1"/>
    <col min="81" max="81" width="9.1328125" style="140" customWidth="1"/>
    <col min="82" max="16384" width="9.1328125" style="140"/>
  </cols>
  <sheetData>
    <row r="1" spans="1:80" s="137" customFormat="1" ht="25.5" customHeight="1" thickBot="1" x14ac:dyDescent="0.4">
      <c r="A1" s="42" t="s">
        <v>39</v>
      </c>
      <c r="B1" s="43" t="s">
        <v>78</v>
      </c>
      <c r="C1" s="4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row>
    <row r="2" spans="1:80" ht="32.25" customHeight="1" x14ac:dyDescent="0.4">
      <c r="A2" s="46" t="s">
        <v>40</v>
      </c>
      <c r="B2" s="138" t="s">
        <v>15</v>
      </c>
      <c r="C2" s="13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143" customFormat="1" x14ac:dyDescent="0.4">
      <c r="A3" s="51">
        <v>2020</v>
      </c>
      <c r="B3" s="55" t="s">
        <v>176</v>
      </c>
      <c r="C3" s="145"/>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61" customFormat="1" ht="27" customHeight="1" x14ac:dyDescent="0.4">
      <c r="A4" s="205"/>
      <c r="B4" s="161" t="s">
        <v>167</v>
      </c>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f t="shared" ref="AH4:CB4" si="0">SUM(AH5,AH11,AH18,AH24:AH26)</f>
        <v>2258.4971727273328</v>
      </c>
      <c r="AI4" s="206">
        <f t="shared" si="0"/>
        <v>2506.4141479562736</v>
      </c>
      <c r="AJ4" s="206">
        <f t="shared" si="0"/>
        <v>2875.615417878922</v>
      </c>
      <c r="AK4" s="206">
        <f t="shared" si="0"/>
        <v>3371.7869227652932</v>
      </c>
      <c r="AL4" s="206">
        <f t="shared" si="0"/>
        <v>3757.2236238654027</v>
      </c>
      <c r="AM4" s="206">
        <f t="shared" si="0"/>
        <v>4039.7050724768769</v>
      </c>
      <c r="AN4" s="206">
        <f t="shared" si="0"/>
        <v>4595.8001907534635</v>
      </c>
      <c r="AO4" s="206">
        <f t="shared" si="0"/>
        <v>5139.3588383303422</v>
      </c>
      <c r="AP4" s="206">
        <f t="shared" si="0"/>
        <v>5821.8038679940928</v>
      </c>
      <c r="AQ4" s="206">
        <f t="shared" si="0"/>
        <v>6486.3850479196262</v>
      </c>
      <c r="AR4" s="206">
        <f t="shared" si="0"/>
        <v>7224.9610000000002</v>
      </c>
      <c r="AS4" s="206">
        <f t="shared" si="0"/>
        <v>8235.4239999999991</v>
      </c>
      <c r="AT4" s="206">
        <f t="shared" si="0"/>
        <v>9631.2020000000011</v>
      </c>
      <c r="AU4" s="206">
        <f t="shared" si="0"/>
        <v>12011.360994134489</v>
      </c>
      <c r="AV4" s="206">
        <f t="shared" si="0"/>
        <v>14443.461999999998</v>
      </c>
      <c r="AW4" s="206">
        <f t="shared" si="0"/>
        <v>17153.341999999997</v>
      </c>
      <c r="AX4" s="206">
        <f t="shared" si="0"/>
        <v>19141.810058677511</v>
      </c>
      <c r="AY4" s="206">
        <f t="shared" si="0"/>
        <v>20737.395162978515</v>
      </c>
      <c r="AZ4" s="206">
        <f t="shared" si="0"/>
        <v>22082.032319288726</v>
      </c>
      <c r="BA4" s="206">
        <f t="shared" si="0"/>
        <v>22845.809494948775</v>
      </c>
      <c r="BB4" s="206">
        <f t="shared" si="0"/>
        <v>23596.777074595495</v>
      </c>
      <c r="BC4" s="206">
        <f t="shared" si="0"/>
        <v>24071.81043714553</v>
      </c>
      <c r="BD4" s="206">
        <f t="shared" si="0"/>
        <v>25373.061998783323</v>
      </c>
      <c r="BE4" s="206">
        <f t="shared" si="0"/>
        <v>26852.979415936559</v>
      </c>
      <c r="BF4" s="206">
        <f t="shared" si="0"/>
        <v>27962.349545578556</v>
      </c>
      <c r="BG4" s="206">
        <f t="shared" si="0"/>
        <v>28905.047455335218</v>
      </c>
      <c r="BH4" s="206">
        <f t="shared" si="0"/>
        <v>29490.83792745899</v>
      </c>
      <c r="BI4" s="206">
        <f t="shared" si="0"/>
        <v>30376.893177567676</v>
      </c>
      <c r="BJ4" s="206">
        <f t="shared" si="0"/>
        <v>31404.577559579116</v>
      </c>
      <c r="BK4" s="206">
        <f t="shared" si="0"/>
        <v>33305.936076328624</v>
      </c>
      <c r="BL4" s="206">
        <f t="shared" si="0"/>
        <v>35274.162840396391</v>
      </c>
      <c r="BM4" s="206">
        <f t="shared" si="0"/>
        <v>38104.482729313415</v>
      </c>
      <c r="BN4" s="206">
        <f t="shared" si="0"/>
        <v>39309.773948856004</v>
      </c>
      <c r="BO4" s="206">
        <f t="shared" si="0"/>
        <v>40887.381941124833</v>
      </c>
      <c r="BP4" s="206">
        <f t="shared" si="0"/>
        <v>42631.130135126237</v>
      </c>
      <c r="BQ4" s="206">
        <f t="shared" si="0"/>
        <v>43506.153464025985</v>
      </c>
      <c r="BR4" s="206">
        <f t="shared" si="0"/>
        <v>46695.056280325</v>
      </c>
      <c r="BS4" s="206">
        <f t="shared" si="0"/>
        <v>49071.140070459151</v>
      </c>
      <c r="BT4" s="206">
        <f t="shared" si="0"/>
        <v>49979.548981054948</v>
      </c>
      <c r="BU4" s="206">
        <f t="shared" si="0"/>
        <v>52137.497415686805</v>
      </c>
      <c r="BV4" s="206">
        <f t="shared" si="0"/>
        <v>53713.587574427875</v>
      </c>
      <c r="BW4" s="206">
        <f t="shared" si="0"/>
        <v>50398.942965821872</v>
      </c>
      <c r="BX4" s="206">
        <f t="shared" si="0"/>
        <v>55521.581933663292</v>
      </c>
      <c r="BY4" s="206">
        <f t="shared" si="0"/>
        <v>57351.11766463652</v>
      </c>
      <c r="BZ4" s="206">
        <f t="shared" si="0"/>
        <v>59818.306066423043</v>
      </c>
      <c r="CA4" s="206">
        <f t="shared" si="0"/>
        <v>62529.19631704966</v>
      </c>
      <c r="CB4" s="207">
        <f t="shared" si="0"/>
        <v>64882.613498568782</v>
      </c>
    </row>
    <row r="5" spans="1:80" s="161" customFormat="1" x14ac:dyDescent="0.4">
      <c r="A5" s="205"/>
      <c r="B5" s="208" t="s">
        <v>396</v>
      </c>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6">
        <f t="shared" ref="AH5:CB5" si="1">SUM(AH6:AH10)</f>
        <v>215</v>
      </c>
      <c r="AI5" s="206">
        <f t="shared" si="1"/>
        <v>280</v>
      </c>
      <c r="AJ5" s="206">
        <f t="shared" si="1"/>
        <v>385</v>
      </c>
      <c r="AK5" s="206">
        <f t="shared" si="1"/>
        <v>503</v>
      </c>
      <c r="AL5" s="206">
        <f t="shared" si="1"/>
        <v>639</v>
      </c>
      <c r="AM5" s="206">
        <f t="shared" si="1"/>
        <v>799</v>
      </c>
      <c r="AN5" s="206">
        <f t="shared" si="1"/>
        <v>932</v>
      </c>
      <c r="AO5" s="206">
        <f t="shared" si="1"/>
        <v>1108</v>
      </c>
      <c r="AP5" s="206">
        <f t="shared" si="1"/>
        <v>1293</v>
      </c>
      <c r="AQ5" s="206">
        <f t="shared" si="1"/>
        <v>1493.607</v>
      </c>
      <c r="AR5" s="206">
        <f t="shared" si="1"/>
        <v>1678.8070000000002</v>
      </c>
      <c r="AS5" s="206">
        <f t="shared" si="1"/>
        <v>1928.0260000000001</v>
      </c>
      <c r="AT5" s="206">
        <f t="shared" si="1"/>
        <v>2265.2670000000003</v>
      </c>
      <c r="AU5" s="206">
        <f t="shared" si="1"/>
        <v>2768.0990000000002</v>
      </c>
      <c r="AV5" s="206">
        <f t="shared" si="1"/>
        <v>3594.9789999999998</v>
      </c>
      <c r="AW5" s="206">
        <f t="shared" si="1"/>
        <v>4567.7079999999996</v>
      </c>
      <c r="AX5" s="206">
        <f t="shared" si="1"/>
        <v>5087.24</v>
      </c>
      <c r="AY5" s="206">
        <f t="shared" si="1"/>
        <v>5995.95</v>
      </c>
      <c r="AZ5" s="206">
        <f t="shared" si="1"/>
        <v>6890.7119999999995</v>
      </c>
      <c r="BA5" s="206">
        <f t="shared" si="1"/>
        <v>7474.6569999999992</v>
      </c>
      <c r="BB5" s="206">
        <f t="shared" si="1"/>
        <v>7996.1079999999984</v>
      </c>
      <c r="BC5" s="206">
        <f t="shared" si="1"/>
        <v>8482.7970000000005</v>
      </c>
      <c r="BD5" s="206">
        <f t="shared" si="1"/>
        <v>8998.760000000002</v>
      </c>
      <c r="BE5" s="206">
        <f t="shared" si="1"/>
        <v>9704.5185240909632</v>
      </c>
      <c r="BF5" s="206">
        <f t="shared" si="1"/>
        <v>10302.647677202764</v>
      </c>
      <c r="BG5" s="206">
        <f t="shared" si="1"/>
        <v>11039.131507160631</v>
      </c>
      <c r="BH5" s="206">
        <f t="shared" si="1"/>
        <v>11752.749</v>
      </c>
      <c r="BI5" s="206">
        <f t="shared" si="1"/>
        <v>12542.44267353</v>
      </c>
      <c r="BJ5" s="206">
        <f t="shared" si="1"/>
        <v>13304.85224679</v>
      </c>
      <c r="BK5" s="206">
        <f t="shared" si="1"/>
        <v>14311.464927031753</v>
      </c>
      <c r="BL5" s="206">
        <f t="shared" si="1"/>
        <v>15260.007289010002</v>
      </c>
      <c r="BM5" s="206">
        <f t="shared" si="1"/>
        <v>16564.846266159999</v>
      </c>
      <c r="BN5" s="206">
        <f t="shared" si="1"/>
        <v>17104.362356233181</v>
      </c>
      <c r="BO5" s="206">
        <f t="shared" si="1"/>
        <v>17905.161131910005</v>
      </c>
      <c r="BP5" s="206">
        <f t="shared" si="1"/>
        <v>18905.77449598</v>
      </c>
      <c r="BQ5" s="206">
        <f t="shared" si="1"/>
        <v>19287.893994300885</v>
      </c>
      <c r="BR5" s="206">
        <f t="shared" si="1"/>
        <v>20790.665465899998</v>
      </c>
      <c r="BS5" s="206">
        <f t="shared" si="1"/>
        <v>21734.188377339993</v>
      </c>
      <c r="BT5" s="206">
        <f t="shared" si="1"/>
        <v>22164.107729721116</v>
      </c>
      <c r="BU5" s="206">
        <f t="shared" si="1"/>
        <v>23554.827786069036</v>
      </c>
      <c r="BV5" s="206">
        <f t="shared" si="1"/>
        <v>24385.78712330931</v>
      </c>
      <c r="BW5" s="206">
        <f t="shared" si="1"/>
        <v>25626.385351903751</v>
      </c>
      <c r="BX5" s="206">
        <f t="shared" si="1"/>
        <v>24107.803786814868</v>
      </c>
      <c r="BY5" s="206">
        <f t="shared" si="1"/>
        <v>25145.627153858117</v>
      </c>
      <c r="BZ5" s="206">
        <f t="shared" si="1"/>
        <v>26468.743016277818</v>
      </c>
      <c r="CA5" s="206">
        <f t="shared" si="1"/>
        <v>27881.286506084878</v>
      </c>
      <c r="CB5" s="207">
        <f t="shared" si="1"/>
        <v>29068.724690413273</v>
      </c>
    </row>
    <row r="6" spans="1:80" x14ac:dyDescent="0.4">
      <c r="A6" s="210"/>
      <c r="B6" s="211" t="s">
        <v>178</v>
      </c>
      <c r="AH6" s="150">
        <f>Disability_benefits!AH14</f>
        <v>0</v>
      </c>
      <c r="AI6" s="150">
        <f>Disability_benefits!AI14</f>
        <v>0</v>
      </c>
      <c r="AJ6" s="150">
        <f>Disability_benefits!AJ14</f>
        <v>0</v>
      </c>
      <c r="AK6" s="150">
        <f>Disability_benefits!AK14</f>
        <v>0</v>
      </c>
      <c r="AL6" s="150">
        <f>Disability_benefits!AL14</f>
        <v>0</v>
      </c>
      <c r="AM6" s="150">
        <f>Disability_benefits!AM14</f>
        <v>0</v>
      </c>
      <c r="AN6" s="150">
        <f>Disability_benefits!AN14</f>
        <v>0</v>
      </c>
      <c r="AO6" s="150">
        <f>Disability_benefits!AO14</f>
        <v>0</v>
      </c>
      <c r="AP6" s="150">
        <f>Disability_benefits!AP14</f>
        <v>0</v>
      </c>
      <c r="AQ6" s="150">
        <f>Disability_benefits!AQ14</f>
        <v>0</v>
      </c>
      <c r="AR6" s="150">
        <f>Disability_benefits!AR14</f>
        <v>0</v>
      </c>
      <c r="AS6" s="150">
        <f>Disability_benefits!AS14</f>
        <v>0</v>
      </c>
      <c r="AT6" s="150">
        <f>Disability_benefits!AT14</f>
        <v>0</v>
      </c>
      <c r="AU6" s="150">
        <f>Disability_benefits!AU14</f>
        <v>0</v>
      </c>
      <c r="AV6" s="150">
        <f>Disability_benefits!AV14</f>
        <v>0</v>
      </c>
      <c r="AW6" s="150">
        <f>Disability_benefits!AW14</f>
        <v>0</v>
      </c>
      <c r="AX6" s="150">
        <f>Disability_benefits!AX14</f>
        <v>0</v>
      </c>
      <c r="AY6" s="150">
        <f>Disability_benefits!AY14</f>
        <v>0</v>
      </c>
      <c r="AZ6" s="150">
        <f>Disability_benefits!AZ14</f>
        <v>0</v>
      </c>
      <c r="BA6" s="150">
        <f>Disability_benefits!BA14</f>
        <v>0</v>
      </c>
      <c r="BB6" s="150">
        <f>Disability_benefits!BB14</f>
        <v>0</v>
      </c>
      <c r="BC6" s="150">
        <f>Disability_benefits!BC14</f>
        <v>0</v>
      </c>
      <c r="BD6" s="150">
        <f>Disability_benefits!BD14</f>
        <v>0</v>
      </c>
      <c r="BE6" s="150">
        <f>Disability_benefits!BE14</f>
        <v>0</v>
      </c>
      <c r="BF6" s="150">
        <f>Disability_benefits!BF14</f>
        <v>0</v>
      </c>
      <c r="BG6" s="150">
        <f>Disability_benefits!BG14</f>
        <v>0</v>
      </c>
      <c r="BH6" s="150">
        <f>Disability_benefits!BH14</f>
        <v>0</v>
      </c>
      <c r="BI6" s="150">
        <f>Disability_benefits!BI14</f>
        <v>0</v>
      </c>
      <c r="BJ6" s="150">
        <f>Disability_benefits!BJ14</f>
        <v>0</v>
      </c>
      <c r="BK6" s="150">
        <f>Disability_benefits!BK14</f>
        <v>0</v>
      </c>
      <c r="BL6" s="150">
        <f>Disability_benefits!BL14</f>
        <v>0</v>
      </c>
      <c r="BM6" s="150">
        <f>Disability_benefits!BM14</f>
        <v>0</v>
      </c>
      <c r="BN6" s="150">
        <f>Disability_benefits!BN14</f>
        <v>0</v>
      </c>
      <c r="BO6" s="150">
        <f>Disability_benefits!BO14</f>
        <v>0</v>
      </c>
      <c r="BP6" s="150">
        <f>Disability_benefits!BP14</f>
        <v>0</v>
      </c>
      <c r="BQ6" s="150">
        <f>Disability_benefits!BQ14</f>
        <v>4.7691617500000003</v>
      </c>
      <c r="BR6" s="150">
        <f>Disability_benefits!BR14</f>
        <v>6.040064700000003</v>
      </c>
      <c r="BS6" s="150">
        <f>Disability_benefits!BS14</f>
        <v>6.9357352999999913</v>
      </c>
      <c r="BT6" s="150">
        <f>Disability_benefits!BT14</f>
        <v>7.3484010500000174</v>
      </c>
      <c r="BU6" s="150">
        <f>Disability_benefits!BU14</f>
        <v>8.2211221899999884</v>
      </c>
      <c r="BV6" s="150">
        <f>Disability_benefits!BV14</f>
        <v>9.1482867099999936</v>
      </c>
      <c r="BW6" s="150">
        <f>Disability_benefits!BW14</f>
        <v>10.002221180695424</v>
      </c>
      <c r="BX6" s="150">
        <f>Disability_benefits!BX14</f>
        <v>10.759159066970856</v>
      </c>
      <c r="BY6" s="150">
        <f>Disability_benefits!BY14</f>
        <v>11.71946197959069</v>
      </c>
      <c r="BZ6" s="150">
        <f>Disability_benefits!BZ14</f>
        <v>12.724061817200374</v>
      </c>
      <c r="CA6" s="150">
        <f>Disability_benefits!CA14</f>
        <v>13.801900844380778</v>
      </c>
      <c r="CB6" s="151">
        <f>Disability_benefits!CB14</f>
        <v>14.879874836254521</v>
      </c>
    </row>
    <row r="7" spans="1:80" x14ac:dyDescent="0.4">
      <c r="A7" s="210"/>
      <c r="B7" s="211" t="s">
        <v>180</v>
      </c>
      <c r="AH7" s="150">
        <f>Disability_benefits!AH15</f>
        <v>168</v>
      </c>
      <c r="AI7" s="150">
        <f>Disability_benefits!AI15</f>
        <v>201</v>
      </c>
      <c r="AJ7" s="150">
        <f>Disability_benefits!AJ15</f>
        <v>260</v>
      </c>
      <c r="AK7" s="150">
        <f>Disability_benefits!AK15</f>
        <v>330</v>
      </c>
      <c r="AL7" s="150">
        <f>Disability_benefits!AL15</f>
        <v>403</v>
      </c>
      <c r="AM7" s="150">
        <f>Disability_benefits!AM15</f>
        <v>495</v>
      </c>
      <c r="AN7" s="150">
        <f>Disability_benefits!AN15</f>
        <v>576</v>
      </c>
      <c r="AO7" s="150">
        <f>Disability_benefits!AO15</f>
        <v>686</v>
      </c>
      <c r="AP7" s="150">
        <f>Disability_benefits!AP15</f>
        <v>779</v>
      </c>
      <c r="AQ7" s="150">
        <f>Disability_benefits!AQ15</f>
        <v>897.38499999999999</v>
      </c>
      <c r="AR7" s="150">
        <f>Disability_benefits!AR15</f>
        <v>1003.4670000000001</v>
      </c>
      <c r="AS7" s="150">
        <f>Disability_benefits!AS15</f>
        <v>1158.527</v>
      </c>
      <c r="AT7" s="150">
        <f>Disability_benefits!AT15</f>
        <v>1382.009</v>
      </c>
      <c r="AU7" s="150">
        <f>Disability_benefits!AU15</f>
        <v>1706.221</v>
      </c>
      <c r="AV7" s="150">
        <f>Disability_benefits!AV15</f>
        <v>1553.4739999999999</v>
      </c>
      <c r="AW7" s="150">
        <f>Disability_benefits!AW15</f>
        <v>1795.461</v>
      </c>
      <c r="AX7" s="150">
        <f>Disability_benefits!AX15</f>
        <v>1962.682</v>
      </c>
      <c r="AY7" s="150">
        <f>Disability_benefits!AY15</f>
        <v>2194.1619999999998</v>
      </c>
      <c r="AZ7" s="150">
        <f>Disability_benefits!AZ15</f>
        <v>2392.893</v>
      </c>
      <c r="BA7" s="150">
        <f>Disability_benefits!BA15</f>
        <v>2521.25</v>
      </c>
      <c r="BB7" s="150">
        <f>Disability_benefits!BB15</f>
        <v>2679.9749999999999</v>
      </c>
      <c r="BC7" s="150">
        <f>Disability_benefits!BC15</f>
        <v>2822.8040000000001</v>
      </c>
      <c r="BD7" s="150">
        <f>Disability_benefits!BD15</f>
        <v>2955.1210000000001</v>
      </c>
      <c r="BE7" s="150">
        <f>Disability_benefits!BE15</f>
        <v>3124.4597597447382</v>
      </c>
      <c r="BF7" s="150">
        <f>Disability_benefits!BF15</f>
        <v>3250.6787885787207</v>
      </c>
      <c r="BG7" s="150">
        <f>Disability_benefits!BG15</f>
        <v>3457.0445494205601</v>
      </c>
      <c r="BH7" s="150">
        <f>Disability_benefits!BH15</f>
        <v>3673.5859999999998</v>
      </c>
      <c r="BI7" s="150">
        <f>Disability_benefits!BI15</f>
        <v>3924.14037813</v>
      </c>
      <c r="BJ7" s="150">
        <f>Disability_benefits!BJ15</f>
        <v>4149.40578293</v>
      </c>
      <c r="BK7" s="150">
        <f>Disability_benefits!BK15</f>
        <v>4444.4350972342991</v>
      </c>
      <c r="BL7" s="150">
        <f>Disability_benefits!BL15</f>
        <v>4734.8039219600005</v>
      </c>
      <c r="BM7" s="150">
        <f>Disability_benefits!BM15</f>
        <v>5106.2537628999999</v>
      </c>
      <c r="BN7" s="150">
        <f>Disability_benefits!BN15</f>
        <v>5227.7472379531791</v>
      </c>
      <c r="BO7" s="150">
        <f>Disability_benefits!BO15</f>
        <v>5339.4256940699997</v>
      </c>
      <c r="BP7" s="150">
        <f>Disability_benefits!BP15</f>
        <v>5475.6249157700013</v>
      </c>
      <c r="BQ7" s="150">
        <f>Disability_benefits!BQ15</f>
        <v>5360.0751764300812</v>
      </c>
      <c r="BR7" s="150">
        <f>Disability_benefits!BR15</f>
        <v>5421.7736767999995</v>
      </c>
      <c r="BS7" s="150">
        <f>Disability_benefits!BS15</f>
        <v>5489.5433917499959</v>
      </c>
      <c r="BT7" s="150">
        <f>Disability_benefits!BT15</f>
        <v>5482.7675999399999</v>
      </c>
      <c r="BU7" s="150">
        <f>Disability_benefits!BU15</f>
        <v>5529.3185711499982</v>
      </c>
      <c r="BV7" s="150">
        <f>Disability_benefits!BV15</f>
        <v>5675.7961694693131</v>
      </c>
      <c r="BW7" s="150">
        <f>Disability_benefits!BW15</f>
        <v>5936.2196675378318</v>
      </c>
      <c r="BX7" s="150">
        <f>Disability_benefits!BX15</f>
        <v>5615.9435736789683</v>
      </c>
      <c r="BY7" s="150">
        <f>Disability_benefits!BY15</f>
        <v>5797.970246883503</v>
      </c>
      <c r="BZ7" s="150">
        <f>Disability_benefits!BZ15</f>
        <v>6000.3860077722156</v>
      </c>
      <c r="CA7" s="150">
        <f>Disability_benefits!CA15</f>
        <v>6250.0480242936328</v>
      </c>
      <c r="CB7" s="151">
        <f>Disability_benefits!CB15</f>
        <v>6452.1525405766843</v>
      </c>
    </row>
    <row r="8" spans="1:80" x14ac:dyDescent="0.4">
      <c r="A8" s="210"/>
      <c r="B8" s="211" t="s">
        <v>191</v>
      </c>
      <c r="AH8" s="150">
        <f>Disability_benefits!AH5</f>
        <v>0</v>
      </c>
      <c r="AI8" s="150">
        <f>Disability_benefits!AI5</f>
        <v>0</v>
      </c>
      <c r="AJ8" s="150">
        <f>Disability_benefits!AJ5</f>
        <v>0</v>
      </c>
      <c r="AK8" s="150">
        <f>Disability_benefits!AK5</f>
        <v>0</v>
      </c>
      <c r="AL8" s="150">
        <f>Disability_benefits!AL5</f>
        <v>0</v>
      </c>
      <c r="AM8" s="150">
        <f>Disability_benefits!AM5</f>
        <v>0</v>
      </c>
      <c r="AN8" s="150">
        <f>Disability_benefits!AN5</f>
        <v>0</v>
      </c>
      <c r="AO8" s="150">
        <f>Disability_benefits!AO5</f>
        <v>0</v>
      </c>
      <c r="AP8" s="150">
        <f>Disability_benefits!AP5</f>
        <v>0</v>
      </c>
      <c r="AQ8" s="150">
        <f>Disability_benefits!AQ5</f>
        <v>0</v>
      </c>
      <c r="AR8" s="150">
        <f>Disability_benefits!AR5</f>
        <v>0</v>
      </c>
      <c r="AS8" s="150">
        <f>Disability_benefits!AS5</f>
        <v>0</v>
      </c>
      <c r="AT8" s="150">
        <f>Disability_benefits!AT5</f>
        <v>0</v>
      </c>
      <c r="AU8" s="150">
        <f>Disability_benefits!AU5</f>
        <v>0</v>
      </c>
      <c r="AV8" s="150">
        <f>Disability_benefits!AV5</f>
        <v>1973.203</v>
      </c>
      <c r="AW8" s="150">
        <f>Disability_benefits!AW5</f>
        <v>2772.2469999999998</v>
      </c>
      <c r="AX8" s="150">
        <f>Disability_benefits!AX5</f>
        <v>3124.558</v>
      </c>
      <c r="AY8" s="150">
        <f>Disability_benefits!AY5</f>
        <v>3801.788</v>
      </c>
      <c r="AZ8" s="150">
        <f>Disability_benefits!AZ5</f>
        <v>4497.8189999999995</v>
      </c>
      <c r="BA8" s="150">
        <f>Disability_benefits!BA5</f>
        <v>4953.4069999999992</v>
      </c>
      <c r="BB8" s="150">
        <f>Disability_benefits!BB5</f>
        <v>5316.1329999999989</v>
      </c>
      <c r="BC8" s="150">
        <f>Disability_benefits!BC5</f>
        <v>5659.9930000000004</v>
      </c>
      <c r="BD8" s="150">
        <f>Disability_benefits!BD5</f>
        <v>6043.639000000001</v>
      </c>
      <c r="BE8" s="150">
        <f>Disability_benefits!BE5</f>
        <v>6580.0587643462241</v>
      </c>
      <c r="BF8" s="150">
        <f>Disability_benefits!BF5</f>
        <v>7051.9688886240428</v>
      </c>
      <c r="BG8" s="150">
        <f>Disability_benefits!BG5</f>
        <v>7582.0869577400717</v>
      </c>
      <c r="BH8" s="150">
        <f>Disability_benefits!BH5</f>
        <v>8079.1630000000005</v>
      </c>
      <c r="BI8" s="150">
        <f>Disability_benefits!BI5</f>
        <v>8618.3022954000007</v>
      </c>
      <c r="BJ8" s="150">
        <f>Disability_benefits!BJ5</f>
        <v>9155.4464638600002</v>
      </c>
      <c r="BK8" s="150">
        <f>Disability_benefits!BK5</f>
        <v>9867.029829797455</v>
      </c>
      <c r="BL8" s="150">
        <f>Disability_benefits!BL5</f>
        <v>10525.20336705</v>
      </c>
      <c r="BM8" s="150">
        <f>Disability_benefits!BM5</f>
        <v>11458.592503259999</v>
      </c>
      <c r="BN8" s="150">
        <f>Disability_benefits!BN5</f>
        <v>11876.615118280002</v>
      </c>
      <c r="BO8" s="150">
        <f>Disability_benefits!BO5</f>
        <v>12565.735437840003</v>
      </c>
      <c r="BP8" s="150">
        <f>Disability_benefits!BP5</f>
        <v>13430.14958021</v>
      </c>
      <c r="BQ8" s="150">
        <f>Disability_benefits!BQ5</f>
        <v>13762.514588680802</v>
      </c>
      <c r="BR8" s="150">
        <f>Disability_benefits!BR5</f>
        <v>13798.261242919998</v>
      </c>
      <c r="BS8" s="150">
        <f>Disability_benefits!BS5</f>
        <v>13233.124968690001</v>
      </c>
      <c r="BT8" s="150">
        <f>Disability_benefits!BT5</f>
        <v>11513.612393931196</v>
      </c>
      <c r="BU8" s="150">
        <f>Disability_benefits!BU5</f>
        <v>9379.593293240021</v>
      </c>
      <c r="BV8" s="150">
        <f>Disability_benefits!BV5</f>
        <v>8126.2264717899961</v>
      </c>
      <c r="BW8" s="150">
        <f>Disability_benefits!BW5</f>
        <v>7225.7066026523808</v>
      </c>
      <c r="BX8" s="150">
        <f>Disability_benefits!BX5</f>
        <v>5661.7903197726873</v>
      </c>
      <c r="BY8" s="150">
        <f>Disability_benefits!BY5</f>
        <v>5439.9358994235736</v>
      </c>
      <c r="BZ8" s="150">
        <f>Disability_benefits!BZ5</f>
        <v>5132.6708396130252</v>
      </c>
      <c r="CA8" s="150">
        <f>Disability_benefits!CA5</f>
        <v>4825.7086632911078</v>
      </c>
      <c r="CB8" s="151">
        <f>Disability_benefits!CB5</f>
        <v>4825.6788046263155</v>
      </c>
    </row>
    <row r="9" spans="1:80" x14ac:dyDescent="0.4">
      <c r="A9" s="210"/>
      <c r="B9" s="211" t="s">
        <v>215</v>
      </c>
      <c r="AH9" s="150">
        <f>Disability_benefits!AH20</f>
        <v>47</v>
      </c>
      <c r="AI9" s="150">
        <f>Disability_benefits!AI20</f>
        <v>79</v>
      </c>
      <c r="AJ9" s="150">
        <f>Disability_benefits!AJ20</f>
        <v>125.00000000000001</v>
      </c>
      <c r="AK9" s="150">
        <f>Disability_benefits!AK20</f>
        <v>173</v>
      </c>
      <c r="AL9" s="150">
        <f>Disability_benefits!AL20</f>
        <v>236</v>
      </c>
      <c r="AM9" s="150">
        <f>Disability_benefits!AM20</f>
        <v>304</v>
      </c>
      <c r="AN9" s="150">
        <f>Disability_benefits!AN20</f>
        <v>356</v>
      </c>
      <c r="AO9" s="150">
        <f>Disability_benefits!AO20</f>
        <v>422</v>
      </c>
      <c r="AP9" s="150">
        <f>Disability_benefits!AP20</f>
        <v>514</v>
      </c>
      <c r="AQ9" s="150">
        <f>Disability_benefits!AQ20</f>
        <v>596.22199999999998</v>
      </c>
      <c r="AR9" s="150">
        <f>Disability_benefits!AR20</f>
        <v>675.34</v>
      </c>
      <c r="AS9" s="150">
        <f>Disability_benefits!AS20</f>
        <v>769.49900000000002</v>
      </c>
      <c r="AT9" s="150">
        <f>Disability_benefits!AT20</f>
        <v>883.25800000000027</v>
      </c>
      <c r="AU9" s="150">
        <f>Disability_benefits!AU20</f>
        <v>1061.8779999999999</v>
      </c>
      <c r="AV9" s="150">
        <f>Disability_benefits!AV20</f>
        <v>68.302000000000007</v>
      </c>
      <c r="AW9" s="150">
        <f>Disability_benefits!AW20</f>
        <v>0</v>
      </c>
      <c r="AX9" s="150">
        <f>Disability_benefits!AX20</f>
        <v>0</v>
      </c>
      <c r="AY9" s="150">
        <f>Disability_benefits!AY20</f>
        <v>0</v>
      </c>
      <c r="AZ9" s="150">
        <f>Disability_benefits!AZ20</f>
        <v>0</v>
      </c>
      <c r="BA9" s="150">
        <f>Disability_benefits!BA20</f>
        <v>0</v>
      </c>
      <c r="BB9" s="150">
        <f>Disability_benefits!BB20</f>
        <v>0</v>
      </c>
      <c r="BC9" s="150">
        <f>Disability_benefits!BC20</f>
        <v>0</v>
      </c>
      <c r="BD9" s="150">
        <f>Disability_benefits!BD20</f>
        <v>0</v>
      </c>
      <c r="BE9" s="150">
        <f>Disability_benefits!BE20</f>
        <v>0</v>
      </c>
      <c r="BF9" s="150">
        <f>Disability_benefits!BF20</f>
        <v>0</v>
      </c>
      <c r="BG9" s="150">
        <f>Disability_benefits!BG20</f>
        <v>0</v>
      </c>
      <c r="BH9" s="150">
        <f>Disability_benefits!BH20</f>
        <v>0</v>
      </c>
      <c r="BI9" s="150">
        <f>Disability_benefits!BI20</f>
        <v>0</v>
      </c>
      <c r="BJ9" s="150">
        <f>Disability_benefits!BJ20</f>
        <v>0</v>
      </c>
      <c r="BK9" s="150">
        <f>Disability_benefits!BK20</f>
        <v>0</v>
      </c>
      <c r="BL9" s="150">
        <f>Disability_benefits!BL20</f>
        <v>0</v>
      </c>
      <c r="BM9" s="150">
        <f>Disability_benefits!BM20</f>
        <v>0</v>
      </c>
      <c r="BN9" s="150">
        <f>Disability_benefits!BN20</f>
        <v>0</v>
      </c>
      <c r="BO9" s="150">
        <f>Disability_benefits!BO20</f>
        <v>0</v>
      </c>
      <c r="BP9" s="150">
        <f>Disability_benefits!BP20</f>
        <v>0</v>
      </c>
      <c r="BQ9" s="150">
        <f>Disability_benefits!BQ20</f>
        <v>0</v>
      </c>
      <c r="BR9" s="150">
        <f>Disability_benefits!BR20</f>
        <v>0</v>
      </c>
      <c r="BS9" s="150">
        <f>Disability_benefits!BS20</f>
        <v>0</v>
      </c>
      <c r="BT9" s="150">
        <f>Disability_benefits!BT20</f>
        <v>0</v>
      </c>
      <c r="BU9" s="150">
        <f>Disability_benefits!BU20</f>
        <v>0</v>
      </c>
      <c r="BV9" s="150">
        <f>Disability_benefits!BV20</f>
        <v>0</v>
      </c>
      <c r="BW9" s="150">
        <f>Disability_benefits!BW20</f>
        <v>0</v>
      </c>
      <c r="BX9" s="150">
        <f>Disability_benefits!BX20</f>
        <v>0</v>
      </c>
      <c r="BY9" s="150">
        <f>Disability_benefits!BY20</f>
        <v>0</v>
      </c>
      <c r="BZ9" s="150">
        <f>Disability_benefits!BZ20</f>
        <v>0</v>
      </c>
      <c r="CA9" s="150">
        <f>Disability_benefits!CA20</f>
        <v>0</v>
      </c>
      <c r="CB9" s="151">
        <f>Disability_benefits!CB20</f>
        <v>0</v>
      </c>
    </row>
    <row r="10" spans="1:80" x14ac:dyDescent="0.4">
      <c r="A10" s="210"/>
      <c r="B10" s="211" t="s">
        <v>221</v>
      </c>
      <c r="AH10" s="150">
        <f>Disability_benefits!AH10</f>
        <v>0</v>
      </c>
      <c r="AI10" s="150">
        <f>Disability_benefits!AI10</f>
        <v>0</v>
      </c>
      <c r="AJ10" s="150">
        <f>Disability_benefits!AJ10</f>
        <v>0</v>
      </c>
      <c r="AK10" s="150">
        <f>Disability_benefits!AK10</f>
        <v>0</v>
      </c>
      <c r="AL10" s="150">
        <f>Disability_benefits!AL10</f>
        <v>0</v>
      </c>
      <c r="AM10" s="150">
        <f>Disability_benefits!AM10</f>
        <v>0</v>
      </c>
      <c r="AN10" s="150">
        <f>Disability_benefits!AN10</f>
        <v>0</v>
      </c>
      <c r="AO10" s="150">
        <f>Disability_benefits!AO10</f>
        <v>0</v>
      </c>
      <c r="AP10" s="150">
        <f>Disability_benefits!AP10</f>
        <v>0</v>
      </c>
      <c r="AQ10" s="150">
        <f>Disability_benefits!AQ10</f>
        <v>0</v>
      </c>
      <c r="AR10" s="150">
        <f>Disability_benefits!AR10</f>
        <v>0</v>
      </c>
      <c r="AS10" s="150">
        <f>Disability_benefits!AS10</f>
        <v>0</v>
      </c>
      <c r="AT10" s="150">
        <f>Disability_benefits!AT10</f>
        <v>0</v>
      </c>
      <c r="AU10" s="150">
        <f>Disability_benefits!AU10</f>
        <v>0</v>
      </c>
      <c r="AV10" s="150">
        <f>Disability_benefits!AV10</f>
        <v>0</v>
      </c>
      <c r="AW10" s="150">
        <f>Disability_benefits!AW10</f>
        <v>0</v>
      </c>
      <c r="AX10" s="150">
        <f>Disability_benefits!AX10</f>
        <v>0</v>
      </c>
      <c r="AY10" s="150">
        <f>Disability_benefits!AY10</f>
        <v>0</v>
      </c>
      <c r="AZ10" s="150">
        <f>Disability_benefits!AZ10</f>
        <v>0</v>
      </c>
      <c r="BA10" s="150">
        <f>Disability_benefits!BA10</f>
        <v>0</v>
      </c>
      <c r="BB10" s="150">
        <f>Disability_benefits!BB10</f>
        <v>0</v>
      </c>
      <c r="BC10" s="150">
        <f>Disability_benefits!BC10</f>
        <v>0</v>
      </c>
      <c r="BD10" s="150">
        <f>Disability_benefits!BD10</f>
        <v>0</v>
      </c>
      <c r="BE10" s="150">
        <f>Disability_benefits!BE10</f>
        <v>0</v>
      </c>
      <c r="BF10" s="150">
        <f>Disability_benefits!BF10</f>
        <v>0</v>
      </c>
      <c r="BG10" s="150">
        <f>Disability_benefits!BG10</f>
        <v>0</v>
      </c>
      <c r="BH10" s="150">
        <f>Disability_benefits!BH10</f>
        <v>0</v>
      </c>
      <c r="BI10" s="150">
        <f>Disability_benefits!BI10</f>
        <v>0</v>
      </c>
      <c r="BJ10" s="150">
        <f>Disability_benefits!BJ10</f>
        <v>0</v>
      </c>
      <c r="BK10" s="150">
        <f>Disability_benefits!BK10</f>
        <v>0</v>
      </c>
      <c r="BL10" s="150">
        <f>Disability_benefits!BL10</f>
        <v>0</v>
      </c>
      <c r="BM10" s="150">
        <f>Disability_benefits!BM10</f>
        <v>0</v>
      </c>
      <c r="BN10" s="150">
        <f>Disability_benefits!BN10</f>
        <v>0</v>
      </c>
      <c r="BO10" s="150">
        <f>Disability_benefits!BO10</f>
        <v>0</v>
      </c>
      <c r="BP10" s="150">
        <f>Disability_benefits!BP10</f>
        <v>0</v>
      </c>
      <c r="BQ10" s="150">
        <f>Disability_benefits!BQ10</f>
        <v>160.53506744000006</v>
      </c>
      <c r="BR10" s="150">
        <f>Disability_benefits!BR10</f>
        <v>1564.5904814800003</v>
      </c>
      <c r="BS10" s="150">
        <f>Disability_benefits!BS10</f>
        <v>3004.5842815999977</v>
      </c>
      <c r="BT10" s="150">
        <f>Disability_benefits!BT10</f>
        <v>5160.3793347999217</v>
      </c>
      <c r="BU10" s="150">
        <f>Disability_benefits!BU10</f>
        <v>8637.6947994890197</v>
      </c>
      <c r="BV10" s="150">
        <f>Disability_benefits!BV10</f>
        <v>10574.616195339999</v>
      </c>
      <c r="BW10" s="150">
        <f>Disability_benefits!BW10</f>
        <v>12454.456860532842</v>
      </c>
      <c r="BX10" s="150">
        <f>Disability_benefits!BX10</f>
        <v>12819.310734296243</v>
      </c>
      <c r="BY10" s="150">
        <f>Disability_benefits!BY10</f>
        <v>13896.001545571449</v>
      </c>
      <c r="BZ10" s="150">
        <f>Disability_benefits!BZ10</f>
        <v>15322.962107075378</v>
      </c>
      <c r="CA10" s="150">
        <f>Disability_benefits!CA10</f>
        <v>16791.727917655757</v>
      </c>
      <c r="CB10" s="151">
        <f>Disability_benefits!CB10</f>
        <v>17776.013470374019</v>
      </c>
    </row>
    <row r="11" spans="1:80" s="161" customFormat="1" ht="24.75" customHeight="1" x14ac:dyDescent="0.4">
      <c r="A11" s="205"/>
      <c r="B11" s="208" t="s">
        <v>397</v>
      </c>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6">
        <f t="shared" ref="AH11:CB11" si="2">SUM(AH12:AH17)</f>
        <v>1735</v>
      </c>
      <c r="AI11" s="206">
        <f t="shared" si="2"/>
        <v>1881</v>
      </c>
      <c r="AJ11" s="206">
        <f t="shared" si="2"/>
        <v>2084</v>
      </c>
      <c r="AK11" s="206">
        <f t="shared" si="2"/>
        <v>2378</v>
      </c>
      <c r="AL11" s="206">
        <f t="shared" si="2"/>
        <v>2560</v>
      </c>
      <c r="AM11" s="206">
        <f t="shared" si="2"/>
        <v>2624</v>
      </c>
      <c r="AN11" s="206">
        <f t="shared" si="2"/>
        <v>3010</v>
      </c>
      <c r="AO11" s="206">
        <f t="shared" si="2"/>
        <v>3323</v>
      </c>
      <c r="AP11" s="206">
        <f t="shared" si="2"/>
        <v>3676.8379999999997</v>
      </c>
      <c r="AQ11" s="206">
        <f t="shared" si="2"/>
        <v>4043.5760000000005</v>
      </c>
      <c r="AR11" s="206">
        <f t="shared" si="2"/>
        <v>4639.5420000000004</v>
      </c>
      <c r="AS11" s="206">
        <f t="shared" si="2"/>
        <v>5288.3220000000001</v>
      </c>
      <c r="AT11" s="206">
        <f t="shared" si="2"/>
        <v>6158.0410000000011</v>
      </c>
      <c r="AU11" s="206">
        <f t="shared" si="2"/>
        <v>7754.1389999999992</v>
      </c>
      <c r="AV11" s="206">
        <f t="shared" si="2"/>
        <v>9112.7169999999987</v>
      </c>
      <c r="AW11" s="206">
        <f t="shared" si="2"/>
        <v>10494.066999999999</v>
      </c>
      <c r="AX11" s="206">
        <f t="shared" si="2"/>
        <v>11580.523999999998</v>
      </c>
      <c r="AY11" s="206">
        <f t="shared" si="2"/>
        <v>11948.351999999999</v>
      </c>
      <c r="AZ11" s="206">
        <f t="shared" si="2"/>
        <v>12074.404999999999</v>
      </c>
      <c r="BA11" s="206">
        <f t="shared" si="2"/>
        <v>12090.098000000002</v>
      </c>
      <c r="BB11" s="206">
        <f t="shared" si="2"/>
        <v>12082.812</v>
      </c>
      <c r="BC11" s="206">
        <f t="shared" si="2"/>
        <v>11847.279</v>
      </c>
      <c r="BD11" s="206">
        <f t="shared" si="2"/>
        <v>12180.391000000001</v>
      </c>
      <c r="BE11" s="206">
        <f t="shared" si="2"/>
        <v>12557.704338892207</v>
      </c>
      <c r="BF11" s="206">
        <f t="shared" si="2"/>
        <v>12488.598948891868</v>
      </c>
      <c r="BG11" s="206">
        <f t="shared" si="2"/>
        <v>12665.169673067492</v>
      </c>
      <c r="BH11" s="206">
        <f t="shared" si="2"/>
        <v>12297.070067599381</v>
      </c>
      <c r="BI11" s="206">
        <f t="shared" si="2"/>
        <v>12082.332327895077</v>
      </c>
      <c r="BJ11" s="206">
        <f t="shared" si="2"/>
        <v>12043.921697260022</v>
      </c>
      <c r="BK11" s="206">
        <f t="shared" si="2"/>
        <v>12612.190449657459</v>
      </c>
      <c r="BL11" s="206">
        <f t="shared" si="2"/>
        <v>12629.213878372164</v>
      </c>
      <c r="BM11" s="206">
        <f t="shared" si="2"/>
        <v>13267.210975195316</v>
      </c>
      <c r="BN11" s="206">
        <f t="shared" si="2"/>
        <v>13311.0615577796</v>
      </c>
      <c r="BO11" s="206">
        <f t="shared" si="2"/>
        <v>13412.354468304709</v>
      </c>
      <c r="BP11" s="206">
        <f t="shared" si="2"/>
        <v>13431.776763784655</v>
      </c>
      <c r="BQ11" s="206">
        <f t="shared" si="2"/>
        <v>13474.88355688931</v>
      </c>
      <c r="BR11" s="206">
        <f t="shared" si="2"/>
        <v>14275.5346808656</v>
      </c>
      <c r="BS11" s="206">
        <f t="shared" si="2"/>
        <v>15053.381029124681</v>
      </c>
      <c r="BT11" s="206">
        <f t="shared" si="2"/>
        <v>15448.036182338563</v>
      </c>
      <c r="BU11" s="206">
        <f t="shared" si="2"/>
        <v>16150.890600353592</v>
      </c>
      <c r="BV11" s="206">
        <f t="shared" si="2"/>
        <v>17091.000586879418</v>
      </c>
      <c r="BW11" s="206">
        <f t="shared" si="2"/>
        <v>13520.164402475524</v>
      </c>
      <c r="BX11" s="206">
        <f t="shared" si="2"/>
        <v>17621.059969734579</v>
      </c>
      <c r="BY11" s="206">
        <f t="shared" si="2"/>
        <v>17895.233345898585</v>
      </c>
      <c r="BZ11" s="206">
        <f t="shared" si="2"/>
        <v>18327.964846583523</v>
      </c>
      <c r="CA11" s="206">
        <f t="shared" si="2"/>
        <v>18879.60300902227</v>
      </c>
      <c r="CB11" s="207">
        <f t="shared" si="2"/>
        <v>19234.537988070526</v>
      </c>
    </row>
    <row r="12" spans="1:80" x14ac:dyDescent="0.4">
      <c r="A12" s="210"/>
      <c r="B12" s="211" t="s">
        <v>398</v>
      </c>
      <c r="AH12" s="150">
        <v>0</v>
      </c>
      <c r="AI12" s="150">
        <v>0</v>
      </c>
      <c r="AJ12" s="150">
        <v>0</v>
      </c>
      <c r="AK12" s="150">
        <v>0</v>
      </c>
      <c r="AL12" s="150">
        <v>0</v>
      </c>
      <c r="AM12" s="150">
        <v>0</v>
      </c>
      <c r="AN12" s="150">
        <v>0</v>
      </c>
      <c r="AO12" s="150">
        <v>0</v>
      </c>
      <c r="AP12" s="150">
        <v>0</v>
      </c>
      <c r="AQ12" s="150">
        <v>0</v>
      </c>
      <c r="AR12" s="150">
        <v>0</v>
      </c>
      <c r="AS12" s="150">
        <v>0</v>
      </c>
      <c r="AT12" s="150">
        <v>0</v>
      </c>
      <c r="AU12" s="150">
        <v>0</v>
      </c>
      <c r="AV12" s="150">
        <v>0</v>
      </c>
      <c r="AW12" s="150">
        <v>0</v>
      </c>
      <c r="AX12" s="150">
        <v>0</v>
      </c>
      <c r="AY12" s="150">
        <v>0</v>
      </c>
      <c r="AZ12" s="150">
        <v>0</v>
      </c>
      <c r="BA12" s="150">
        <v>0</v>
      </c>
      <c r="BB12" s="150">
        <v>0</v>
      </c>
      <c r="BC12" s="150">
        <v>0</v>
      </c>
      <c r="BD12" s="150">
        <v>0</v>
      </c>
      <c r="BE12" s="150">
        <v>0</v>
      </c>
      <c r="BF12" s="150">
        <v>0</v>
      </c>
      <c r="BG12" s="150">
        <v>0</v>
      </c>
      <c r="BH12" s="150">
        <v>0</v>
      </c>
      <c r="BI12" s="150">
        <v>0</v>
      </c>
      <c r="BJ12" s="150">
        <v>0</v>
      </c>
      <c r="BK12" s="150">
        <v>0</v>
      </c>
      <c r="BL12" s="150">
        <v>127.18792894999999</v>
      </c>
      <c r="BM12" s="150">
        <v>1267.3993002300001</v>
      </c>
      <c r="BN12" s="150">
        <v>2231.7483618999995</v>
      </c>
      <c r="BO12" s="150">
        <v>3554.1022156099998</v>
      </c>
      <c r="BP12" s="150">
        <v>6779.6544881600003</v>
      </c>
      <c r="BQ12" s="150">
        <v>10436.707839979998</v>
      </c>
      <c r="BR12" s="150">
        <v>12835.996151169997</v>
      </c>
      <c r="BS12" s="150">
        <v>14287.60756918</v>
      </c>
      <c r="BT12" s="150">
        <v>15098.948272360516</v>
      </c>
      <c r="BU12" s="150">
        <v>15993.32438531454</v>
      </c>
      <c r="BV12" s="150">
        <v>16991.999547904379</v>
      </c>
      <c r="BW12" s="150">
        <v>13430.198641013072</v>
      </c>
      <c r="BX12" s="150">
        <v>17541.799503787148</v>
      </c>
      <c r="BY12" s="150">
        <v>17820.128005480015</v>
      </c>
      <c r="BZ12" s="150">
        <v>18256.056533188035</v>
      </c>
      <c r="CA12" s="150">
        <v>18808.186079015271</v>
      </c>
      <c r="CB12" s="151">
        <v>19167.592133786089</v>
      </c>
    </row>
    <row r="13" spans="1:80" x14ac:dyDescent="0.4">
      <c r="A13" s="210"/>
      <c r="B13" s="211" t="s">
        <v>205</v>
      </c>
      <c r="AH13" s="150">
        <f>Incapacity_benefits!AH17</f>
        <v>0</v>
      </c>
      <c r="AI13" s="150">
        <f>Incapacity_benefits!AI17</f>
        <v>0</v>
      </c>
      <c r="AJ13" s="150">
        <f>Incapacity_benefits!AJ17</f>
        <v>0</v>
      </c>
      <c r="AK13" s="150">
        <f>Incapacity_benefits!AK17</f>
        <v>0</v>
      </c>
      <c r="AL13" s="150">
        <f>Incapacity_benefits!AL17</f>
        <v>0</v>
      </c>
      <c r="AM13" s="150">
        <f>Incapacity_benefits!AM17</f>
        <v>0</v>
      </c>
      <c r="AN13" s="150">
        <f>Incapacity_benefits!AN17</f>
        <v>0</v>
      </c>
      <c r="AO13" s="150">
        <f>Incapacity_benefits!AO17</f>
        <v>0</v>
      </c>
      <c r="AP13" s="150">
        <f>Incapacity_benefits!AP17</f>
        <v>0</v>
      </c>
      <c r="AQ13" s="150">
        <f>Incapacity_benefits!AQ17</f>
        <v>0</v>
      </c>
      <c r="AR13" s="150">
        <f>Incapacity_benefits!AR17</f>
        <v>0</v>
      </c>
      <c r="AS13" s="150">
        <f>Incapacity_benefits!AS17</f>
        <v>0</v>
      </c>
      <c r="AT13" s="150">
        <f>Incapacity_benefits!AT17</f>
        <v>0</v>
      </c>
      <c r="AU13" s="150">
        <f>Incapacity_benefits!AU17</f>
        <v>0</v>
      </c>
      <c r="AV13" s="150">
        <f>Incapacity_benefits!AV17</f>
        <v>0</v>
      </c>
      <c r="AW13" s="150">
        <f>Incapacity_benefits!AW17</f>
        <v>0</v>
      </c>
      <c r="AX13" s="150">
        <f>Incapacity_benefits!AX17</f>
        <v>0</v>
      </c>
      <c r="AY13" s="150">
        <f>Incapacity_benefits!AY17</f>
        <v>7622.94</v>
      </c>
      <c r="AZ13" s="150">
        <f>Incapacity_benefits!AZ17</f>
        <v>7661.6239999999998</v>
      </c>
      <c r="BA13" s="150">
        <f>Incapacity_benefits!BA17</f>
        <v>7412.2720000000008</v>
      </c>
      <c r="BB13" s="150">
        <f>Incapacity_benefits!BB17</f>
        <v>7250.5899999999992</v>
      </c>
      <c r="BC13" s="150">
        <f>Incapacity_benefits!BC17</f>
        <v>6790.04</v>
      </c>
      <c r="BD13" s="150">
        <f>Incapacity_benefits!BD17</f>
        <v>6766.183</v>
      </c>
      <c r="BE13" s="150">
        <f>Incapacity_benefits!BE17</f>
        <v>6749.0433528570848</v>
      </c>
      <c r="BF13" s="150">
        <f>Incapacity_benefits!BF17</f>
        <v>6757.9545089520052</v>
      </c>
      <c r="BG13" s="150">
        <f>Incapacity_benefits!BG17</f>
        <v>6724.1235550023994</v>
      </c>
      <c r="BH13" s="150">
        <f>Incapacity_benefits!BH17</f>
        <v>6662.027000000001</v>
      </c>
      <c r="BI13" s="150">
        <f>Incapacity_benefits!BI17</f>
        <v>6649.9306075200002</v>
      </c>
      <c r="BJ13" s="150">
        <f>Incapacity_benefits!BJ17</f>
        <v>6566.1693209299992</v>
      </c>
      <c r="BK13" s="150">
        <f>Incapacity_benefits!BK17</f>
        <v>6657.0001817393668</v>
      </c>
      <c r="BL13" s="150">
        <f>Incapacity_benefits!BL17</f>
        <v>6515.843602259999</v>
      </c>
      <c r="BM13" s="150">
        <f>Incapacity_benefits!BM17</f>
        <v>6108.3423565899984</v>
      </c>
      <c r="BN13" s="150">
        <f>Incapacity_benefits!BN17</f>
        <v>5556.0370140352552</v>
      </c>
      <c r="BO13" s="150">
        <f>Incapacity_benefits!BO17</f>
        <v>4935.2797263499997</v>
      </c>
      <c r="BP13" s="150">
        <f>Incapacity_benefits!BP17</f>
        <v>3275.8454461099991</v>
      </c>
      <c r="BQ13" s="150">
        <f>Incapacity_benefits!BQ17</f>
        <v>1186.7982191800002</v>
      </c>
      <c r="BR13" s="150">
        <f>Incapacity_benefits!BR17</f>
        <v>244.52811802000031</v>
      </c>
      <c r="BS13" s="150">
        <f>Incapacity_benefits!BS17</f>
        <v>62.986505620193512</v>
      </c>
      <c r="BT13" s="150">
        <f>Incapacity_benefits!BT17</f>
        <v>15.069286518175856</v>
      </c>
      <c r="BU13" s="150">
        <f>Incapacity_benefits!BU17</f>
        <v>9.0194682002369593</v>
      </c>
      <c r="BV13" s="150">
        <f>Incapacity_benefits!BV17</f>
        <v>-1.306183561980002</v>
      </c>
      <c r="BW13" s="150">
        <f>Incapacity_benefits!BW17</f>
        <v>0.62786844396406194</v>
      </c>
      <c r="BX13" s="150">
        <f>Incapacity_benefits!BX17</f>
        <v>-7.3526949516425799E-2</v>
      </c>
      <c r="BY13" s="150">
        <f>Incapacity_benefits!BY17</f>
        <v>-4.3670656315262027E-2</v>
      </c>
      <c r="BZ13" s="150">
        <f>Incapacity_benefits!BZ17</f>
        <v>-2.6014448605042678E-2</v>
      </c>
      <c r="CA13" s="150">
        <f>Incapacity_benefits!CA17</f>
        <v>-1.5511933613571591E-2</v>
      </c>
      <c r="CB13" s="151">
        <f>Incapacity_benefits!CB17</f>
        <v>-9.2494785526690132E-3</v>
      </c>
    </row>
    <row r="14" spans="1:80" x14ac:dyDescent="0.4">
      <c r="A14" s="210"/>
      <c r="B14" s="211" t="s">
        <v>399</v>
      </c>
      <c r="AH14" s="150">
        <f>Incapacity_benefits!AH40</f>
        <v>130</v>
      </c>
      <c r="AI14" s="150">
        <f>Incapacity_benefits!AI40</f>
        <v>146</v>
      </c>
      <c r="AJ14" s="150">
        <f>Incapacity_benefits!AJ40</f>
        <v>172</v>
      </c>
      <c r="AK14" s="150">
        <f>Incapacity_benefits!AK40</f>
        <v>198</v>
      </c>
      <c r="AL14" s="150">
        <f>Incapacity_benefits!AL40</f>
        <v>259</v>
      </c>
      <c r="AM14" s="150">
        <f>Incapacity_benefits!AM40</f>
        <v>305</v>
      </c>
      <c r="AN14" s="150">
        <f>Incapacity_benefits!AN40</f>
        <v>353</v>
      </c>
      <c r="AO14" s="150">
        <f>Incapacity_benefits!AO40</f>
        <v>432</v>
      </c>
      <c r="AP14" s="150">
        <f>Incapacity_benefits!AP40</f>
        <v>539</v>
      </c>
      <c r="AQ14" s="150">
        <f>Incapacity_benefits!AQ40</f>
        <v>587</v>
      </c>
      <c r="AR14" s="150">
        <f>Incapacity_benefits!AR40</f>
        <v>772</v>
      </c>
      <c r="AS14" s="150">
        <f>Incapacity_benefits!AS40</f>
        <v>902</v>
      </c>
      <c r="AT14" s="150">
        <f>Incapacity_benefits!AT40</f>
        <v>1081.992</v>
      </c>
      <c r="AU14" s="150">
        <f>Incapacity_benefits!AU40</f>
        <v>1399</v>
      </c>
      <c r="AV14" s="150">
        <f>Incapacity_benefits!AV40</f>
        <v>1899</v>
      </c>
      <c r="AW14" s="150">
        <f>Incapacity_benefits!AW40</f>
        <v>2358</v>
      </c>
      <c r="AX14" s="150">
        <f>Incapacity_benefits!AX40</f>
        <v>2758</v>
      </c>
      <c r="AY14" s="150">
        <f>Incapacity_benefits!AY40</f>
        <v>3222</v>
      </c>
      <c r="AZ14" s="150">
        <f>Incapacity_benefits!AZ40</f>
        <v>3507</v>
      </c>
      <c r="BA14" s="150">
        <f>Incapacity_benefits!BA40</f>
        <v>3679</v>
      </c>
      <c r="BB14" s="150">
        <f>Incapacity_benefits!BB40</f>
        <v>3848</v>
      </c>
      <c r="BC14" s="150">
        <f>Incapacity_benefits!BC40</f>
        <v>4051</v>
      </c>
      <c r="BD14" s="150">
        <f>Incapacity_benefits!BD40</f>
        <v>4400</v>
      </c>
      <c r="BE14" s="150">
        <f>Incapacity_benefits!BE40</f>
        <v>4769</v>
      </c>
      <c r="BF14" s="150">
        <f>Incapacity_benefits!BF40</f>
        <v>4773</v>
      </c>
      <c r="BG14" s="150">
        <f>Incapacity_benefits!BG40</f>
        <v>5005</v>
      </c>
      <c r="BH14" s="150">
        <f>Incapacity_benefits!BH40</f>
        <v>4716.6390675993789</v>
      </c>
      <c r="BI14" s="150">
        <f>Incapacity_benefits!BI40</f>
        <v>4532.1900443650775</v>
      </c>
      <c r="BJ14" s="150">
        <f>Incapacity_benefits!BJ40</f>
        <v>4574.2510630700235</v>
      </c>
      <c r="BK14" s="150">
        <f>Incapacity_benefits!BK40</f>
        <v>5056.8584049752199</v>
      </c>
      <c r="BL14" s="150">
        <f>Incapacity_benefits!BL40</f>
        <v>5098.7516794821649</v>
      </c>
      <c r="BM14" s="150">
        <f>Incapacity_benefits!BM40</f>
        <v>4984.9200626353177</v>
      </c>
      <c r="BN14" s="150">
        <f>Incapacity_benefits!BN40</f>
        <v>4635.0118573493246</v>
      </c>
      <c r="BO14" s="150">
        <f>Incapacity_benefits!BO40</f>
        <v>4042.2862376047092</v>
      </c>
      <c r="BP14" s="150">
        <f>Incapacity_benefits!BP40</f>
        <v>2489.4119175746559</v>
      </c>
      <c r="BQ14" s="150">
        <f>Incapacity_benefits!BQ40</f>
        <v>991.64976374931302</v>
      </c>
      <c r="BR14" s="150">
        <f>Incapacity_benefits!BR40</f>
        <v>459.84335153560301</v>
      </c>
      <c r="BS14" s="150">
        <f>Incapacity_benefits!BS40</f>
        <v>233.19424866448765</v>
      </c>
      <c r="BT14" s="150">
        <f>Incapacity_benefits!BT40</f>
        <v>99.729245369872473</v>
      </c>
      <c r="BU14" s="150">
        <f>Incapacity_benefits!BU40</f>
        <v>28.960770188816397</v>
      </c>
      <c r="BV14" s="150">
        <f>Incapacity_benefits!BV40</f>
        <v>3.1480217970206676</v>
      </c>
      <c r="BW14" s="150">
        <f>Incapacity_benefits!BW40</f>
        <v>8.4495000000000002E-4</v>
      </c>
      <c r="BX14" s="150">
        <f>Incapacity_benefits!BX40</f>
        <v>-8.7648777655854077E-2</v>
      </c>
      <c r="BY14" s="150">
        <f>Incapacity_benefits!BY40</f>
        <v>-9.8684490726671084E-2</v>
      </c>
      <c r="BZ14" s="150">
        <f>Incapacity_benefits!BZ40</f>
        <v>-6.5613143934835833E-2</v>
      </c>
      <c r="CA14" s="150">
        <f>Incapacity_benefits!CA40</f>
        <v>0.96755600974933742</v>
      </c>
      <c r="CB14" s="151">
        <f>Incapacity_benefits!CB40</f>
        <v>1.0008449500000001</v>
      </c>
    </row>
    <row r="15" spans="1:80" x14ac:dyDescent="0.4">
      <c r="A15" s="210"/>
      <c r="B15" s="211" t="s">
        <v>208</v>
      </c>
      <c r="AH15" s="150">
        <f>Incapacity_benefits!AH27</f>
        <v>840</v>
      </c>
      <c r="AI15" s="150">
        <f>Incapacity_benefits!AI27</f>
        <v>995</v>
      </c>
      <c r="AJ15" s="150">
        <f>Incapacity_benefits!AJ27</f>
        <v>1150</v>
      </c>
      <c r="AK15" s="150">
        <f>Incapacity_benefits!AK27</f>
        <v>1370</v>
      </c>
      <c r="AL15" s="150">
        <f>Incapacity_benefits!AL27</f>
        <v>1593</v>
      </c>
      <c r="AM15" s="150">
        <f>Incapacity_benefits!AM27</f>
        <v>1872</v>
      </c>
      <c r="AN15" s="150">
        <f>Incapacity_benefits!AN27</f>
        <v>2142</v>
      </c>
      <c r="AO15" s="150">
        <f>Incapacity_benefits!AO27</f>
        <v>2349</v>
      </c>
      <c r="AP15" s="150">
        <f>Incapacity_benefits!AP27</f>
        <v>2673.8379999999997</v>
      </c>
      <c r="AQ15" s="150">
        <f>Incapacity_benefits!AQ27</f>
        <v>2968.4050000000002</v>
      </c>
      <c r="AR15" s="150">
        <f>Incapacity_benefits!AR27</f>
        <v>3359.3579999999997</v>
      </c>
      <c r="AS15" s="150">
        <f>Incapacity_benefits!AS27</f>
        <v>3836.6360000000004</v>
      </c>
      <c r="AT15" s="150">
        <f>Incapacity_benefits!AT27</f>
        <v>4431.0190000000002</v>
      </c>
      <c r="AU15" s="150">
        <f>Incapacity_benefits!AU27</f>
        <v>5485.4179999999997</v>
      </c>
      <c r="AV15" s="150">
        <f>Incapacity_benefits!AV27</f>
        <v>6209.601999999999</v>
      </c>
      <c r="AW15" s="150">
        <f>Incapacity_benefits!AW27</f>
        <v>7067.8279999999995</v>
      </c>
      <c r="AX15" s="150">
        <f>Incapacity_benefits!AX27</f>
        <v>7705.1339999999991</v>
      </c>
      <c r="AY15" s="150">
        <f>Incapacity_benefits!AY27</f>
        <v>271</v>
      </c>
      <c r="AZ15" s="150">
        <f>Incapacity_benefits!AZ27</f>
        <v>0</v>
      </c>
      <c r="BA15" s="150">
        <f>Incapacity_benefits!BA27</f>
        <v>0</v>
      </c>
      <c r="BB15" s="150">
        <f>Incapacity_benefits!BB27</f>
        <v>0</v>
      </c>
      <c r="BC15" s="150">
        <f>Incapacity_benefits!BC27</f>
        <v>0</v>
      </c>
      <c r="BD15" s="150">
        <f>Incapacity_benefits!BD27</f>
        <v>0</v>
      </c>
      <c r="BE15" s="150">
        <f>Incapacity_benefits!BE27</f>
        <v>0</v>
      </c>
      <c r="BF15" s="150">
        <f>Incapacity_benefits!BF27</f>
        <v>0</v>
      </c>
      <c r="BG15" s="150">
        <f>Incapacity_benefits!BG27</f>
        <v>0</v>
      </c>
      <c r="BH15" s="150">
        <f>Incapacity_benefits!BH27</f>
        <v>0</v>
      </c>
      <c r="BI15" s="150">
        <f>Incapacity_benefits!BI27</f>
        <v>0</v>
      </c>
      <c r="BJ15" s="150">
        <f>Incapacity_benefits!BJ27</f>
        <v>0</v>
      </c>
      <c r="BK15" s="150">
        <f>Incapacity_benefits!BK27</f>
        <v>0</v>
      </c>
      <c r="BL15" s="150">
        <f>Incapacity_benefits!BL27</f>
        <v>0</v>
      </c>
      <c r="BM15" s="150">
        <f>Incapacity_benefits!BM27</f>
        <v>0</v>
      </c>
      <c r="BN15" s="150">
        <f>Incapacity_benefits!BN27</f>
        <v>0</v>
      </c>
      <c r="BO15" s="150">
        <f>Incapacity_benefits!BO27</f>
        <v>0</v>
      </c>
      <c r="BP15" s="150">
        <f>Incapacity_benefits!BP27</f>
        <v>0</v>
      </c>
      <c r="BQ15" s="150">
        <f>Incapacity_benefits!BQ27</f>
        <v>0</v>
      </c>
      <c r="BR15" s="150">
        <f>Incapacity_benefits!BR27</f>
        <v>0</v>
      </c>
      <c r="BS15" s="150">
        <f>Incapacity_benefits!BS27</f>
        <v>0</v>
      </c>
      <c r="BT15" s="150">
        <f>Incapacity_benefits!BT27</f>
        <v>0</v>
      </c>
      <c r="BU15" s="150">
        <f>Incapacity_benefits!BU27</f>
        <v>0</v>
      </c>
      <c r="BV15" s="150">
        <f>Incapacity_benefits!BV27</f>
        <v>0</v>
      </c>
      <c r="BW15" s="150">
        <f>Incapacity_benefits!BW27</f>
        <v>0</v>
      </c>
      <c r="BX15" s="150">
        <f>Incapacity_benefits!BX27</f>
        <v>0</v>
      </c>
      <c r="BY15" s="150">
        <f>Incapacity_benefits!BY27</f>
        <v>0</v>
      </c>
      <c r="BZ15" s="150">
        <f>Incapacity_benefits!BZ27</f>
        <v>0</v>
      </c>
      <c r="CA15" s="150">
        <f>Incapacity_benefits!CA27</f>
        <v>0</v>
      </c>
      <c r="CB15" s="151">
        <f>Incapacity_benefits!CB27</f>
        <v>0</v>
      </c>
    </row>
    <row r="16" spans="1:80" x14ac:dyDescent="0.4">
      <c r="A16" s="210"/>
      <c r="B16" s="211" t="s">
        <v>225</v>
      </c>
      <c r="AH16" s="150">
        <f>Incapacity_benefits!AH37</f>
        <v>69</v>
      </c>
      <c r="AI16" s="150">
        <f>Incapacity_benefits!AI37</f>
        <v>85</v>
      </c>
      <c r="AJ16" s="150">
        <f>Incapacity_benefits!AJ37</f>
        <v>108</v>
      </c>
      <c r="AK16" s="150">
        <f>Incapacity_benefits!AK37</f>
        <v>130</v>
      </c>
      <c r="AL16" s="150">
        <f>Incapacity_benefits!AL37</f>
        <v>154</v>
      </c>
      <c r="AM16" s="150">
        <f>Incapacity_benefits!AM37</f>
        <v>182</v>
      </c>
      <c r="AN16" s="150">
        <f>Incapacity_benefits!AN37</f>
        <v>236</v>
      </c>
      <c r="AO16" s="150">
        <f>Incapacity_benefits!AO37</f>
        <v>266</v>
      </c>
      <c r="AP16" s="150">
        <f>Incapacity_benefits!AP37</f>
        <v>285</v>
      </c>
      <c r="AQ16" s="150">
        <f>Incapacity_benefits!AQ37</f>
        <v>295.17</v>
      </c>
      <c r="AR16" s="150">
        <f>Incapacity_benefits!AR37</f>
        <v>316.22399999999999</v>
      </c>
      <c r="AS16" s="150">
        <f>Incapacity_benefits!AS37</f>
        <v>345.99400000000003</v>
      </c>
      <c r="AT16" s="150">
        <f>Incapacity_benefits!AT37</f>
        <v>428.738</v>
      </c>
      <c r="AU16" s="150">
        <f>Incapacity_benefits!AU37</f>
        <v>596.20899999999983</v>
      </c>
      <c r="AV16" s="150">
        <f>Incapacity_benefits!AV37</f>
        <v>640.11500000000001</v>
      </c>
      <c r="AW16" s="150">
        <f>Incapacity_benefits!AW37</f>
        <v>703.23900000000003</v>
      </c>
      <c r="AX16" s="150">
        <f>Incapacity_benefits!AX37</f>
        <v>775.55</v>
      </c>
      <c r="AY16" s="150">
        <f>Incapacity_benefits!AY37</f>
        <v>820.41200000000003</v>
      </c>
      <c r="AZ16" s="150">
        <f>Incapacity_benefits!AZ37</f>
        <v>905.78099999999995</v>
      </c>
      <c r="BA16" s="150">
        <f>Incapacity_benefits!BA37</f>
        <v>998.82600000000002</v>
      </c>
      <c r="BB16" s="150">
        <f>Incapacity_benefits!BB37</f>
        <v>984.22199999999998</v>
      </c>
      <c r="BC16" s="150">
        <f>Incapacity_benefits!BC37</f>
        <v>1006.239</v>
      </c>
      <c r="BD16" s="150">
        <f>Incapacity_benefits!BD37</f>
        <v>1014.208</v>
      </c>
      <c r="BE16" s="150">
        <f>Incapacity_benefits!BE37</f>
        <v>1039.6609860351221</v>
      </c>
      <c r="BF16" s="150">
        <f>Incapacity_benefits!BF37</f>
        <v>957.64443993986208</v>
      </c>
      <c r="BG16" s="150">
        <f>Incapacity_benefits!BG37</f>
        <v>936.04611806509195</v>
      </c>
      <c r="BH16" s="150">
        <f>Incapacity_benefits!BH37</f>
        <v>918.404</v>
      </c>
      <c r="BI16" s="150">
        <f>Incapacity_benefits!BI37</f>
        <v>900.21167600999991</v>
      </c>
      <c r="BJ16" s="150">
        <f>Incapacity_benefits!BJ37</f>
        <v>903.50131326000019</v>
      </c>
      <c r="BK16" s="150">
        <f>Incapacity_benefits!BK37</f>
        <v>898.33186294287157</v>
      </c>
      <c r="BL16" s="150">
        <f>Incapacity_benefits!BL37</f>
        <v>887.43066767999994</v>
      </c>
      <c r="BM16" s="150">
        <f>Incapacity_benefits!BM37</f>
        <v>906.54925574000004</v>
      </c>
      <c r="BN16" s="150">
        <f>Incapacity_benefits!BN37</f>
        <v>888.26432449502204</v>
      </c>
      <c r="BO16" s="150">
        <f>Incapacity_benefits!BO37</f>
        <v>880.68628874000012</v>
      </c>
      <c r="BP16" s="150">
        <f>Incapacity_benefits!BP37</f>
        <v>886.86491193999996</v>
      </c>
      <c r="BQ16" s="150">
        <f>Incapacity_benefits!BQ37</f>
        <v>859.72773397999993</v>
      </c>
      <c r="BR16" s="150">
        <f>Incapacity_benefits!BR37</f>
        <v>735.16706013999999</v>
      </c>
      <c r="BS16" s="150">
        <f>Incapacity_benefits!BS37</f>
        <v>469.59270565999998</v>
      </c>
      <c r="BT16" s="150">
        <f>Incapacity_benefits!BT37</f>
        <v>234.28937808999999</v>
      </c>
      <c r="BU16" s="150">
        <f>Incapacity_benefits!BU37</f>
        <v>119.58597665000002</v>
      </c>
      <c r="BV16" s="150">
        <f>Incapacity_benefits!BV37</f>
        <v>97.159200739999989</v>
      </c>
      <c r="BW16" s="150">
        <f>Incapacity_benefits!BW37</f>
        <v>89.337048068487249</v>
      </c>
      <c r="BX16" s="150">
        <f>Incapacity_benefits!BX37</f>
        <v>79.421641674601531</v>
      </c>
      <c r="BY16" s="150">
        <f>Incapacity_benefits!BY37</f>
        <v>75.247695565614094</v>
      </c>
      <c r="BZ16" s="150">
        <f>Incapacity_benefits!BZ37</f>
        <v>71.999940988027689</v>
      </c>
      <c r="CA16" s="150">
        <f>Incapacity_benefits!CA37</f>
        <v>70.464885930862309</v>
      </c>
      <c r="CB16" s="151">
        <f>Incapacity_benefits!CB37</f>
        <v>65.954258812992606</v>
      </c>
    </row>
    <row r="17" spans="1:80" x14ac:dyDescent="0.4">
      <c r="A17" s="210"/>
      <c r="B17" s="211" t="s">
        <v>226</v>
      </c>
      <c r="AH17" s="150">
        <f>Incapacity_benefits!AH34</f>
        <v>696</v>
      </c>
      <c r="AI17" s="150">
        <f>Incapacity_benefits!AI34</f>
        <v>655</v>
      </c>
      <c r="AJ17" s="150">
        <f>Incapacity_benefits!AJ34</f>
        <v>654</v>
      </c>
      <c r="AK17" s="150">
        <f>Incapacity_benefits!AK34</f>
        <v>680</v>
      </c>
      <c r="AL17" s="150">
        <f>Incapacity_benefits!AL34</f>
        <v>554</v>
      </c>
      <c r="AM17" s="150">
        <f>Incapacity_benefits!AM34</f>
        <v>265</v>
      </c>
      <c r="AN17" s="150">
        <f>Incapacity_benefits!AN34</f>
        <v>279</v>
      </c>
      <c r="AO17" s="150">
        <f>Incapacity_benefits!AO34</f>
        <v>276</v>
      </c>
      <c r="AP17" s="150">
        <f>Incapacity_benefits!AP34</f>
        <v>179</v>
      </c>
      <c r="AQ17" s="150">
        <f>Incapacity_benefits!AQ34</f>
        <v>193.001</v>
      </c>
      <c r="AR17" s="150">
        <f>Incapacity_benefits!AR34</f>
        <v>191.96</v>
      </c>
      <c r="AS17" s="150">
        <f>Incapacity_benefits!AS34</f>
        <v>203.69200000000001</v>
      </c>
      <c r="AT17" s="150">
        <f>Incapacity_benefits!AT34</f>
        <v>216.292</v>
      </c>
      <c r="AU17" s="150">
        <f>Incapacity_benefits!AU34</f>
        <v>273.512</v>
      </c>
      <c r="AV17" s="150">
        <f>Incapacity_benefits!AV34</f>
        <v>364</v>
      </c>
      <c r="AW17" s="150">
        <f>Incapacity_benefits!AW34</f>
        <v>365</v>
      </c>
      <c r="AX17" s="150">
        <f>Incapacity_benefits!AX34</f>
        <v>341.84</v>
      </c>
      <c r="AY17" s="150">
        <f>Incapacity_benefits!AY34</f>
        <v>12</v>
      </c>
      <c r="AZ17" s="150">
        <f>Incapacity_benefits!AZ34</f>
        <v>0</v>
      </c>
      <c r="BA17" s="150">
        <f>Incapacity_benefits!BA34</f>
        <v>0</v>
      </c>
      <c r="BB17" s="150">
        <f>Incapacity_benefits!BB34</f>
        <v>0</v>
      </c>
      <c r="BC17" s="150">
        <f>Incapacity_benefits!BC34</f>
        <v>0</v>
      </c>
      <c r="BD17" s="150">
        <f>Incapacity_benefits!BD34</f>
        <v>0</v>
      </c>
      <c r="BE17" s="150">
        <f>Incapacity_benefits!BE34</f>
        <v>0</v>
      </c>
      <c r="BF17" s="150">
        <f>Incapacity_benefits!BF34</f>
        <v>0</v>
      </c>
      <c r="BG17" s="150">
        <f>Incapacity_benefits!BG34</f>
        <v>0</v>
      </c>
      <c r="BH17" s="150">
        <f>Incapacity_benefits!BH34</f>
        <v>0</v>
      </c>
      <c r="BI17" s="150">
        <f>Incapacity_benefits!BI34</f>
        <v>0</v>
      </c>
      <c r="BJ17" s="150">
        <f>Incapacity_benefits!BJ34</f>
        <v>0</v>
      </c>
      <c r="BK17" s="150">
        <f>Incapacity_benefits!BK34</f>
        <v>0</v>
      </c>
      <c r="BL17" s="150">
        <f>Incapacity_benefits!BL34</f>
        <v>0</v>
      </c>
      <c r="BM17" s="150">
        <f>Incapacity_benefits!BM34</f>
        <v>0</v>
      </c>
      <c r="BN17" s="150">
        <f>Incapacity_benefits!BN34</f>
        <v>0</v>
      </c>
      <c r="BO17" s="150">
        <f>Incapacity_benefits!BO34</f>
        <v>0</v>
      </c>
      <c r="BP17" s="150">
        <f>Incapacity_benefits!BP34</f>
        <v>0</v>
      </c>
      <c r="BQ17" s="150">
        <f>Incapacity_benefits!BQ34</f>
        <v>0</v>
      </c>
      <c r="BR17" s="150">
        <f>Incapacity_benefits!BR34</f>
        <v>0</v>
      </c>
      <c r="BS17" s="150">
        <f>Incapacity_benefits!BS34</f>
        <v>0</v>
      </c>
      <c r="BT17" s="150">
        <f>Incapacity_benefits!BT34</f>
        <v>0</v>
      </c>
      <c r="BU17" s="150">
        <f>Incapacity_benefits!BU34</f>
        <v>0</v>
      </c>
      <c r="BV17" s="150">
        <f>Incapacity_benefits!BV34</f>
        <v>0</v>
      </c>
      <c r="BW17" s="150">
        <f>Incapacity_benefits!BW34</f>
        <v>0</v>
      </c>
      <c r="BX17" s="150">
        <f>Incapacity_benefits!BX34</f>
        <v>0</v>
      </c>
      <c r="BY17" s="150">
        <f>Incapacity_benefits!BY34</f>
        <v>0</v>
      </c>
      <c r="BZ17" s="150">
        <f>Incapacity_benefits!BZ34</f>
        <v>0</v>
      </c>
      <c r="CA17" s="150">
        <f>Incapacity_benefits!CA34</f>
        <v>0</v>
      </c>
      <c r="CB17" s="151">
        <f>Incapacity_benefits!CB34</f>
        <v>0</v>
      </c>
    </row>
    <row r="18" spans="1:80" s="161" customFormat="1" ht="24.75" customHeight="1" x14ac:dyDescent="0.4">
      <c r="A18" s="205"/>
      <c r="B18" s="208" t="s">
        <v>400</v>
      </c>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6">
        <f t="shared" ref="AH18:CB18" si="3">SUM(AH19:AH23)</f>
        <v>253</v>
      </c>
      <c r="AI18" s="206">
        <f t="shared" si="3"/>
        <v>285</v>
      </c>
      <c r="AJ18" s="206">
        <f t="shared" si="3"/>
        <v>329</v>
      </c>
      <c r="AK18" s="206">
        <f t="shared" si="3"/>
        <v>367</v>
      </c>
      <c r="AL18" s="206">
        <f t="shared" si="3"/>
        <v>399</v>
      </c>
      <c r="AM18" s="206">
        <f t="shared" si="3"/>
        <v>428</v>
      </c>
      <c r="AN18" s="206">
        <f t="shared" si="3"/>
        <v>441</v>
      </c>
      <c r="AO18" s="206">
        <f t="shared" si="3"/>
        <v>470</v>
      </c>
      <c r="AP18" s="206">
        <f t="shared" si="3"/>
        <v>505</v>
      </c>
      <c r="AQ18" s="206">
        <f t="shared" si="3"/>
        <v>514.10200000000009</v>
      </c>
      <c r="AR18" s="206">
        <f t="shared" si="3"/>
        <v>513.58300000000008</v>
      </c>
      <c r="AS18" s="206">
        <f t="shared" si="3"/>
        <v>533.13800000000003</v>
      </c>
      <c r="AT18" s="206">
        <f t="shared" si="3"/>
        <v>584.37099999999998</v>
      </c>
      <c r="AU18" s="206">
        <f t="shared" si="3"/>
        <v>654.65499413448993</v>
      </c>
      <c r="AV18" s="206">
        <f t="shared" si="3"/>
        <v>667.50399999999991</v>
      </c>
      <c r="AW18" s="206">
        <f t="shared" si="3"/>
        <v>686.28399999999988</v>
      </c>
      <c r="AX18" s="206">
        <f t="shared" si="3"/>
        <v>710.02199999999993</v>
      </c>
      <c r="AY18" s="206">
        <f t="shared" si="3"/>
        <v>734.97559504132221</v>
      </c>
      <c r="AZ18" s="206">
        <f t="shared" si="3"/>
        <v>748.39700000000005</v>
      </c>
      <c r="BA18" s="206">
        <f t="shared" si="3"/>
        <v>751.94600000000003</v>
      </c>
      <c r="BB18" s="206">
        <f t="shared" si="3"/>
        <v>769.20972503840244</v>
      </c>
      <c r="BC18" s="206">
        <f t="shared" si="3"/>
        <v>763.73799999999994</v>
      </c>
      <c r="BD18" s="206">
        <f t="shared" si="3"/>
        <v>770.87267336961202</v>
      </c>
      <c r="BE18" s="206">
        <f t="shared" si="3"/>
        <v>792.85709700000007</v>
      </c>
      <c r="BF18" s="206">
        <f t="shared" si="3"/>
        <v>802.21727761258762</v>
      </c>
      <c r="BG18" s="206">
        <f t="shared" si="3"/>
        <v>802.82745841250244</v>
      </c>
      <c r="BH18" s="206">
        <f t="shared" si="3"/>
        <v>815.19508900000005</v>
      </c>
      <c r="BI18" s="206">
        <f t="shared" si="3"/>
        <v>834.12734177900018</v>
      </c>
      <c r="BJ18" s="206">
        <f t="shared" si="3"/>
        <v>823.13039853999976</v>
      </c>
      <c r="BK18" s="206">
        <f t="shared" si="3"/>
        <v>822.24543098380013</v>
      </c>
      <c r="BL18" s="206">
        <f t="shared" si="3"/>
        <v>853.28739183000016</v>
      </c>
      <c r="BM18" s="206">
        <f t="shared" si="3"/>
        <v>886.07535800000016</v>
      </c>
      <c r="BN18" s="206">
        <f t="shared" si="3"/>
        <v>935.91351682000004</v>
      </c>
      <c r="BO18" s="206">
        <f t="shared" si="3"/>
        <v>934.84436764999998</v>
      </c>
      <c r="BP18" s="206">
        <f t="shared" si="3"/>
        <v>956.67538677023606</v>
      </c>
      <c r="BQ18" s="206">
        <f t="shared" si="3"/>
        <v>955.36992824000004</v>
      </c>
      <c r="BR18" s="206">
        <f t="shared" si="3"/>
        <v>990.27274720504909</v>
      </c>
      <c r="BS18" s="206">
        <f t="shared" si="3"/>
        <v>981.8956384411166</v>
      </c>
      <c r="BT18" s="206">
        <f t="shared" si="3"/>
        <v>944.54616344999965</v>
      </c>
      <c r="BU18" s="206">
        <f t="shared" si="3"/>
        <v>930.13222866000024</v>
      </c>
      <c r="BV18" s="206">
        <f t="shared" si="3"/>
        <v>923.82389724765926</v>
      </c>
      <c r="BW18" s="206">
        <f t="shared" si="3"/>
        <v>920.82501854144266</v>
      </c>
      <c r="BX18" s="206">
        <f t="shared" si="3"/>
        <v>837.92737839262429</v>
      </c>
      <c r="BY18" s="206">
        <f t="shared" si="3"/>
        <v>833.37928025907263</v>
      </c>
      <c r="BZ18" s="206">
        <f t="shared" si="3"/>
        <v>833.15128491424002</v>
      </c>
      <c r="CA18" s="206">
        <f t="shared" si="3"/>
        <v>835.95190010615909</v>
      </c>
      <c r="CB18" s="207">
        <f t="shared" si="3"/>
        <v>828.66122769197625</v>
      </c>
    </row>
    <row r="19" spans="1:80" x14ac:dyDescent="0.4">
      <c r="A19" s="210"/>
      <c r="B19" s="171" t="s">
        <v>401</v>
      </c>
      <c r="AH19" s="150">
        <f>Industrial_injuries_benefits!AH10</f>
        <v>32</v>
      </c>
      <c r="AI19" s="150">
        <f>Industrial_injuries_benefits!AI10</f>
        <v>36</v>
      </c>
      <c r="AJ19" s="150">
        <f>Industrial_injuries_benefits!AJ10</f>
        <v>42</v>
      </c>
      <c r="AK19" s="150">
        <f>Industrial_injuries_benefits!AK10</f>
        <v>47</v>
      </c>
      <c r="AL19" s="150">
        <f>Industrial_injuries_benefits!AL10</f>
        <v>51</v>
      </c>
      <c r="AM19" s="150">
        <f>Industrial_injuries_benefits!AM10</f>
        <v>54</v>
      </c>
      <c r="AN19" s="150">
        <f>Industrial_injuries_benefits!AN10</f>
        <v>55</v>
      </c>
      <c r="AO19" s="150">
        <f>Industrial_injuries_benefits!AO10</f>
        <v>58</v>
      </c>
      <c r="AP19" s="150">
        <f>Industrial_injuries_benefits!AP10</f>
        <v>61</v>
      </c>
      <c r="AQ19" s="150">
        <f>Industrial_injuries_benefits!AQ10</f>
        <v>56.491999999999997</v>
      </c>
      <c r="AR19" s="150">
        <f>Industrial_injuries_benefits!AR10</f>
        <v>58.61</v>
      </c>
      <c r="AS19" s="150">
        <f>Industrial_injuries_benefits!AS10</f>
        <v>59.338999999999999</v>
      </c>
      <c r="AT19" s="150">
        <f>Industrial_injuries_benefits!AT10</f>
        <v>60.216000000000001</v>
      </c>
      <c r="AU19" s="150">
        <f>Industrial_injuries_benefits!AU10</f>
        <v>64.003</v>
      </c>
      <c r="AV19" s="150">
        <f>Industrial_injuries_benefits!AV10</f>
        <v>62.688000000000002</v>
      </c>
      <c r="AW19" s="150">
        <f>Industrial_injuries_benefits!AW10</f>
        <v>66.622</v>
      </c>
      <c r="AX19" s="150">
        <f>Industrial_injuries_benefits!AX10</f>
        <v>58.168999999999997</v>
      </c>
      <c r="AY19" s="150">
        <f>Industrial_injuries_benefits!AY10</f>
        <v>57.765999999999998</v>
      </c>
      <c r="AZ19" s="150">
        <f>Industrial_injuries_benefits!AZ10</f>
        <v>55.347000000000001</v>
      </c>
      <c r="BA19" s="150">
        <f>Industrial_injuries_benefits!BA10</f>
        <v>54.619</v>
      </c>
      <c r="BB19" s="150">
        <f>Industrial_injuries_benefits!BB10</f>
        <v>49.393000000000001</v>
      </c>
      <c r="BC19" s="150">
        <f>Industrial_injuries_benefits!BC10</f>
        <v>51.527999999999999</v>
      </c>
      <c r="BD19" s="150">
        <f>Industrial_injuries_benefits!BD10</f>
        <v>49</v>
      </c>
      <c r="BE19" s="150">
        <f>Industrial_injuries_benefits!BE10</f>
        <v>49</v>
      </c>
      <c r="BF19" s="150">
        <f>Industrial_injuries_benefits!BF10</f>
        <v>48.056406750000008</v>
      </c>
      <c r="BG19" s="150">
        <f>Industrial_injuries_benefits!BG10</f>
        <v>45.566810758911991</v>
      </c>
      <c r="BH19" s="150">
        <f>Industrial_injuries_benefits!BH10</f>
        <v>43.427999999999997</v>
      </c>
      <c r="BI19" s="150">
        <f>Industrial_injuries_benefits!BI10</f>
        <v>40.824999999999996</v>
      </c>
      <c r="BJ19" s="150">
        <f>Industrial_injuries_benefits!BJ10</f>
        <v>39.280999999999992</v>
      </c>
      <c r="BK19" s="150">
        <f>Industrial_injuries_benefits!BK10</f>
        <v>37.953660409999991</v>
      </c>
      <c r="BL19" s="150">
        <f>Industrial_injuries_benefits!BL10</f>
        <v>36.609209720000003</v>
      </c>
      <c r="BM19" s="150">
        <f>Industrial_injuries_benefits!BM10</f>
        <v>35.892877070000004</v>
      </c>
      <c r="BN19" s="150">
        <f>Industrial_injuries_benefits!BN10</f>
        <v>34.066781949999992</v>
      </c>
      <c r="BO19" s="150">
        <f>Industrial_injuries_benefits!BO10</f>
        <v>32.863790210000005</v>
      </c>
      <c r="BP19" s="150">
        <f>Industrial_injuries_benefits!BP10</f>
        <v>31.777945706246079</v>
      </c>
      <c r="BQ19" s="150">
        <f>Industrial_injuries_benefits!BQ10</f>
        <v>30.124750710000001</v>
      </c>
      <c r="BR19" s="150">
        <f>Industrial_injuries_benefits!BR10</f>
        <v>28.755832375049046</v>
      </c>
      <c r="BS19" s="150">
        <f>Industrial_injuries_benefits!BS10</f>
        <v>27.031439348484149</v>
      </c>
      <c r="BT19" s="150">
        <f>Industrial_injuries_benefits!BT10</f>
        <v>25.55653510351236</v>
      </c>
      <c r="BU19" s="150">
        <f>Industrial_injuries_benefits!BU10</f>
        <v>23.864216851327928</v>
      </c>
      <c r="BV19" s="150">
        <f>Industrial_injuries_benefits!BV10</f>
        <v>22.529140441524973</v>
      </c>
      <c r="BW19" s="150">
        <f>Industrial_injuries_benefits!BW10</f>
        <v>21.15338754683026</v>
      </c>
      <c r="BX19" s="150">
        <f>Industrial_injuries_benefits!BX10</f>
        <v>20.355476884058127</v>
      </c>
      <c r="BY19" s="150">
        <f>Industrial_injuries_benefits!BY10</f>
        <v>19.500959964552578</v>
      </c>
      <c r="BZ19" s="150">
        <f>Industrial_injuries_benefits!BZ10</f>
        <v>18.768846528344437</v>
      </c>
      <c r="CA19" s="150">
        <f>Industrial_injuries_benefits!CA10</f>
        <v>18.102925815412178</v>
      </c>
      <c r="CB19" s="151">
        <f>Industrial_injuries_benefits!CB10</f>
        <v>17.232215504339912</v>
      </c>
    </row>
    <row r="20" spans="1:80" x14ac:dyDescent="0.4">
      <c r="A20" s="210"/>
      <c r="B20" s="171" t="s">
        <v>402</v>
      </c>
      <c r="AH20" s="150">
        <f>Industrial_injuries_benefits!AH6</f>
        <v>216</v>
      </c>
      <c r="AI20" s="150">
        <f>Industrial_injuries_benefits!AI6</f>
        <v>244</v>
      </c>
      <c r="AJ20" s="150">
        <f>Industrial_injuries_benefits!AJ6</f>
        <v>282</v>
      </c>
      <c r="AK20" s="150">
        <f>Industrial_injuries_benefits!AK6</f>
        <v>315</v>
      </c>
      <c r="AL20" s="150">
        <f>Industrial_injuries_benefits!AL6</f>
        <v>343</v>
      </c>
      <c r="AM20" s="150">
        <f>Industrial_injuries_benefits!AM6</f>
        <v>369</v>
      </c>
      <c r="AN20" s="150">
        <f>Industrial_injuries_benefits!AN6</f>
        <v>381</v>
      </c>
      <c r="AO20" s="150">
        <f>Industrial_injuries_benefits!AO6</f>
        <v>407</v>
      </c>
      <c r="AP20" s="150">
        <f>Industrial_injuries_benefits!AP6</f>
        <v>440</v>
      </c>
      <c r="AQ20" s="150">
        <f>Industrial_injuries_benefits!AQ6</f>
        <v>453.38600000000002</v>
      </c>
      <c r="AR20" s="150">
        <f>Industrial_injuries_benefits!AR6</f>
        <v>451.27800000000002</v>
      </c>
      <c r="AS20" s="150">
        <f>Industrial_injuries_benefits!AS6</f>
        <v>469.52100000000002</v>
      </c>
      <c r="AT20" s="150">
        <f>Industrial_injuries_benefits!AT6</f>
        <v>520.06299999999999</v>
      </c>
      <c r="AU20" s="150">
        <f>Industrial_injuries_benefits!AU6</f>
        <v>586.55099413448988</v>
      </c>
      <c r="AV20" s="150">
        <f>Industrial_injuries_benefits!AV6</f>
        <v>600.92999999999995</v>
      </c>
      <c r="AW20" s="150">
        <f>Industrial_injuries_benefits!AW6</f>
        <v>616.15499999999997</v>
      </c>
      <c r="AX20" s="150">
        <f>Industrial_injuries_benefits!AX6</f>
        <v>645.43899999999996</v>
      </c>
      <c r="AY20" s="150">
        <f>Industrial_injuries_benefits!AY6</f>
        <v>669.97299999999996</v>
      </c>
      <c r="AZ20" s="150">
        <f>Industrial_injuries_benefits!AZ6</f>
        <v>684.82</v>
      </c>
      <c r="BA20" s="150">
        <f>Industrial_injuries_benefits!BA6</f>
        <v>689.89800000000002</v>
      </c>
      <c r="BB20" s="150">
        <f>Industrial_injuries_benefits!BB6</f>
        <v>709.66099999999994</v>
      </c>
      <c r="BC20" s="150">
        <f>Industrial_injuries_benefits!BC6</f>
        <v>699.61199999999997</v>
      </c>
      <c r="BD20" s="150">
        <f>Industrial_injuries_benefits!BD6</f>
        <v>708</v>
      </c>
      <c r="BE20" s="150">
        <f>Industrial_injuries_benefits!BE6</f>
        <v>727.45800000000008</v>
      </c>
      <c r="BF20" s="150">
        <f>Industrial_injuries_benefits!BF6</f>
        <v>732.7211213525876</v>
      </c>
      <c r="BG20" s="150">
        <f>Industrial_injuries_benefits!BG6</f>
        <v>736.5558877814442</v>
      </c>
      <c r="BH20" s="150">
        <f>Industrial_injuries_benefits!BH6</f>
        <v>749.94100000000003</v>
      </c>
      <c r="BI20" s="150">
        <f>Industrial_injuries_benefits!BI6</f>
        <v>745.66237929900012</v>
      </c>
      <c r="BJ20" s="150">
        <f>Industrial_injuries_benefits!BJ6</f>
        <v>750.09489891999988</v>
      </c>
      <c r="BK20" s="150">
        <f>Industrial_injuries_benefits!BK6</f>
        <v>755.76206665380005</v>
      </c>
      <c r="BL20" s="150">
        <f>Industrial_injuries_benefits!BL6</f>
        <v>778.67019714000014</v>
      </c>
      <c r="BM20" s="150">
        <f>Industrial_injuries_benefits!BM6</f>
        <v>807.08740407000005</v>
      </c>
      <c r="BN20" s="150">
        <f>Industrial_injuries_benefits!BN6</f>
        <v>853.62603838000007</v>
      </c>
      <c r="BO20" s="150">
        <f>Industrial_injuries_benefits!BO6</f>
        <v>854.15397472999996</v>
      </c>
      <c r="BP20" s="150">
        <f>Industrial_injuries_benefits!BP6</f>
        <v>873.08095759619198</v>
      </c>
      <c r="BQ20" s="150">
        <f>Industrial_injuries_benefits!BQ6</f>
        <v>870.57572770000002</v>
      </c>
      <c r="BR20" s="150">
        <f>Industrial_injuries_benefits!BR6</f>
        <v>879.197</v>
      </c>
      <c r="BS20" s="150">
        <f>Industrial_injuries_benefits!BS6</f>
        <v>865.05245451249425</v>
      </c>
      <c r="BT20" s="150">
        <f>Industrial_injuries_benefits!BT6</f>
        <v>835.55666754648735</v>
      </c>
      <c r="BU20" s="150">
        <f>Industrial_injuries_benefits!BU6</f>
        <v>816.57277727936867</v>
      </c>
      <c r="BV20" s="150">
        <f>Industrial_injuries_benefits!BV6</f>
        <v>815.5092675253602</v>
      </c>
      <c r="BW20" s="150">
        <f>Industrial_injuries_benefits!BW6</f>
        <v>814.08663223197971</v>
      </c>
      <c r="BX20" s="150">
        <f>Industrial_injuries_benefits!BX6</f>
        <v>732.76668633066902</v>
      </c>
      <c r="BY20" s="150">
        <f>Industrial_injuries_benefits!BY6</f>
        <v>730.08161116306394</v>
      </c>
      <c r="BZ20" s="150">
        <f>Industrial_injuries_benefits!BZ6</f>
        <v>731.76939354324293</v>
      </c>
      <c r="CA20" s="150">
        <f>Industrial_injuries_benefits!CA6</f>
        <v>736.56941263135957</v>
      </c>
      <c r="CB20" s="151">
        <f>Industrial_injuries_benefits!CB6</f>
        <v>730.77501567954323</v>
      </c>
    </row>
    <row r="21" spans="1:80" x14ac:dyDescent="0.4">
      <c r="A21" s="210"/>
      <c r="B21" s="212" t="s">
        <v>403</v>
      </c>
      <c r="AH21" s="150">
        <f>Industrial_injuries_benefits!AH15</f>
        <v>0</v>
      </c>
      <c r="AI21" s="150">
        <f>Industrial_injuries_benefits!AI15</f>
        <v>0</v>
      </c>
      <c r="AJ21" s="150">
        <f>Industrial_injuries_benefits!AJ15</f>
        <v>0</v>
      </c>
      <c r="AK21" s="150">
        <f>Industrial_injuries_benefits!AK15</f>
        <v>0</v>
      </c>
      <c r="AL21" s="150">
        <f>Industrial_injuries_benefits!AL15</f>
        <v>0</v>
      </c>
      <c r="AM21" s="150">
        <f>Industrial_injuries_benefits!AM15</f>
        <v>0</v>
      </c>
      <c r="AN21" s="150">
        <f>Industrial_injuries_benefits!AN15</f>
        <v>0</v>
      </c>
      <c r="AO21" s="150">
        <f>Industrial_injuries_benefits!AO15</f>
        <v>0</v>
      </c>
      <c r="AP21" s="150">
        <f>Industrial_injuries_benefits!AP15</f>
        <v>0</v>
      </c>
      <c r="AQ21" s="150">
        <f>Industrial_injuries_benefits!AQ15</f>
        <v>0</v>
      </c>
      <c r="AR21" s="150">
        <f>Industrial_injuries_benefits!AR15</f>
        <v>0</v>
      </c>
      <c r="AS21" s="150">
        <f>Industrial_injuries_benefits!AS15</f>
        <v>0</v>
      </c>
      <c r="AT21" s="150">
        <f>Industrial_injuries_benefits!AT15</f>
        <v>0</v>
      </c>
      <c r="AU21" s="150">
        <f>Industrial_injuries_benefits!AU15</f>
        <v>0</v>
      </c>
      <c r="AV21" s="150">
        <f>Industrial_injuries_benefits!AV15</f>
        <v>0</v>
      </c>
      <c r="AW21" s="150">
        <f>Industrial_injuries_benefits!AW15</f>
        <v>0</v>
      </c>
      <c r="AX21" s="150">
        <f>Industrial_injuries_benefits!AX15</f>
        <v>0</v>
      </c>
      <c r="AY21" s="150">
        <f>Industrial_injuries_benefits!AY15</f>
        <v>0</v>
      </c>
      <c r="AZ21" s="150">
        <f>Industrial_injuries_benefits!AZ15</f>
        <v>0</v>
      </c>
      <c r="BA21" s="150">
        <f>Industrial_injuries_benefits!BA15</f>
        <v>0</v>
      </c>
      <c r="BB21" s="150">
        <f>Industrial_injuries_benefits!BB15</f>
        <v>0</v>
      </c>
      <c r="BC21" s="150">
        <f>Industrial_injuries_benefits!BC15</f>
        <v>0</v>
      </c>
      <c r="BD21" s="150">
        <f>Industrial_injuries_benefits!BD15</f>
        <v>0</v>
      </c>
      <c r="BE21" s="150">
        <f>Industrial_injuries_benefits!BE15</f>
        <v>0</v>
      </c>
      <c r="BF21" s="150">
        <f>Industrial_injuries_benefits!BF15</f>
        <v>0</v>
      </c>
      <c r="BG21" s="150">
        <f>Industrial_injuries_benefits!BG15</f>
        <v>0</v>
      </c>
      <c r="BH21" s="150">
        <f>Industrial_injuries_benefits!BH15</f>
        <v>0</v>
      </c>
      <c r="BI21" s="150">
        <f>Industrial_injuries_benefits!BI15</f>
        <v>0</v>
      </c>
      <c r="BJ21" s="150">
        <f>Industrial_injuries_benefits!BJ15</f>
        <v>0</v>
      </c>
      <c r="BK21" s="150">
        <f>Industrial_injuries_benefits!BK15</f>
        <v>0</v>
      </c>
      <c r="BL21" s="150">
        <f>Industrial_injuries_benefits!BL15</f>
        <v>5.5109329999999996</v>
      </c>
      <c r="BM21" s="150">
        <f>Industrial_injuries_benefits!BM15</f>
        <v>7.0408049999999998</v>
      </c>
      <c r="BN21" s="150">
        <f>Industrial_injuries_benefits!BN15</f>
        <v>9.2482140000000008</v>
      </c>
      <c r="BO21" s="150">
        <f>Industrial_injuries_benefits!BO15</f>
        <v>9.5133209999999995</v>
      </c>
      <c r="BP21" s="150">
        <f>Industrial_injuries_benefits!BP15</f>
        <v>9.4075343484310903</v>
      </c>
      <c r="BQ21" s="150">
        <f>Industrial_injuries_benefits!BQ15</f>
        <v>9.2168086836232543</v>
      </c>
      <c r="BR21" s="150">
        <f>Industrial_injuries_benefits!BR15</f>
        <v>37.532187830000005</v>
      </c>
      <c r="BS21" s="150">
        <f>Industrial_injuries_benefits!BS15</f>
        <v>43.794516459999997</v>
      </c>
      <c r="BT21" s="150">
        <f>Industrial_injuries_benefits!BT15</f>
        <v>41.280517799999998</v>
      </c>
      <c r="BU21" s="150">
        <f>Industrial_injuries_benefits!BU15</f>
        <v>48.629247100000001</v>
      </c>
      <c r="BV21" s="150">
        <f>Industrial_injuries_benefits!BV15</f>
        <v>41.032349681177138</v>
      </c>
      <c r="BW21" s="150">
        <f>Industrial_injuries_benefits!BW15</f>
        <v>43.804498338810639</v>
      </c>
      <c r="BX21" s="150">
        <f>Industrial_injuries_benefits!BX15</f>
        <v>43.724130901784292</v>
      </c>
      <c r="BY21" s="150">
        <f>Industrial_injuries_benefits!BY15</f>
        <v>43.523155336860157</v>
      </c>
      <c r="BZ21" s="150">
        <f>Industrial_injuries_benefits!BZ15</f>
        <v>43.287274154033057</v>
      </c>
      <c r="CA21" s="150">
        <f>Industrial_injuries_benefits!CA15</f>
        <v>43.021536990612645</v>
      </c>
      <c r="CB21" s="151">
        <f>Industrial_injuries_benefits!CB15</f>
        <v>42.896874069530618</v>
      </c>
    </row>
    <row r="22" spans="1:80" x14ac:dyDescent="0.4">
      <c r="A22" s="210"/>
      <c r="B22" s="213" t="s">
        <v>404</v>
      </c>
      <c r="AH22" s="150">
        <f>Industrial_injuries_benefits!AH13</f>
        <v>5</v>
      </c>
      <c r="AI22" s="150">
        <f>Industrial_injuries_benefits!AI13</f>
        <v>5</v>
      </c>
      <c r="AJ22" s="150">
        <f>Industrial_injuries_benefits!AJ13</f>
        <v>5</v>
      </c>
      <c r="AK22" s="150">
        <f>Industrial_injuries_benefits!AK13</f>
        <v>5</v>
      </c>
      <c r="AL22" s="150">
        <f>Industrial_injuries_benefits!AL13</f>
        <v>5</v>
      </c>
      <c r="AM22" s="150">
        <f>Industrial_injuries_benefits!AM13</f>
        <v>5</v>
      </c>
      <c r="AN22" s="150">
        <f>Industrial_injuries_benefits!AN13</f>
        <v>5</v>
      </c>
      <c r="AO22" s="150">
        <f>Industrial_injuries_benefits!AO13</f>
        <v>5</v>
      </c>
      <c r="AP22" s="150">
        <f>Industrial_injuries_benefits!AP13</f>
        <v>4</v>
      </c>
      <c r="AQ22" s="150">
        <f>Industrial_injuries_benefits!AQ13</f>
        <v>4.2240000000000002</v>
      </c>
      <c r="AR22" s="150">
        <f>Industrial_injuries_benefits!AR13</f>
        <v>3.6949999999999998</v>
      </c>
      <c r="AS22" s="150">
        <f>Industrial_injuries_benefits!AS13</f>
        <v>4.2779999999999996</v>
      </c>
      <c r="AT22" s="150">
        <f>Industrial_injuries_benefits!AT13</f>
        <v>4.0919999999999996</v>
      </c>
      <c r="AU22" s="150">
        <f>Industrial_injuries_benefits!AU13</f>
        <v>4.101</v>
      </c>
      <c r="AV22" s="150">
        <f>Industrial_injuries_benefits!AV13</f>
        <v>3.8860000000000001</v>
      </c>
      <c r="AW22" s="150">
        <f>Industrial_injuries_benefits!AW13</f>
        <v>3.5070000000000001</v>
      </c>
      <c r="AX22" s="150">
        <f>Industrial_injuries_benefits!AX13</f>
        <v>2.9569999999999999</v>
      </c>
      <c r="AY22" s="150">
        <f>Industrial_injuries_benefits!AY13</f>
        <v>3.1080000000000001</v>
      </c>
      <c r="AZ22" s="150">
        <f>Industrial_injuries_benefits!AZ13</f>
        <v>2.7719999999999998</v>
      </c>
      <c r="BA22" s="150">
        <f>Industrial_injuries_benefits!BA13</f>
        <v>2.4620000000000002</v>
      </c>
      <c r="BB22" s="150">
        <f>Industrial_injuries_benefits!BB13</f>
        <v>1.859</v>
      </c>
      <c r="BC22" s="150">
        <f>Industrial_injuries_benefits!BC13</f>
        <v>2.0350000000000001</v>
      </c>
      <c r="BD22" s="150">
        <f>Industrial_injuries_benefits!BD13</f>
        <v>2</v>
      </c>
      <c r="BE22" s="150">
        <f>Industrial_injuries_benefits!BE13</f>
        <v>2</v>
      </c>
      <c r="BF22" s="150">
        <f>Industrial_injuries_benefits!BF13</f>
        <v>1.73005451</v>
      </c>
      <c r="BG22" s="150">
        <f>Industrial_injuries_benefits!BG13</f>
        <v>1.3642590700000001</v>
      </c>
      <c r="BH22" s="150">
        <f>Industrial_injuries_benefits!BH13</f>
        <v>1.1830000000000001</v>
      </c>
      <c r="BI22" s="150">
        <f>Industrial_injuries_benefits!BI13</f>
        <v>1.1019624799999999</v>
      </c>
      <c r="BJ22" s="150">
        <f>Industrial_injuries_benefits!BJ13</f>
        <v>1.0844996200000001</v>
      </c>
      <c r="BK22" s="150">
        <f>Industrial_injuries_benefits!BK13</f>
        <v>1.0897039199999998</v>
      </c>
      <c r="BL22" s="150">
        <f>Industrial_injuries_benefits!BL13</f>
        <v>0.94398397000000001</v>
      </c>
      <c r="BM22" s="150">
        <f>Industrial_injuries_benefits!BM13</f>
        <v>0.84670285999999995</v>
      </c>
      <c r="BN22" s="150">
        <f>Industrial_injuries_benefits!BN13</f>
        <v>0.75357149000000001</v>
      </c>
      <c r="BO22" s="150">
        <f>Industrial_injuries_benefits!BO13</f>
        <v>0.62038171000000009</v>
      </c>
      <c r="BP22" s="150">
        <f>Industrial_injuries_benefits!BP13</f>
        <v>0.38903970756204248</v>
      </c>
      <c r="BQ22" s="150">
        <f>Industrial_injuries_benefits!BQ13</f>
        <v>-6.0504900000000004E-3</v>
      </c>
      <c r="BR22" s="150">
        <f>Industrial_injuries_benefits!BR13</f>
        <v>-2E-3</v>
      </c>
      <c r="BS22" s="150">
        <f>Industrial_injuries_benefits!BS13</f>
        <v>-3.6452879861765049E-2</v>
      </c>
      <c r="BT22" s="150">
        <f>Industrial_injuries_benefits!BT13</f>
        <v>0</v>
      </c>
      <c r="BU22" s="150">
        <f>Industrial_injuries_benefits!BU13</f>
        <v>-2.2443370696401201E-2</v>
      </c>
      <c r="BV22" s="150">
        <f>Industrial_injuries_benefits!BV13</f>
        <v>-3.9762566885098091E-2</v>
      </c>
      <c r="BW22" s="150">
        <f>Industrial_injuries_benefits!BW13</f>
        <v>0</v>
      </c>
      <c r="BX22" s="150">
        <f>Industrial_injuries_benefits!BX13</f>
        <v>0</v>
      </c>
      <c r="BY22" s="150">
        <f>Industrial_injuries_benefits!BY13</f>
        <v>0</v>
      </c>
      <c r="BZ22" s="150">
        <f>Industrial_injuries_benefits!BZ13</f>
        <v>0</v>
      </c>
      <c r="CA22" s="150">
        <f>Industrial_injuries_benefits!CA13</f>
        <v>0</v>
      </c>
      <c r="CB22" s="151">
        <f>Industrial_injuries_benefits!CB13</f>
        <v>0</v>
      </c>
    </row>
    <row r="23" spans="1:80" x14ac:dyDescent="0.4">
      <c r="A23" s="210"/>
      <c r="B23" s="180" t="s">
        <v>405</v>
      </c>
      <c r="AH23" s="150">
        <f>Industrial_injuries_benefits!AH18</f>
        <v>0</v>
      </c>
      <c r="AI23" s="150">
        <f>Industrial_injuries_benefits!AI18</f>
        <v>0</v>
      </c>
      <c r="AJ23" s="150">
        <f>Industrial_injuries_benefits!AJ18</f>
        <v>0</v>
      </c>
      <c r="AK23" s="150">
        <f>Industrial_injuries_benefits!AK18</f>
        <v>0</v>
      </c>
      <c r="AL23" s="150">
        <f>Industrial_injuries_benefits!AL18</f>
        <v>0</v>
      </c>
      <c r="AM23" s="150">
        <f>Industrial_injuries_benefits!AM18</f>
        <v>0</v>
      </c>
      <c r="AN23" s="150">
        <f>Industrial_injuries_benefits!AN18</f>
        <v>0</v>
      </c>
      <c r="AO23" s="150">
        <f>Industrial_injuries_benefits!AO18</f>
        <v>0</v>
      </c>
      <c r="AP23" s="150">
        <f>Industrial_injuries_benefits!AP18</f>
        <v>0</v>
      </c>
      <c r="AQ23" s="150">
        <f>Industrial_injuries_benefits!AQ18</f>
        <v>0</v>
      </c>
      <c r="AR23" s="150">
        <f>Industrial_injuries_benefits!AR18</f>
        <v>0</v>
      </c>
      <c r="AS23" s="150">
        <f>Industrial_injuries_benefits!AS18</f>
        <v>0</v>
      </c>
      <c r="AT23" s="150">
        <f>Industrial_injuries_benefits!AT18</f>
        <v>0</v>
      </c>
      <c r="AU23" s="150">
        <f>Industrial_injuries_benefits!AU18</f>
        <v>0</v>
      </c>
      <c r="AV23" s="150">
        <f>Industrial_injuries_benefits!AV18</f>
        <v>0</v>
      </c>
      <c r="AW23" s="150">
        <f>Industrial_injuries_benefits!AW18</f>
        <v>0</v>
      </c>
      <c r="AX23" s="150">
        <f>Industrial_injuries_benefits!AX18</f>
        <v>3.4569999999999999</v>
      </c>
      <c r="AY23" s="150">
        <f>Industrial_injuries_benefits!AY18</f>
        <v>4.1285950413223143</v>
      </c>
      <c r="AZ23" s="150">
        <f>Industrial_injuries_benefits!AZ18</f>
        <v>5.4580000000000002</v>
      </c>
      <c r="BA23" s="150">
        <f>Industrial_injuries_benefits!BA18</f>
        <v>4.9669999999999996</v>
      </c>
      <c r="BB23" s="150">
        <f>Industrial_injuries_benefits!BB18</f>
        <v>8.2967250384024585</v>
      </c>
      <c r="BC23" s="150">
        <f>Industrial_injuries_benefits!BC18</f>
        <v>10.563000000000001</v>
      </c>
      <c r="BD23" s="150">
        <f>Industrial_injuries_benefits!BD18</f>
        <v>11.87267336961207</v>
      </c>
      <c r="BE23" s="150">
        <f>Industrial_injuries_benefits!BE18</f>
        <v>14.399096999999999</v>
      </c>
      <c r="BF23" s="150">
        <f>Industrial_injuries_benefits!BF18</f>
        <v>19.709695</v>
      </c>
      <c r="BG23" s="150">
        <f>Industrial_injuries_benefits!BG18</f>
        <v>19.340500802146213</v>
      </c>
      <c r="BH23" s="150">
        <f>Industrial_injuries_benefits!BH18</f>
        <v>20.643089</v>
      </c>
      <c r="BI23" s="150">
        <f>Industrial_injuries_benefits!BI18</f>
        <v>46.53799999999999</v>
      </c>
      <c r="BJ23" s="150">
        <f>Industrial_injuries_benefits!BJ18</f>
        <v>32.67</v>
      </c>
      <c r="BK23" s="150">
        <f>Industrial_injuries_benefits!BK18</f>
        <v>27.44</v>
      </c>
      <c r="BL23" s="150">
        <f>Industrial_injuries_benefits!BL18</f>
        <v>31.553068</v>
      </c>
      <c r="BM23" s="150">
        <f>Industrial_injuries_benefits!BM18</f>
        <v>35.207568999999999</v>
      </c>
      <c r="BN23" s="150">
        <f>Industrial_injuries_benefits!BN18</f>
        <v>38.218910999999999</v>
      </c>
      <c r="BO23" s="150">
        <f>Industrial_injuries_benefits!BO18</f>
        <v>37.692900000000002</v>
      </c>
      <c r="BP23" s="150">
        <f>Industrial_injuries_benefits!BP18</f>
        <v>42.019909411804896</v>
      </c>
      <c r="BQ23" s="150">
        <f>Industrial_injuries_benefits!BQ18</f>
        <v>45.458691636376749</v>
      </c>
      <c r="BR23" s="150">
        <f>Industrial_injuries_benefits!BR18</f>
        <v>44.789727000000006</v>
      </c>
      <c r="BS23" s="150">
        <f>Industrial_injuries_benefits!BS18</f>
        <v>46.053681000000005</v>
      </c>
      <c r="BT23" s="150">
        <f>Industrial_injuries_benefits!BT18</f>
        <v>42.152442999999998</v>
      </c>
      <c r="BU23" s="150">
        <f>Industrial_injuries_benefits!BU18</f>
        <v>41.088430800000005</v>
      </c>
      <c r="BV23" s="150">
        <f>Industrial_injuries_benefits!BV18</f>
        <v>44.79290216648203</v>
      </c>
      <c r="BW23" s="150">
        <f>Industrial_injuries_benefits!BW18</f>
        <v>41.780500423822062</v>
      </c>
      <c r="BX23" s="150">
        <f>Industrial_injuries_benefits!BX18</f>
        <v>41.081084276112833</v>
      </c>
      <c r="BY23" s="150">
        <f>Industrial_injuries_benefits!BY18</f>
        <v>40.273553794595934</v>
      </c>
      <c r="BZ23" s="150">
        <f>Industrial_injuries_benefits!BZ18</f>
        <v>39.32577068861962</v>
      </c>
      <c r="CA23" s="150">
        <f>Industrial_injuries_benefits!CA18</f>
        <v>38.258024668774723</v>
      </c>
      <c r="CB23" s="151">
        <f>Industrial_injuries_benefits!CB18</f>
        <v>37.757122438562455</v>
      </c>
    </row>
    <row r="24" spans="1:80" s="161" customFormat="1" ht="24.75" customHeight="1" x14ac:dyDescent="0.4">
      <c r="A24" s="205"/>
      <c r="B24" s="208" t="s">
        <v>406</v>
      </c>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6">
        <f>Carers_Allowance!AH4</f>
        <v>4</v>
      </c>
      <c r="AI24" s="206">
        <f>Carers_Allowance!AI4</f>
        <v>4</v>
      </c>
      <c r="AJ24" s="206">
        <f>Carers_Allowance!AJ4</f>
        <v>5</v>
      </c>
      <c r="AK24" s="206">
        <f>Carers_Allowance!AK4</f>
        <v>6</v>
      </c>
      <c r="AL24" s="206">
        <f>Carers_Allowance!AL4</f>
        <v>8</v>
      </c>
      <c r="AM24" s="206">
        <f>Carers_Allowance!AM4</f>
        <v>10</v>
      </c>
      <c r="AN24" s="206">
        <f>Carers_Allowance!AN4</f>
        <v>11</v>
      </c>
      <c r="AO24" s="206">
        <f>Carers_Allowance!AO4</f>
        <v>13</v>
      </c>
      <c r="AP24" s="206">
        <f>Carers_Allowance!AP4</f>
        <v>104</v>
      </c>
      <c r="AQ24" s="206">
        <f>Carers_Allowance!AQ4</f>
        <v>183.72300000000001</v>
      </c>
      <c r="AR24" s="206">
        <f>Carers_Allowance!AR4</f>
        <v>173.41800000000001</v>
      </c>
      <c r="AS24" s="206">
        <f>Carers_Allowance!AS4</f>
        <v>183.63200000000001</v>
      </c>
      <c r="AT24" s="206">
        <f>Carers_Allowance!AT4</f>
        <v>208.02</v>
      </c>
      <c r="AU24" s="206">
        <f>Carers_Allowance!AU4</f>
        <v>284.64699999999999</v>
      </c>
      <c r="AV24" s="206">
        <f>Carers_Allowance!AV4</f>
        <v>345.29700000000008</v>
      </c>
      <c r="AW24" s="206">
        <f>Carers_Allowance!AW4</f>
        <v>441.74999999999994</v>
      </c>
      <c r="AX24" s="206">
        <f>Carers_Allowance!AX4</f>
        <v>526.322</v>
      </c>
      <c r="AY24" s="206">
        <f>Carers_Allowance!AY4</f>
        <v>617.35</v>
      </c>
      <c r="AZ24" s="206">
        <f>Carers_Allowance!AZ4</f>
        <v>736.40099999999995</v>
      </c>
      <c r="BA24" s="206">
        <f>Carers_Allowance!BA4</f>
        <v>745.90700000000004</v>
      </c>
      <c r="BB24" s="206">
        <f>Carers_Allowance!BB4</f>
        <v>782.37199999999996</v>
      </c>
      <c r="BC24" s="206">
        <f>Carers_Allowance!BC4</f>
        <v>834.52800000000002</v>
      </c>
      <c r="BD24" s="206">
        <f>Carers_Allowance!BD4</f>
        <v>867.01099999999997</v>
      </c>
      <c r="BE24" s="206">
        <f>Carers_Allowance!BE4</f>
        <v>931.78101869</v>
      </c>
      <c r="BF24" s="206">
        <f>Carers_Allowance!BF4</f>
        <v>993.10799999999995</v>
      </c>
      <c r="BG24" s="206">
        <f>Carers_Allowance!BG4</f>
        <v>1053.6691153298639</v>
      </c>
      <c r="BH24" s="206">
        <f>Carers_Allowance!BH4</f>
        <v>1096.0409999999999</v>
      </c>
      <c r="BI24" s="206">
        <f>Carers_Allowance!BI4</f>
        <v>1149.1385723000005</v>
      </c>
      <c r="BJ24" s="206">
        <f>Carers_Allowance!BJ4</f>
        <v>1181.2635561100005</v>
      </c>
      <c r="BK24" s="206">
        <f>Carers_Allowance!BK4</f>
        <v>1279.8853888127105</v>
      </c>
      <c r="BL24" s="206">
        <f>Carers_Allowance!BL4</f>
        <v>1362.9964772500002</v>
      </c>
      <c r="BM24" s="206">
        <f>Carers_Allowance!BM4</f>
        <v>1494.8980367000006</v>
      </c>
      <c r="BN24" s="206">
        <f>Carers_Allowance!BN4</f>
        <v>1572.0826307400002</v>
      </c>
      <c r="BO24" s="206">
        <f>Carers_Allowance!BO4</f>
        <v>1732.9771967700003</v>
      </c>
      <c r="BP24" s="206">
        <f>Carers_Allowance!BP4</f>
        <v>1927.2231981999998</v>
      </c>
      <c r="BQ24" s="206">
        <f>Carers_Allowance!BQ4</f>
        <v>2088.2668163797011</v>
      </c>
      <c r="BR24" s="206">
        <f>Carers_Allowance!BR4</f>
        <v>2319.2115774999988</v>
      </c>
      <c r="BS24" s="206">
        <f>Carers_Allowance!BS4</f>
        <v>2545.4439678199992</v>
      </c>
      <c r="BT24" s="206">
        <f>Carers_Allowance!BT4</f>
        <v>2666.973573598962</v>
      </c>
      <c r="BU24" s="206">
        <f>Carers_Allowance!BU4</f>
        <v>2830.0153530399994</v>
      </c>
      <c r="BV24" s="206">
        <f>Carers_Allowance!BV4</f>
        <v>2885.0112320200005</v>
      </c>
      <c r="BW24" s="206">
        <f>Carers_Allowance!BW4</f>
        <v>2923.6620579476335</v>
      </c>
      <c r="BX24" s="206">
        <f>Carers_Allowance!BX4</f>
        <v>3060.3704763283158</v>
      </c>
      <c r="BY24" s="206">
        <f>Carers_Allowance!BY4</f>
        <v>3228.6239430440678</v>
      </c>
      <c r="BZ24" s="206">
        <f>Carers_Allowance!BZ4</f>
        <v>3457.8003050384896</v>
      </c>
      <c r="CA24" s="206">
        <f>Carers_Allowance!CA4</f>
        <v>3735.8354873083399</v>
      </c>
      <c r="CB24" s="207">
        <f>Carers_Allowance!CB4</f>
        <v>4032.5317839689665</v>
      </c>
    </row>
    <row r="25" spans="1:80" s="161" customFormat="1" ht="24.75" customHeight="1" x14ac:dyDescent="0.4">
      <c r="A25" s="205"/>
      <c r="B25" s="208" t="s">
        <v>407</v>
      </c>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6">
        <v>0</v>
      </c>
      <c r="AI25" s="206">
        <v>0</v>
      </c>
      <c r="AJ25" s="206">
        <v>0</v>
      </c>
      <c r="AK25" s="206">
        <v>0</v>
      </c>
      <c r="AL25" s="206">
        <v>0</v>
      </c>
      <c r="AM25" s="206">
        <v>0</v>
      </c>
      <c r="AN25" s="206">
        <v>0</v>
      </c>
      <c r="AO25" s="206">
        <v>0</v>
      </c>
      <c r="AP25" s="206">
        <v>0</v>
      </c>
      <c r="AQ25" s="206">
        <v>0</v>
      </c>
      <c r="AR25" s="206">
        <v>0</v>
      </c>
      <c r="AS25" s="206">
        <v>0</v>
      </c>
      <c r="AT25" s="206">
        <v>0</v>
      </c>
      <c r="AU25" s="206">
        <v>0</v>
      </c>
      <c r="AV25" s="206">
        <v>0</v>
      </c>
      <c r="AW25" s="206">
        <v>0</v>
      </c>
      <c r="AX25" s="206">
        <v>0</v>
      </c>
      <c r="AY25" s="206">
        <v>0</v>
      </c>
      <c r="AZ25" s="206">
        <v>0</v>
      </c>
      <c r="BA25" s="206">
        <v>0</v>
      </c>
      <c r="BB25" s="206">
        <v>0</v>
      </c>
      <c r="BC25" s="206">
        <v>0</v>
      </c>
      <c r="BD25" s="206">
        <v>252.8506024179687</v>
      </c>
      <c r="BE25" s="206">
        <v>334.41491264418875</v>
      </c>
      <c r="BF25" s="206">
        <v>376.31615316717199</v>
      </c>
      <c r="BG25" s="206">
        <v>377.57849637345873</v>
      </c>
      <c r="BH25" s="206">
        <v>328.26976673374355</v>
      </c>
      <c r="BI25" s="206">
        <v>296.30574154435226</v>
      </c>
      <c r="BJ25" s="206">
        <v>290.48548701729464</v>
      </c>
      <c r="BK25" s="206">
        <v>283.72187865289749</v>
      </c>
      <c r="BL25" s="206">
        <v>276.94990169243857</v>
      </c>
      <c r="BM25" s="206">
        <v>304.28514955817326</v>
      </c>
      <c r="BN25" s="206">
        <v>388.24454173128282</v>
      </c>
      <c r="BO25" s="206">
        <v>430.68552026831782</v>
      </c>
      <c r="BP25" s="206">
        <v>508.21788711256067</v>
      </c>
      <c r="BQ25" s="206">
        <v>557.83154347728623</v>
      </c>
      <c r="BR25" s="206">
        <v>585.70178248498928</v>
      </c>
      <c r="BS25" s="206">
        <v>623.69732203767592</v>
      </c>
      <c r="BT25" s="206">
        <v>647.83632265719939</v>
      </c>
      <c r="BU25" s="206">
        <v>753.24031743211071</v>
      </c>
      <c r="BV25" s="206">
        <v>912.28562657472435</v>
      </c>
      <c r="BW25" s="206">
        <v>543.60979809839262</v>
      </c>
      <c r="BX25" s="206">
        <v>963.48973402737954</v>
      </c>
      <c r="BY25" s="206">
        <v>1044.1562817351989</v>
      </c>
      <c r="BZ25" s="206">
        <v>1143.3313844918582</v>
      </c>
      <c r="CA25" s="206">
        <v>1183.8876850003351</v>
      </c>
      <c r="CB25" s="207">
        <v>1233.2062137564967</v>
      </c>
    </row>
    <row r="26" spans="1:80" s="161" customFormat="1" ht="24.75" customHeight="1" x14ac:dyDescent="0.4">
      <c r="A26" s="205"/>
      <c r="B26" s="208" t="s">
        <v>408</v>
      </c>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6">
        <f t="shared" ref="AH26:CB26" si="4">SUM(AH28:AH30,AH32)</f>
        <v>51.497172727332845</v>
      </c>
      <c r="AI26" s="206">
        <f t="shared" si="4"/>
        <v>56.414147956273574</v>
      </c>
      <c r="AJ26" s="206">
        <f t="shared" si="4"/>
        <v>72.615417878922116</v>
      </c>
      <c r="AK26" s="206">
        <f t="shared" si="4"/>
        <v>117.78692276529311</v>
      </c>
      <c r="AL26" s="206">
        <f t="shared" si="4"/>
        <v>151.22362386540289</v>
      </c>
      <c r="AM26" s="206">
        <f t="shared" si="4"/>
        <v>178.70507247687672</v>
      </c>
      <c r="AN26" s="206">
        <f t="shared" si="4"/>
        <v>201.80019075346371</v>
      </c>
      <c r="AO26" s="206">
        <f t="shared" si="4"/>
        <v>225.35883833034222</v>
      </c>
      <c r="AP26" s="206">
        <f t="shared" si="4"/>
        <v>242.96586799409306</v>
      </c>
      <c r="AQ26" s="206">
        <f t="shared" si="4"/>
        <v>251.3770479196252</v>
      </c>
      <c r="AR26" s="206">
        <f t="shared" si="4"/>
        <v>219.61099999999999</v>
      </c>
      <c r="AS26" s="206">
        <f t="shared" si="4"/>
        <v>302.30599999999998</v>
      </c>
      <c r="AT26" s="206">
        <f t="shared" si="4"/>
        <v>415.50300000000004</v>
      </c>
      <c r="AU26" s="206">
        <f t="shared" si="4"/>
        <v>549.82100000000003</v>
      </c>
      <c r="AV26" s="206">
        <f t="shared" si="4"/>
        <v>722.96500000000003</v>
      </c>
      <c r="AW26" s="206">
        <f t="shared" si="4"/>
        <v>963.53300000000002</v>
      </c>
      <c r="AX26" s="206">
        <f t="shared" si="4"/>
        <v>1237.7020586775143</v>
      </c>
      <c r="AY26" s="206">
        <f t="shared" si="4"/>
        <v>1440.7675679371928</v>
      </c>
      <c r="AZ26" s="206">
        <f t="shared" si="4"/>
        <v>1632.1173192887268</v>
      </c>
      <c r="BA26" s="206">
        <f t="shared" si="4"/>
        <v>1783.2014949487759</v>
      </c>
      <c r="BB26" s="206">
        <f t="shared" si="4"/>
        <v>1966.2753495570933</v>
      </c>
      <c r="BC26" s="206">
        <f t="shared" si="4"/>
        <v>2143.4684371455282</v>
      </c>
      <c r="BD26" s="206">
        <f t="shared" si="4"/>
        <v>2303.1767229957381</v>
      </c>
      <c r="BE26" s="206">
        <f t="shared" si="4"/>
        <v>2531.7035246192022</v>
      </c>
      <c r="BF26" s="206">
        <f t="shared" si="4"/>
        <v>2999.4614887041653</v>
      </c>
      <c r="BG26" s="206">
        <f t="shared" si="4"/>
        <v>2966.6712049912694</v>
      </c>
      <c r="BH26" s="206">
        <f t="shared" si="4"/>
        <v>3201.5130041258617</v>
      </c>
      <c r="BI26" s="206">
        <f t="shared" si="4"/>
        <v>3472.5465205192463</v>
      </c>
      <c r="BJ26" s="206">
        <f t="shared" si="4"/>
        <v>3760.9241738617989</v>
      </c>
      <c r="BK26" s="206">
        <f t="shared" si="4"/>
        <v>3996.4280011900032</v>
      </c>
      <c r="BL26" s="206">
        <f t="shared" si="4"/>
        <v>4891.7079022417884</v>
      </c>
      <c r="BM26" s="206">
        <f t="shared" si="4"/>
        <v>5587.16694369992</v>
      </c>
      <c r="BN26" s="206">
        <f t="shared" si="4"/>
        <v>5998.1093455519394</v>
      </c>
      <c r="BO26" s="206">
        <f t="shared" si="4"/>
        <v>6471.3592562218046</v>
      </c>
      <c r="BP26" s="206">
        <f t="shared" si="4"/>
        <v>6901.4624032787806</v>
      </c>
      <c r="BQ26" s="206">
        <f t="shared" si="4"/>
        <v>7141.9076247388075</v>
      </c>
      <c r="BR26" s="206">
        <f t="shared" si="4"/>
        <v>7733.6700263693729</v>
      </c>
      <c r="BS26" s="206">
        <f t="shared" si="4"/>
        <v>8132.5337356956888</v>
      </c>
      <c r="BT26" s="206">
        <f t="shared" si="4"/>
        <v>8108.0490092891159</v>
      </c>
      <c r="BU26" s="206">
        <f t="shared" si="4"/>
        <v>7918.391130132075</v>
      </c>
      <c r="BV26" s="206">
        <f t="shared" si="4"/>
        <v>7515.6791083967637</v>
      </c>
      <c r="BW26" s="206">
        <f t="shared" si="4"/>
        <v>6864.2963368551309</v>
      </c>
      <c r="BX26" s="206">
        <f t="shared" si="4"/>
        <v>8930.9305883655252</v>
      </c>
      <c r="BY26" s="206">
        <f t="shared" si="4"/>
        <v>9204.0976598414672</v>
      </c>
      <c r="BZ26" s="206">
        <f t="shared" si="4"/>
        <v>9587.3152291171209</v>
      </c>
      <c r="CA26" s="206">
        <f t="shared" si="4"/>
        <v>10012.631729527686</v>
      </c>
      <c r="CB26" s="207">
        <f t="shared" si="4"/>
        <v>10484.951594667542</v>
      </c>
    </row>
    <row r="27" spans="1:80" x14ac:dyDescent="0.4">
      <c r="A27" s="210"/>
      <c r="B27" s="180" t="s">
        <v>409</v>
      </c>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1"/>
    </row>
    <row r="28" spans="1:80" x14ac:dyDescent="0.4">
      <c r="A28" s="210"/>
      <c r="B28" s="211" t="s">
        <v>410</v>
      </c>
      <c r="AH28" s="150" t="str">
        <f>Housing_benefits!AH19</f>
        <v>-</v>
      </c>
      <c r="AI28" s="150" t="str">
        <f>Housing_benefits!AI19</f>
        <v>-</v>
      </c>
      <c r="AJ28" s="150" t="str">
        <f>Housing_benefits!AJ19</f>
        <v>-</v>
      </c>
      <c r="AK28" s="150" t="str">
        <f>Housing_benefits!AK19</f>
        <v>-</v>
      </c>
      <c r="AL28" s="150" t="str">
        <f>Housing_benefits!AL19</f>
        <v>-</v>
      </c>
      <c r="AM28" s="150" t="str">
        <f>Housing_benefits!AM19</f>
        <v>-</v>
      </c>
      <c r="AN28" s="150" t="str">
        <f>Housing_benefits!AN19</f>
        <v>-</v>
      </c>
      <c r="AO28" s="150" t="str">
        <f>Housing_benefits!AO19</f>
        <v>-</v>
      </c>
      <c r="AP28" s="150" t="str">
        <f>Housing_benefits!AP19</f>
        <v>-</v>
      </c>
      <c r="AQ28" s="150" t="str">
        <f>Housing_benefits!AQ19</f>
        <v>-</v>
      </c>
      <c r="AR28" s="150" t="str">
        <f>Housing_benefits!AR19</f>
        <v>-</v>
      </c>
      <c r="AS28" s="150" t="str">
        <f>Housing_benefits!AS19</f>
        <v>-</v>
      </c>
      <c r="AT28" s="150" t="str">
        <f>Housing_benefits!AT19</f>
        <v>-</v>
      </c>
      <c r="AU28" s="150" t="str">
        <f>Housing_benefits!AU19</f>
        <v>-</v>
      </c>
      <c r="AV28" s="150" t="str">
        <f>Housing_benefits!AV19</f>
        <v>-</v>
      </c>
      <c r="AW28" s="150" t="str">
        <f>Housing_benefits!AW19</f>
        <v>-</v>
      </c>
      <c r="AX28" s="150" t="str">
        <f>Housing_benefits!AX19</f>
        <v>-</v>
      </c>
      <c r="AY28" s="150" t="str">
        <f>Housing_benefits!AY19</f>
        <v>-</v>
      </c>
      <c r="AZ28" s="150" t="str">
        <f>Housing_benefits!AZ19</f>
        <v>-</v>
      </c>
      <c r="BA28" s="150" t="str">
        <f>Housing_benefits!BA19</f>
        <v>-</v>
      </c>
      <c r="BB28" s="150" t="str">
        <f>Housing_benefits!BB19</f>
        <v>-</v>
      </c>
      <c r="BC28" s="150" t="str">
        <f>Housing_benefits!BC19</f>
        <v>-</v>
      </c>
      <c r="BD28" s="150" t="str">
        <f>Housing_benefits!BD19</f>
        <v>-</v>
      </c>
      <c r="BE28" s="150" t="str">
        <f>Housing_benefits!BE19</f>
        <v>-</v>
      </c>
      <c r="BF28" s="150" t="str">
        <f>Housing_benefits!BF19</f>
        <v>-</v>
      </c>
      <c r="BG28" s="150" t="str">
        <f>Housing_benefits!BG19</f>
        <v>-</v>
      </c>
      <c r="BH28" s="150" t="str">
        <f>Housing_benefits!BH19</f>
        <v>-</v>
      </c>
      <c r="BI28" s="150" t="str">
        <f>Housing_benefits!BI19</f>
        <v>-</v>
      </c>
      <c r="BJ28" s="150" t="str">
        <f>Housing_benefits!BJ19</f>
        <v>-</v>
      </c>
      <c r="BK28" s="150" t="str">
        <f>Housing_benefits!BK19</f>
        <v>-</v>
      </c>
      <c r="BL28" s="150">
        <f>Housing_benefits!BL19</f>
        <v>315.32689004851829</v>
      </c>
      <c r="BM28" s="150">
        <f>Housing_benefits!BM19</f>
        <v>391.93425198433891</v>
      </c>
      <c r="BN28" s="150">
        <f>Housing_benefits!BN19</f>
        <v>465.09166515156534</v>
      </c>
      <c r="BO28" s="150">
        <f>Housing_benefits!BO19</f>
        <v>540.50149467791391</v>
      </c>
      <c r="BP28" s="150">
        <f>Housing_benefits!BP19</f>
        <v>626.09691811330299</v>
      </c>
      <c r="BQ28" s="150">
        <f>Housing_benefits!BQ19</f>
        <v>695.36424794605682</v>
      </c>
      <c r="BR28" s="150">
        <f>Housing_benefits!BR19</f>
        <v>781.28564014637732</v>
      </c>
      <c r="BS28" s="150">
        <f>Housing_benefits!BS19</f>
        <v>885.7633665276046</v>
      </c>
      <c r="BT28" s="150">
        <f>Housing_benefits!BT19</f>
        <v>935.86524437191224</v>
      </c>
      <c r="BU28" s="150">
        <f>Housing_benefits!BU19</f>
        <v>953.07062235629201</v>
      </c>
      <c r="BV28" s="150">
        <f>Housing_benefits!BV19</f>
        <v>940.20826773409669</v>
      </c>
      <c r="BW28" s="150">
        <f>Housing_benefits!BW19</f>
        <v>867.47919453107829</v>
      </c>
      <c r="BX28" s="150">
        <f>Housing_benefits!BX19</f>
        <v>1183.7671737836902</v>
      </c>
      <c r="BY28" s="150">
        <f>Housing_benefits!BY19</f>
        <v>1245.8507531518997</v>
      </c>
      <c r="BZ28" s="150">
        <f>Housing_benefits!BZ19</f>
        <v>1330.1052703147254</v>
      </c>
      <c r="CA28" s="150">
        <f>Housing_benefits!CA19</f>
        <v>1424.2906431468637</v>
      </c>
      <c r="CB28" s="151">
        <f>Housing_benefits!CB19</f>
        <v>1532.8351774687364</v>
      </c>
    </row>
    <row r="29" spans="1:80" x14ac:dyDescent="0.4">
      <c r="A29" s="210"/>
      <c r="B29" s="211" t="s">
        <v>412</v>
      </c>
      <c r="AH29" s="150" t="str">
        <f>Housing_benefits!AH22</f>
        <v>-</v>
      </c>
      <c r="AI29" s="150" t="str">
        <f>Housing_benefits!AI22</f>
        <v>-</v>
      </c>
      <c r="AJ29" s="150" t="str">
        <f>Housing_benefits!AJ22</f>
        <v>-</v>
      </c>
      <c r="AK29" s="150" t="str">
        <f>Housing_benefits!AK22</f>
        <v>-</v>
      </c>
      <c r="AL29" s="150" t="str">
        <f>Housing_benefits!AL22</f>
        <v>-</v>
      </c>
      <c r="AM29" s="150" t="str">
        <f>Housing_benefits!AM22</f>
        <v>-</v>
      </c>
      <c r="AN29" s="150" t="str">
        <f>Housing_benefits!AN22</f>
        <v>-</v>
      </c>
      <c r="AO29" s="150" t="str">
        <f>Housing_benefits!AO22</f>
        <v>-</v>
      </c>
      <c r="AP29" s="150" t="str">
        <f>Housing_benefits!AP22</f>
        <v>-</v>
      </c>
      <c r="AQ29" s="150" t="str">
        <f>Housing_benefits!AQ22</f>
        <v>-</v>
      </c>
      <c r="AR29" s="150" t="str">
        <f>Housing_benefits!AR22</f>
        <v>-</v>
      </c>
      <c r="AS29" s="150" t="str">
        <f>Housing_benefits!AS22</f>
        <v>-</v>
      </c>
      <c r="AT29" s="150" t="str">
        <f>Housing_benefits!AT22</f>
        <v>-</v>
      </c>
      <c r="AU29" s="150" t="str">
        <f>Housing_benefits!AU22</f>
        <v>-</v>
      </c>
      <c r="AV29" s="150" t="str">
        <f>Housing_benefits!AV22</f>
        <v>-</v>
      </c>
      <c r="AW29" s="150" t="str">
        <f>Housing_benefits!AW22</f>
        <v>-</v>
      </c>
      <c r="AX29" s="150" t="str">
        <f>Housing_benefits!AX22</f>
        <v>-</v>
      </c>
      <c r="AY29" s="150" t="str">
        <f>Housing_benefits!AY22</f>
        <v>-</v>
      </c>
      <c r="AZ29" s="150" t="str">
        <f>Housing_benefits!AZ22</f>
        <v>-</v>
      </c>
      <c r="BA29" s="150" t="str">
        <f>Housing_benefits!BA22</f>
        <v>-</v>
      </c>
      <c r="BB29" s="150" t="str">
        <f>Housing_benefits!BB22</f>
        <v>-</v>
      </c>
      <c r="BC29" s="150" t="str">
        <f>Housing_benefits!BC22</f>
        <v>-</v>
      </c>
      <c r="BD29" s="150" t="str">
        <f>Housing_benefits!BD22</f>
        <v>-</v>
      </c>
      <c r="BE29" s="150" t="str">
        <f>Housing_benefits!BE22</f>
        <v>-</v>
      </c>
      <c r="BF29" s="150" t="str">
        <f>Housing_benefits!BF22</f>
        <v>-</v>
      </c>
      <c r="BG29" s="150" t="str">
        <f>Housing_benefits!BG22</f>
        <v>-</v>
      </c>
      <c r="BH29" s="150" t="str">
        <f>Housing_benefits!BH22</f>
        <v>-</v>
      </c>
      <c r="BI29" s="150" t="str">
        <f>Housing_benefits!BI22</f>
        <v>-</v>
      </c>
      <c r="BJ29" s="150" t="str">
        <f>Housing_benefits!BJ22</f>
        <v>-</v>
      </c>
      <c r="BK29" s="150" t="str">
        <f>Housing_benefits!BK22</f>
        <v>-</v>
      </c>
      <c r="BL29" s="150">
        <f>Housing_benefits!BL22</f>
        <v>99.45993897531325</v>
      </c>
      <c r="BM29" s="150">
        <f>Housing_benefits!BM22</f>
        <v>126.1038655767793</v>
      </c>
      <c r="BN29" s="150">
        <f>Housing_benefits!BN22</f>
        <v>152.98604032937789</v>
      </c>
      <c r="BO29" s="150">
        <f>Housing_benefits!BO22</f>
        <v>179.42766398503792</v>
      </c>
      <c r="BP29" s="150">
        <f>Housing_benefits!BP22</f>
        <v>220.87045793975454</v>
      </c>
      <c r="BQ29" s="150">
        <f>Housing_benefits!BQ22</f>
        <v>252.27197576665208</v>
      </c>
      <c r="BR29" s="150">
        <f>Housing_benefits!BR22</f>
        <v>274.23709589580255</v>
      </c>
      <c r="BS29" s="150">
        <f>Housing_benefits!BS22</f>
        <v>300.25519274908095</v>
      </c>
      <c r="BT29" s="150">
        <f>Housing_benefits!BT22</f>
        <v>302.12204374352308</v>
      </c>
      <c r="BU29" s="150">
        <f>Housing_benefits!BU22</f>
        <v>285.93220021424474</v>
      </c>
      <c r="BV29" s="150">
        <f>Housing_benefits!BV22</f>
        <v>306.83467966096413</v>
      </c>
      <c r="BW29" s="150">
        <f>Housing_benefits!BW22</f>
        <v>332.44753041399878</v>
      </c>
      <c r="BX29" s="150">
        <f>Housing_benefits!BX22</f>
        <v>390.92308612867708</v>
      </c>
      <c r="BY29" s="150">
        <f>Housing_benefits!BY22</f>
        <v>401.77059206420307</v>
      </c>
      <c r="BZ29" s="150">
        <f>Housing_benefits!BZ22</f>
        <v>433.17674133293434</v>
      </c>
      <c r="CA29" s="150">
        <f>Housing_benefits!CA22</f>
        <v>471.21797272390438</v>
      </c>
      <c r="CB29" s="151">
        <f>Housing_benefits!CB22</f>
        <v>524.3993164313116</v>
      </c>
    </row>
    <row r="30" spans="1:80" x14ac:dyDescent="0.4">
      <c r="A30" s="210"/>
      <c r="B30" s="211" t="s">
        <v>413</v>
      </c>
      <c r="AH30" s="150" t="str">
        <f>Housing_benefits!AH17</f>
        <v>-</v>
      </c>
      <c r="AI30" s="150" t="str">
        <f>Housing_benefits!AI17</f>
        <v>-</v>
      </c>
      <c r="AJ30" s="150" t="str">
        <f>Housing_benefits!AJ17</f>
        <v>-</v>
      </c>
      <c r="AK30" s="150" t="str">
        <f>Housing_benefits!AK17</f>
        <v>-</v>
      </c>
      <c r="AL30" s="150" t="str">
        <f>Housing_benefits!AL17</f>
        <v>-</v>
      </c>
      <c r="AM30" s="150" t="str">
        <f>Housing_benefits!AM17</f>
        <v>-</v>
      </c>
      <c r="AN30" s="150" t="str">
        <f>Housing_benefits!AN17</f>
        <v>-</v>
      </c>
      <c r="AO30" s="150" t="str">
        <f>Housing_benefits!AO17</f>
        <v>-</v>
      </c>
      <c r="AP30" s="150" t="str">
        <f>Housing_benefits!AP17</f>
        <v>-</v>
      </c>
      <c r="AQ30" s="150" t="str">
        <f>Housing_benefits!AQ17</f>
        <v>-</v>
      </c>
      <c r="AR30" s="150" t="str">
        <f>Housing_benefits!AR17</f>
        <v>-</v>
      </c>
      <c r="AS30" s="150" t="str">
        <f>Housing_benefits!AS17</f>
        <v>-</v>
      </c>
      <c r="AT30" s="150" t="str">
        <f>Housing_benefits!AT17</f>
        <v>-</v>
      </c>
      <c r="AU30" s="150" t="str">
        <f>Housing_benefits!AU17</f>
        <v>-</v>
      </c>
      <c r="AV30" s="150" t="str">
        <f>Housing_benefits!AV17</f>
        <v>-</v>
      </c>
      <c r="AW30" s="150" t="str">
        <f>Housing_benefits!AW17</f>
        <v>-</v>
      </c>
      <c r="AX30" s="150" t="str">
        <f>Housing_benefits!AX17</f>
        <v>-</v>
      </c>
      <c r="AY30" s="150" t="str">
        <f>Housing_benefits!AY17</f>
        <v>-</v>
      </c>
      <c r="AZ30" s="150" t="str">
        <f>Housing_benefits!AZ17</f>
        <v>-</v>
      </c>
      <c r="BA30" s="150" t="str">
        <f>Housing_benefits!BA17</f>
        <v>-</v>
      </c>
      <c r="BB30" s="150" t="str">
        <f>Housing_benefits!BB17</f>
        <v>-</v>
      </c>
      <c r="BC30" s="150" t="str">
        <f>Housing_benefits!BC17</f>
        <v>-</v>
      </c>
      <c r="BD30" s="150" t="str">
        <f>Housing_benefits!BD17</f>
        <v>-</v>
      </c>
      <c r="BE30" s="150" t="str">
        <f>Housing_benefits!BE17</f>
        <v>-</v>
      </c>
      <c r="BF30" s="150" t="str">
        <f>Housing_benefits!BF17</f>
        <v>-</v>
      </c>
      <c r="BG30" s="150" t="str">
        <f>Housing_benefits!BG17</f>
        <v>-</v>
      </c>
      <c r="BH30" s="150" t="str">
        <f>Housing_benefits!BH17</f>
        <v>-</v>
      </c>
      <c r="BI30" s="150" t="str">
        <f>Housing_benefits!BI17</f>
        <v>-</v>
      </c>
      <c r="BJ30" s="150" t="str">
        <f>Housing_benefits!BJ17</f>
        <v>-</v>
      </c>
      <c r="BK30" s="150" t="str">
        <f>Housing_benefits!BK17</f>
        <v>-</v>
      </c>
      <c r="BL30" s="150">
        <f>Housing_benefits!BL17</f>
        <v>4476.9210732179572</v>
      </c>
      <c r="BM30" s="150">
        <f>Housing_benefits!BM17</f>
        <v>5069.1288261388017</v>
      </c>
      <c r="BN30" s="150">
        <f>Housing_benefits!BN17</f>
        <v>5380.0316400709962</v>
      </c>
      <c r="BO30" s="150">
        <f>Housing_benefits!BO17</f>
        <v>5751.430097558853</v>
      </c>
      <c r="BP30" s="150">
        <f>Housing_benefits!BP17</f>
        <v>6054.4950272257229</v>
      </c>
      <c r="BQ30" s="150">
        <f>Housing_benefits!BQ17</f>
        <v>6194.2714010260988</v>
      </c>
      <c r="BR30" s="150">
        <f>Housing_benefits!BR17</f>
        <v>6678.1472903271933</v>
      </c>
      <c r="BS30" s="150">
        <f>Housing_benefits!BS17</f>
        <v>6946.5151764190032</v>
      </c>
      <c r="BT30" s="150">
        <f>Housing_benefits!BT17</f>
        <v>6870.0617211736808</v>
      </c>
      <c r="BU30" s="150">
        <f>Housing_benefits!BU17</f>
        <v>6679.3883075615377</v>
      </c>
      <c r="BV30" s="150">
        <f>Housing_benefits!BV17</f>
        <v>6268.6361610017029</v>
      </c>
      <c r="BW30" s="150">
        <f>Housing_benefits!BW17</f>
        <v>5664.3696119100541</v>
      </c>
      <c r="BX30" s="150">
        <f>Housing_benefits!BX17</f>
        <v>7356.2403284531574</v>
      </c>
      <c r="BY30" s="150">
        <f>Housing_benefits!BY17</f>
        <v>7556.4763146253645</v>
      </c>
      <c r="BZ30" s="150">
        <f>Housing_benefits!BZ17</f>
        <v>7824.0332174694613</v>
      </c>
      <c r="CA30" s="150">
        <f>Housing_benefits!CA17</f>
        <v>8117.1231136569177</v>
      </c>
      <c r="CB30" s="151">
        <f>Housing_benefits!CB17</f>
        <v>8427.7171007674933</v>
      </c>
    </row>
    <row r="31" spans="1:80" x14ac:dyDescent="0.4">
      <c r="A31" s="210"/>
      <c r="B31" s="180" t="s">
        <v>414</v>
      </c>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1"/>
    </row>
    <row r="32" spans="1:80" s="216" customFormat="1" ht="26.25" customHeight="1" thickBot="1" x14ac:dyDescent="0.4">
      <c r="A32" s="214"/>
      <c r="B32" s="215" t="s">
        <v>415</v>
      </c>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8">
        <f>Housing_benefits!AH30</f>
        <v>51.497172727332845</v>
      </c>
      <c r="AI32" s="218">
        <f>Housing_benefits!AI30</f>
        <v>56.414147956273574</v>
      </c>
      <c r="AJ32" s="218">
        <f>Housing_benefits!AJ30</f>
        <v>72.615417878922116</v>
      </c>
      <c r="AK32" s="218">
        <f>Housing_benefits!AK30</f>
        <v>117.78692276529311</v>
      </c>
      <c r="AL32" s="218">
        <f>Housing_benefits!AL30</f>
        <v>151.22362386540289</v>
      </c>
      <c r="AM32" s="218">
        <f>Housing_benefits!AM30</f>
        <v>178.70507247687672</v>
      </c>
      <c r="AN32" s="218">
        <f>Housing_benefits!AN30</f>
        <v>201.80019075346371</v>
      </c>
      <c r="AO32" s="218">
        <f>Housing_benefits!AO30</f>
        <v>225.35883833034222</v>
      </c>
      <c r="AP32" s="218">
        <f>Housing_benefits!AP30</f>
        <v>242.96586799409306</v>
      </c>
      <c r="AQ32" s="218">
        <f>Housing_benefits!AQ30</f>
        <v>251.3770479196252</v>
      </c>
      <c r="AR32" s="218">
        <f>Housing_benefits!AR30</f>
        <v>219.61099999999999</v>
      </c>
      <c r="AS32" s="218">
        <f>Housing_benefits!AS30</f>
        <v>302.30599999999998</v>
      </c>
      <c r="AT32" s="218">
        <f>Housing_benefits!AT30</f>
        <v>415.50300000000004</v>
      </c>
      <c r="AU32" s="218">
        <f>Housing_benefits!AU30</f>
        <v>549.82100000000003</v>
      </c>
      <c r="AV32" s="218">
        <f>Housing_benefits!AV30</f>
        <v>722.96500000000003</v>
      </c>
      <c r="AW32" s="218">
        <f>Housing_benefits!AW30</f>
        <v>963.53300000000002</v>
      </c>
      <c r="AX32" s="218">
        <f>Housing_benefits!AX30</f>
        <v>1237.7020586775143</v>
      </c>
      <c r="AY32" s="218">
        <f>Housing_benefits!AY30</f>
        <v>1440.7675679371928</v>
      </c>
      <c r="AZ32" s="218">
        <f>Housing_benefits!AZ30</f>
        <v>1632.1173192887268</v>
      </c>
      <c r="BA32" s="218">
        <f>Housing_benefits!BA30</f>
        <v>1783.2014949487759</v>
      </c>
      <c r="BB32" s="218">
        <f>Housing_benefits!BB30</f>
        <v>1966.2753495570933</v>
      </c>
      <c r="BC32" s="218">
        <f>Housing_benefits!BC30</f>
        <v>2143.4684371455282</v>
      </c>
      <c r="BD32" s="218">
        <f>Housing_benefits!BD30</f>
        <v>2303.1767229957381</v>
      </c>
      <c r="BE32" s="218">
        <f>Housing_benefits!BE30</f>
        <v>2531.7035246192022</v>
      </c>
      <c r="BF32" s="218">
        <f>Housing_benefits!BF30</f>
        <v>2999.4614887041653</v>
      </c>
      <c r="BG32" s="218">
        <f>Housing_benefits!BG30</f>
        <v>2966.6712049912694</v>
      </c>
      <c r="BH32" s="218">
        <f>Housing_benefits!BH30</f>
        <v>3201.5130041258617</v>
      </c>
      <c r="BI32" s="218">
        <f>Housing_benefits!BI30</f>
        <v>3472.5465205192463</v>
      </c>
      <c r="BJ32" s="218">
        <f>Housing_benefits!BJ30</f>
        <v>3760.9241738617989</v>
      </c>
      <c r="BK32" s="218">
        <f>Housing_benefits!BK30</f>
        <v>3996.4280011900032</v>
      </c>
      <c r="BL32" s="218">
        <v>0</v>
      </c>
      <c r="BM32" s="218">
        <v>0</v>
      </c>
      <c r="BN32" s="218">
        <v>0</v>
      </c>
      <c r="BO32" s="218">
        <v>0</v>
      </c>
      <c r="BP32" s="218">
        <v>0</v>
      </c>
      <c r="BQ32" s="218">
        <v>0</v>
      </c>
      <c r="BR32" s="218">
        <v>0</v>
      </c>
      <c r="BS32" s="218">
        <v>0</v>
      </c>
      <c r="BT32" s="218">
        <v>0</v>
      </c>
      <c r="BU32" s="218">
        <v>0</v>
      </c>
      <c r="BV32" s="218">
        <v>0</v>
      </c>
      <c r="BW32" s="218">
        <v>0</v>
      </c>
      <c r="BX32" s="218">
        <v>0</v>
      </c>
      <c r="BY32" s="218">
        <v>0</v>
      </c>
      <c r="BZ32" s="218">
        <v>0</v>
      </c>
      <c r="CA32" s="218">
        <v>0</v>
      </c>
      <c r="CB32" s="219">
        <v>0</v>
      </c>
    </row>
    <row r="33" spans="1:80" ht="30" x14ac:dyDescent="0.4">
      <c r="A33" s="46"/>
      <c r="B33" s="138" t="s">
        <v>15</v>
      </c>
      <c r="C33" s="139"/>
      <c r="D33" s="48" t="s">
        <v>80</v>
      </c>
      <c r="E33" s="48" t="s">
        <v>81</v>
      </c>
      <c r="F33" s="48" t="s">
        <v>82</v>
      </c>
      <c r="G33" s="48" t="s">
        <v>83</v>
      </c>
      <c r="H33" s="48" t="s">
        <v>84</v>
      </c>
      <c r="I33" s="48" t="s">
        <v>85</v>
      </c>
      <c r="J33" s="48" t="s">
        <v>86</v>
      </c>
      <c r="K33" s="48" t="s">
        <v>87</v>
      </c>
      <c r="L33" s="48" t="s">
        <v>88</v>
      </c>
      <c r="M33" s="48" t="s">
        <v>89</v>
      </c>
      <c r="N33" s="48" t="s">
        <v>90</v>
      </c>
      <c r="O33" s="48" t="s">
        <v>91</v>
      </c>
      <c r="P33" s="48" t="s">
        <v>92</v>
      </c>
      <c r="Q33" s="48" t="s">
        <v>93</v>
      </c>
      <c r="R33" s="48" t="s">
        <v>94</v>
      </c>
      <c r="S33" s="48" t="s">
        <v>95</v>
      </c>
      <c r="T33" s="48" t="s">
        <v>96</v>
      </c>
      <c r="U33" s="48" t="s">
        <v>97</v>
      </c>
      <c r="V33" s="48" t="s">
        <v>98</v>
      </c>
      <c r="W33" s="48" t="s">
        <v>99</v>
      </c>
      <c r="X33" s="48" t="s">
        <v>100</v>
      </c>
      <c r="Y33" s="48" t="s">
        <v>101</v>
      </c>
      <c r="Z33" s="48" t="s">
        <v>102</v>
      </c>
      <c r="AA33" s="48" t="s">
        <v>103</v>
      </c>
      <c r="AB33" s="48" t="s">
        <v>104</v>
      </c>
      <c r="AC33" s="48" t="s">
        <v>105</v>
      </c>
      <c r="AD33" s="48" t="s">
        <v>106</v>
      </c>
      <c r="AE33" s="48" t="s">
        <v>107</v>
      </c>
      <c r="AF33" s="48" t="s">
        <v>108</v>
      </c>
      <c r="AG33" s="48" t="s">
        <v>109</v>
      </c>
      <c r="AH33" s="48" t="s">
        <v>110</v>
      </c>
      <c r="AI33" s="48" t="s">
        <v>111</v>
      </c>
      <c r="AJ33" s="48" t="s">
        <v>112</v>
      </c>
      <c r="AK33" s="48" t="s">
        <v>113</v>
      </c>
      <c r="AL33" s="48" t="s">
        <v>114</v>
      </c>
      <c r="AM33" s="48" t="s">
        <v>115</v>
      </c>
      <c r="AN33" s="48" t="s">
        <v>116</v>
      </c>
      <c r="AO33" s="48" t="s">
        <v>117</v>
      </c>
      <c r="AP33" s="48" t="s">
        <v>118</v>
      </c>
      <c r="AQ33" s="48" t="s">
        <v>119</v>
      </c>
      <c r="AR33" s="48" t="s">
        <v>120</v>
      </c>
      <c r="AS33" s="48" t="s">
        <v>121</v>
      </c>
      <c r="AT33" s="48" t="s">
        <v>122</v>
      </c>
      <c r="AU33" s="48" t="s">
        <v>123</v>
      </c>
      <c r="AV33" s="48" t="s">
        <v>124</v>
      </c>
      <c r="AW33" s="48" t="s">
        <v>125</v>
      </c>
      <c r="AX33" s="48" t="s">
        <v>126</v>
      </c>
      <c r="AY33" s="48" t="s">
        <v>127</v>
      </c>
      <c r="AZ33" s="48" t="s">
        <v>128</v>
      </c>
      <c r="BA33" s="48" t="s">
        <v>129</v>
      </c>
      <c r="BB33" s="48" t="s">
        <v>130</v>
      </c>
      <c r="BC33" s="48" t="s">
        <v>131</v>
      </c>
      <c r="BD33" s="48" t="s">
        <v>132</v>
      </c>
      <c r="BE33" s="48" t="s">
        <v>133</v>
      </c>
      <c r="BF33" s="48" t="s">
        <v>134</v>
      </c>
      <c r="BG33" s="48" t="s">
        <v>135</v>
      </c>
      <c r="BH33" s="48" t="s">
        <v>136</v>
      </c>
      <c r="BI33" s="48" t="s">
        <v>137</v>
      </c>
      <c r="BJ33" s="48" t="s">
        <v>138</v>
      </c>
      <c r="BK33" s="48" t="s">
        <v>139</v>
      </c>
      <c r="BL33" s="48" t="s">
        <v>140</v>
      </c>
      <c r="BM33" s="48" t="s">
        <v>141</v>
      </c>
      <c r="BN33" s="48" t="s">
        <v>142</v>
      </c>
      <c r="BO33" s="48" t="s">
        <v>143</v>
      </c>
      <c r="BP33" s="48" t="s">
        <v>144</v>
      </c>
      <c r="BQ33" s="48" t="s">
        <v>145</v>
      </c>
      <c r="BR33" s="48" t="s">
        <v>146</v>
      </c>
      <c r="BS33" s="48" t="s">
        <v>147</v>
      </c>
      <c r="BT33" s="48" t="s">
        <v>148</v>
      </c>
      <c r="BU33" s="48" t="s">
        <v>149</v>
      </c>
      <c r="BV33" s="48" t="s">
        <v>150</v>
      </c>
      <c r="BW33" s="48" t="s">
        <v>151</v>
      </c>
      <c r="BX33" s="48" t="s">
        <v>152</v>
      </c>
      <c r="BY33" s="48" t="s">
        <v>153</v>
      </c>
      <c r="BZ33" s="48" t="s">
        <v>154</v>
      </c>
      <c r="CA33" s="48" t="s">
        <v>155</v>
      </c>
      <c r="CB33" s="49" t="s">
        <v>156</v>
      </c>
    </row>
    <row r="34" spans="1:80" s="143" customFormat="1" x14ac:dyDescent="0.4">
      <c r="A34" s="220"/>
      <c r="B34" s="55" t="s">
        <v>267</v>
      </c>
      <c r="C34" s="145"/>
      <c r="D34" s="203" t="s">
        <v>158</v>
      </c>
      <c r="E34" s="203" t="s">
        <v>158</v>
      </c>
      <c r="F34" s="203" t="s">
        <v>158</v>
      </c>
      <c r="G34" s="203" t="s">
        <v>158</v>
      </c>
      <c r="H34" s="203" t="s">
        <v>158</v>
      </c>
      <c r="I34" s="203" t="s">
        <v>158</v>
      </c>
      <c r="J34" s="203" t="s">
        <v>158</v>
      </c>
      <c r="K34" s="203" t="s">
        <v>158</v>
      </c>
      <c r="L34" s="203" t="s">
        <v>158</v>
      </c>
      <c r="M34" s="203" t="s">
        <v>158</v>
      </c>
      <c r="N34" s="203" t="s">
        <v>158</v>
      </c>
      <c r="O34" s="203" t="s">
        <v>158</v>
      </c>
      <c r="P34" s="203" t="s">
        <v>158</v>
      </c>
      <c r="Q34" s="203" t="s">
        <v>158</v>
      </c>
      <c r="R34" s="203" t="s">
        <v>158</v>
      </c>
      <c r="S34" s="203" t="s">
        <v>158</v>
      </c>
      <c r="T34" s="203" t="s">
        <v>158</v>
      </c>
      <c r="U34" s="203" t="s">
        <v>158</v>
      </c>
      <c r="V34" s="203" t="s">
        <v>158</v>
      </c>
      <c r="W34" s="203" t="s">
        <v>158</v>
      </c>
      <c r="X34" s="203" t="s">
        <v>158</v>
      </c>
      <c r="Y34" s="203" t="s">
        <v>158</v>
      </c>
      <c r="Z34" s="203" t="s">
        <v>158</v>
      </c>
      <c r="AA34" s="203" t="s">
        <v>158</v>
      </c>
      <c r="AB34" s="203" t="s">
        <v>158</v>
      </c>
      <c r="AC34" s="203" t="s">
        <v>158</v>
      </c>
      <c r="AD34" s="203" t="s">
        <v>158</v>
      </c>
      <c r="AE34" s="203" t="s">
        <v>158</v>
      </c>
      <c r="AF34" s="203" t="s">
        <v>158</v>
      </c>
      <c r="AG34" s="203" t="s">
        <v>158</v>
      </c>
      <c r="AH34" s="203" t="s">
        <v>158</v>
      </c>
      <c r="AI34" s="203" t="s">
        <v>158</v>
      </c>
      <c r="AJ34" s="203" t="s">
        <v>158</v>
      </c>
      <c r="AK34" s="203" t="s">
        <v>158</v>
      </c>
      <c r="AL34" s="203" t="s">
        <v>158</v>
      </c>
      <c r="AM34" s="203" t="s">
        <v>158</v>
      </c>
      <c r="AN34" s="203" t="s">
        <v>158</v>
      </c>
      <c r="AO34" s="203" t="s">
        <v>158</v>
      </c>
      <c r="AP34" s="203" t="s">
        <v>158</v>
      </c>
      <c r="AQ34" s="203" t="s">
        <v>158</v>
      </c>
      <c r="AR34" s="203" t="s">
        <v>158</v>
      </c>
      <c r="AS34" s="203" t="s">
        <v>158</v>
      </c>
      <c r="AT34" s="203" t="s">
        <v>158</v>
      </c>
      <c r="AU34" s="203" t="s">
        <v>158</v>
      </c>
      <c r="AV34" s="203" t="s">
        <v>158</v>
      </c>
      <c r="AW34" s="203" t="s">
        <v>158</v>
      </c>
      <c r="AX34" s="203" t="s">
        <v>158</v>
      </c>
      <c r="AY34" s="203" t="s">
        <v>158</v>
      </c>
      <c r="AZ34" s="203" t="s">
        <v>158</v>
      </c>
      <c r="BA34" s="203" t="s">
        <v>158</v>
      </c>
      <c r="BB34" s="203" t="s">
        <v>158</v>
      </c>
      <c r="BC34" s="203" t="s">
        <v>158</v>
      </c>
      <c r="BD34" s="203" t="s">
        <v>158</v>
      </c>
      <c r="BE34" s="203" t="s">
        <v>158</v>
      </c>
      <c r="BF34" s="203" t="s">
        <v>158</v>
      </c>
      <c r="BG34" s="203" t="s">
        <v>158</v>
      </c>
      <c r="BH34" s="203" t="s">
        <v>158</v>
      </c>
      <c r="BI34" s="203" t="s">
        <v>158</v>
      </c>
      <c r="BJ34" s="203" t="s">
        <v>158</v>
      </c>
      <c r="BK34" s="203" t="s">
        <v>158</v>
      </c>
      <c r="BL34" s="203" t="s">
        <v>158</v>
      </c>
      <c r="BM34" s="203" t="s">
        <v>158</v>
      </c>
      <c r="BN34" s="203" t="s">
        <v>158</v>
      </c>
      <c r="BO34" s="203" t="s">
        <v>158</v>
      </c>
      <c r="BP34" s="203" t="s">
        <v>158</v>
      </c>
      <c r="BQ34" s="203" t="s">
        <v>158</v>
      </c>
      <c r="BR34" s="203" t="s">
        <v>158</v>
      </c>
      <c r="BS34" s="203" t="s">
        <v>158</v>
      </c>
      <c r="BT34" s="203" t="s">
        <v>158</v>
      </c>
      <c r="BU34" s="203" t="s">
        <v>158</v>
      </c>
      <c r="BV34" s="203" t="s">
        <v>158</v>
      </c>
      <c r="BW34" s="203" t="s">
        <v>159</v>
      </c>
      <c r="BX34" s="203" t="s">
        <v>159</v>
      </c>
      <c r="BY34" s="203" t="s">
        <v>159</v>
      </c>
      <c r="BZ34" s="203" t="s">
        <v>159</v>
      </c>
      <c r="CA34" s="203" t="s">
        <v>159</v>
      </c>
      <c r="CB34" s="204" t="s">
        <v>159</v>
      </c>
    </row>
    <row r="35" spans="1:80" ht="26.25" customHeight="1" x14ac:dyDescent="0.4">
      <c r="A35" s="205"/>
      <c r="B35" s="161" t="s">
        <v>167</v>
      </c>
      <c r="C35" s="161"/>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v>10941.377727336276</v>
      </c>
      <c r="AI35" s="206">
        <v>10391.487437866643</v>
      </c>
      <c r="AJ35" s="206">
        <v>10008.02386056158</v>
      </c>
      <c r="AK35" s="206">
        <v>10616.883169104629</v>
      </c>
      <c r="AL35" s="206">
        <v>11019.393288218114</v>
      </c>
      <c r="AM35" s="206">
        <v>11307.735729316773</v>
      </c>
      <c r="AN35" s="206">
        <v>12172.135760215067</v>
      </c>
      <c r="AO35" s="206">
        <v>12893.766909038302</v>
      </c>
      <c r="AP35" s="206">
        <v>14024.729462191419</v>
      </c>
      <c r="AQ35" s="206">
        <v>14797.624914767835</v>
      </c>
      <c r="AR35" s="206">
        <v>15471.903427785886</v>
      </c>
      <c r="AS35" s="206">
        <v>16366.940583505764</v>
      </c>
      <c r="AT35" s="206">
        <v>17686.511844066488</v>
      </c>
      <c r="AU35" s="206">
        <v>20846.608965628689</v>
      </c>
      <c r="AV35" s="206">
        <v>24431.434763569076</v>
      </c>
      <c r="AW35" s="206">
        <v>28319.645576196726</v>
      </c>
      <c r="AX35" s="206">
        <v>31193.897166982075</v>
      </c>
      <c r="AY35" s="206">
        <v>32834.080881467977</v>
      </c>
      <c r="AZ35" s="206">
        <v>33631.108963777908</v>
      </c>
      <c r="BA35" s="206">
        <v>34647.66567734049</v>
      </c>
      <c r="BB35" s="206">
        <v>35237.77803237224</v>
      </c>
      <c r="BC35" s="206">
        <v>35805.350683516706</v>
      </c>
      <c r="BD35" s="206">
        <v>37019.95714409303</v>
      </c>
      <c r="BE35" s="206">
        <v>38696.778077713498</v>
      </c>
      <c r="BF35" s="206">
        <v>39381.210959561366</v>
      </c>
      <c r="BG35" s="206">
        <v>39906.353188585454</v>
      </c>
      <c r="BH35" s="206">
        <v>39594.608521757953</v>
      </c>
      <c r="BI35" s="206">
        <v>39813.630247555651</v>
      </c>
      <c r="BJ35" s="206">
        <v>40024.03720913922</v>
      </c>
      <c r="BK35" s="206">
        <v>41347.566273731311</v>
      </c>
      <c r="BL35" s="206">
        <v>42701.327464358568</v>
      </c>
      <c r="BM35" s="206">
        <v>45379.399242173953</v>
      </c>
      <c r="BN35" s="206">
        <v>46026.495004163218</v>
      </c>
      <c r="BO35" s="206">
        <v>47154.007005033753</v>
      </c>
      <c r="BP35" s="206">
        <v>48172.813553362103</v>
      </c>
      <c r="BQ35" s="206">
        <v>48231.013821167988</v>
      </c>
      <c r="BR35" s="206">
        <v>51053.301755673005</v>
      </c>
      <c r="BS35" s="206">
        <v>53193.060283736057</v>
      </c>
      <c r="BT35" s="206">
        <v>52924.688568760379</v>
      </c>
      <c r="BU35" s="206">
        <v>54272.184035016326</v>
      </c>
      <c r="BV35" s="206">
        <v>54743.206663136414</v>
      </c>
      <c r="BW35" s="206">
        <v>50398.942965821872</v>
      </c>
      <c r="BX35" s="206">
        <v>54448.882736095475</v>
      </c>
      <c r="BY35" s="206">
        <v>55078.163658642457</v>
      </c>
      <c r="BZ35" s="206">
        <v>56256.331374352158</v>
      </c>
      <c r="CA35" s="206">
        <v>57610.862310647106</v>
      </c>
      <c r="CB35" s="207">
        <v>58542.780646179963</v>
      </c>
    </row>
    <row r="36" spans="1:80" ht="24.75" customHeight="1" x14ac:dyDescent="0.4">
      <c r="A36" s="205"/>
      <c r="B36" s="208" t="s">
        <v>396</v>
      </c>
      <c r="C36" s="161"/>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6">
        <v>1041.57589382172</v>
      </c>
      <c r="AI36" s="206">
        <v>1160.8682008817884</v>
      </c>
      <c r="AJ36" s="206">
        <v>1339.918113653139</v>
      </c>
      <c r="AK36" s="206">
        <v>1583.8166397774362</v>
      </c>
      <c r="AL36" s="206">
        <v>1874.0945485505185</v>
      </c>
      <c r="AM36" s="206">
        <v>2236.5199155948576</v>
      </c>
      <c r="AN36" s="206">
        <v>2468.4342350968413</v>
      </c>
      <c r="AO36" s="206">
        <v>2779.7813277143578</v>
      </c>
      <c r="AP36" s="206">
        <v>3114.837875990072</v>
      </c>
      <c r="AQ36" s="206">
        <v>3407.4196941423252</v>
      </c>
      <c r="AR36" s="206">
        <v>3595.0837351081818</v>
      </c>
      <c r="AS36" s="206">
        <v>3831.7258450146937</v>
      </c>
      <c r="AT36" s="206">
        <v>4159.8828085500609</v>
      </c>
      <c r="AU36" s="206">
        <v>4804.2413727576031</v>
      </c>
      <c r="AV36" s="206">
        <v>6080.986325501518</v>
      </c>
      <c r="AW36" s="206">
        <v>7541.1468887846122</v>
      </c>
      <c r="AX36" s="206">
        <v>8290.2735392998511</v>
      </c>
      <c r="AY36" s="206">
        <v>9493.5504538536861</v>
      </c>
      <c r="AZ36" s="206">
        <v>10494.608592144135</v>
      </c>
      <c r="BA36" s="206">
        <v>11335.970250739128</v>
      </c>
      <c r="BB36" s="206">
        <v>11940.82895033266</v>
      </c>
      <c r="BC36" s="206">
        <v>12617.643452915965</v>
      </c>
      <c r="BD36" s="206">
        <v>13129.424803594968</v>
      </c>
      <c r="BE36" s="206">
        <v>13984.801978991505</v>
      </c>
      <c r="BF36" s="206">
        <v>14509.894490683511</v>
      </c>
      <c r="BG36" s="206">
        <v>15240.642019381348</v>
      </c>
      <c r="BH36" s="206">
        <v>15779.324305878674</v>
      </c>
      <c r="BI36" s="206">
        <v>16438.816573047297</v>
      </c>
      <c r="BJ36" s="206">
        <v>16956.569480272905</v>
      </c>
      <c r="BK36" s="206">
        <v>17766.930290999819</v>
      </c>
      <c r="BL36" s="206">
        <v>18473.083863248168</v>
      </c>
      <c r="BM36" s="206">
        <v>19727.410484410833</v>
      </c>
      <c r="BN36" s="206">
        <v>20026.92382720951</v>
      </c>
      <c r="BO36" s="206">
        <v>20649.404617201453</v>
      </c>
      <c r="BP36" s="206">
        <v>21363.363978154037</v>
      </c>
      <c r="BQ36" s="206">
        <v>21382.600109420546</v>
      </c>
      <c r="BR36" s="206">
        <v>22731.145484861056</v>
      </c>
      <c r="BS36" s="206">
        <v>23559.835596114452</v>
      </c>
      <c r="BT36" s="206">
        <v>23470.169757726071</v>
      </c>
      <c r="BU36" s="206">
        <v>24519.242615853411</v>
      </c>
      <c r="BV36" s="206">
        <v>24853.230707868828</v>
      </c>
      <c r="BW36" s="206">
        <v>25626.385351903751</v>
      </c>
      <c r="BX36" s="206">
        <v>23642.031363252863</v>
      </c>
      <c r="BY36" s="206">
        <v>24149.049296268477</v>
      </c>
      <c r="BZ36" s="206">
        <v>24892.620271340529</v>
      </c>
      <c r="CA36" s="206">
        <v>25688.239295469455</v>
      </c>
      <c r="CB36" s="207">
        <v>26228.351193846378</v>
      </c>
    </row>
    <row r="37" spans="1:80" x14ac:dyDescent="0.4">
      <c r="A37" s="210"/>
      <c r="B37" s="211" t="s">
        <v>178</v>
      </c>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0</v>
      </c>
      <c r="BH37" s="150">
        <v>0</v>
      </c>
      <c r="BI37" s="150">
        <v>0</v>
      </c>
      <c r="BJ37" s="150">
        <v>0</v>
      </c>
      <c r="BK37" s="150">
        <v>0</v>
      </c>
      <c r="BL37" s="150">
        <v>0</v>
      </c>
      <c r="BM37" s="150">
        <v>0</v>
      </c>
      <c r="BN37" s="150">
        <v>0</v>
      </c>
      <c r="BO37" s="150">
        <v>0</v>
      </c>
      <c r="BP37" s="150">
        <v>0</v>
      </c>
      <c r="BQ37" s="150">
        <v>5.2871028110962293</v>
      </c>
      <c r="BR37" s="150">
        <v>6.6038092748336332</v>
      </c>
      <c r="BS37" s="150">
        <v>7.5183292133665658</v>
      </c>
      <c r="BT37" s="150">
        <v>7.7814195001443904</v>
      </c>
      <c r="BU37" s="150">
        <v>8.5577229170150488</v>
      </c>
      <c r="BV37" s="150">
        <v>9.3236473785187908</v>
      </c>
      <c r="BW37" s="150">
        <v>10.002221180695424</v>
      </c>
      <c r="BX37" s="150">
        <v>10.551287805099506</v>
      </c>
      <c r="BY37" s="150">
        <v>11.254993297212579</v>
      </c>
      <c r="BZ37" s="150">
        <v>11.966387634269045</v>
      </c>
      <c r="CA37" s="150">
        <v>12.716290245266061</v>
      </c>
      <c r="CB37" s="151">
        <v>13.425927249380557</v>
      </c>
    </row>
    <row r="38" spans="1:80" x14ac:dyDescent="0.4">
      <c r="A38" s="210"/>
      <c r="B38" s="211" t="s">
        <v>180</v>
      </c>
      <c r="AH38" s="150">
        <v>813.88255889325092</v>
      </c>
      <c r="AI38" s="150">
        <v>833.33752991871245</v>
      </c>
      <c r="AJ38" s="150">
        <v>904.8797650644575</v>
      </c>
      <c r="AK38" s="150">
        <v>1039.0844754007037</v>
      </c>
      <c r="AL38" s="150">
        <v>1181.9406933738012</v>
      </c>
      <c r="AM38" s="150">
        <v>1385.5786711132096</v>
      </c>
      <c r="AN38" s="150">
        <v>1525.5559221199362</v>
      </c>
      <c r="AO38" s="150">
        <v>1721.0559483863262</v>
      </c>
      <c r="AP38" s="150">
        <v>1876.6115277619999</v>
      </c>
      <c r="AQ38" s="150">
        <v>2047.2368716991218</v>
      </c>
      <c r="AR38" s="150">
        <v>2148.8758924747167</v>
      </c>
      <c r="AS38" s="150">
        <v>2302.4367140522681</v>
      </c>
      <c r="AT38" s="150">
        <v>2537.888681714544</v>
      </c>
      <c r="AU38" s="150">
        <v>2961.2732489942919</v>
      </c>
      <c r="AV38" s="150">
        <v>2627.7355586839717</v>
      </c>
      <c r="AW38" s="150">
        <v>2964.2514657425804</v>
      </c>
      <c r="AX38" s="150">
        <v>3198.427959101617</v>
      </c>
      <c r="AY38" s="150">
        <v>3474.0762766414846</v>
      </c>
      <c r="AZ38" s="150">
        <v>3644.3948662898056</v>
      </c>
      <c r="BA38" s="150">
        <v>3823.6958558333886</v>
      </c>
      <c r="BB38" s="150">
        <v>4002.0873987904833</v>
      </c>
      <c r="BC38" s="150">
        <v>4198.7488807600839</v>
      </c>
      <c r="BD38" s="150">
        <v>4311.5983707782361</v>
      </c>
      <c r="BE38" s="150">
        <v>4502.5367227531269</v>
      </c>
      <c r="BF38" s="150">
        <v>4578.1441550941481</v>
      </c>
      <c r="BG38" s="150">
        <v>4772.801047672634</v>
      </c>
      <c r="BH38" s="150">
        <v>4932.1826629272527</v>
      </c>
      <c r="BI38" s="150">
        <v>5143.1946361698656</v>
      </c>
      <c r="BJ38" s="150">
        <v>5288.272741027552</v>
      </c>
      <c r="BK38" s="150">
        <v>5517.5321993967391</v>
      </c>
      <c r="BL38" s="150">
        <v>5731.7423425737979</v>
      </c>
      <c r="BM38" s="150">
        <v>6081.1408931745746</v>
      </c>
      <c r="BN38" s="150">
        <v>6120.9937875433261</v>
      </c>
      <c r="BO38" s="150">
        <v>6157.7754463118736</v>
      </c>
      <c r="BP38" s="150">
        <v>6187.4094662621183</v>
      </c>
      <c r="BQ38" s="150">
        <v>5942.190686443083</v>
      </c>
      <c r="BR38" s="150">
        <v>5927.8105568804031</v>
      </c>
      <c r="BS38" s="150">
        <v>5950.6588220339709</v>
      </c>
      <c r="BT38" s="150">
        <v>5805.8500654278896</v>
      </c>
      <c r="BU38" s="150">
        <v>5755.7076951567979</v>
      </c>
      <c r="BV38" s="150">
        <v>5784.5937446006865</v>
      </c>
      <c r="BW38" s="150">
        <v>5936.2196675378318</v>
      </c>
      <c r="BX38" s="150">
        <v>5507.4412948305508</v>
      </c>
      <c r="BY38" s="150">
        <v>5568.1836230839408</v>
      </c>
      <c r="BZ38" s="150">
        <v>5643.0836281527099</v>
      </c>
      <c r="CA38" s="150">
        <v>5758.4404945299611</v>
      </c>
      <c r="CB38" s="151">
        <v>5821.6975320669799</v>
      </c>
    </row>
    <row r="39" spans="1:80" x14ac:dyDescent="0.4">
      <c r="A39" s="210"/>
      <c r="B39" s="211" t="s">
        <v>191</v>
      </c>
      <c r="AH39" s="150">
        <v>0</v>
      </c>
      <c r="AI39" s="150">
        <v>0</v>
      </c>
      <c r="AJ39" s="150">
        <v>0</v>
      </c>
      <c r="AK39" s="150">
        <v>0</v>
      </c>
      <c r="AL39" s="150">
        <v>0</v>
      </c>
      <c r="AM39" s="150">
        <v>0</v>
      </c>
      <c r="AN39" s="150">
        <v>0</v>
      </c>
      <c r="AO39" s="150">
        <v>0</v>
      </c>
      <c r="AP39" s="150">
        <v>0</v>
      </c>
      <c r="AQ39" s="150">
        <v>0</v>
      </c>
      <c r="AR39" s="150">
        <v>0</v>
      </c>
      <c r="AS39" s="150">
        <v>0</v>
      </c>
      <c r="AT39" s="150">
        <v>0</v>
      </c>
      <c r="AU39" s="150">
        <v>0</v>
      </c>
      <c r="AV39" s="150">
        <v>3337.716426281926</v>
      </c>
      <c r="AW39" s="150">
        <v>4576.8954230420322</v>
      </c>
      <c r="AX39" s="150">
        <v>5091.8455801982336</v>
      </c>
      <c r="AY39" s="150">
        <v>6019.4741772122006</v>
      </c>
      <c r="AZ39" s="150">
        <v>6850.2137258543298</v>
      </c>
      <c r="BA39" s="150">
        <v>7512.2743949057394</v>
      </c>
      <c r="BB39" s="150">
        <v>7938.7415515421762</v>
      </c>
      <c r="BC39" s="150">
        <v>8418.8945721558812</v>
      </c>
      <c r="BD39" s="150">
        <v>8817.8264328167315</v>
      </c>
      <c r="BE39" s="150">
        <v>9482.2652562383773</v>
      </c>
      <c r="BF39" s="150">
        <v>9931.7503355893641</v>
      </c>
      <c r="BG39" s="150">
        <v>10467.840971708714</v>
      </c>
      <c r="BH39" s="150">
        <v>10847.141642951421</v>
      </c>
      <c r="BI39" s="150">
        <v>11295.621936877431</v>
      </c>
      <c r="BJ39" s="150">
        <v>11668.296739245352</v>
      </c>
      <c r="BK39" s="150">
        <v>12249.398091603081</v>
      </c>
      <c r="BL39" s="150">
        <v>12741.341520674368</v>
      </c>
      <c r="BM39" s="150">
        <v>13646.26959123626</v>
      </c>
      <c r="BN39" s="150">
        <v>13905.930039666184</v>
      </c>
      <c r="BO39" s="150">
        <v>14491.629170889579</v>
      </c>
      <c r="BP39" s="150">
        <v>15175.95451189192</v>
      </c>
      <c r="BQ39" s="150">
        <v>15257.152804592364</v>
      </c>
      <c r="BR39" s="150">
        <v>15086.110844569677</v>
      </c>
      <c r="BS39" s="150">
        <v>14344.692485053845</v>
      </c>
      <c r="BT39" s="150">
        <v>12192.073811654596</v>
      </c>
      <c r="BU39" s="150">
        <v>9763.6257706371453</v>
      </c>
      <c r="BV39" s="150">
        <v>8281.9955848273639</v>
      </c>
      <c r="BW39" s="150">
        <v>7225.7066026523808</v>
      </c>
      <c r="BX39" s="150">
        <v>5552.4022634295907</v>
      </c>
      <c r="BY39" s="150">
        <v>5224.338983470705</v>
      </c>
      <c r="BZ39" s="150">
        <v>4827.037918260643</v>
      </c>
      <c r="CA39" s="150">
        <v>4446.1348254424283</v>
      </c>
      <c r="CB39" s="151">
        <v>4354.1503724166423</v>
      </c>
    </row>
    <row r="40" spans="1:80" x14ac:dyDescent="0.4">
      <c r="A40" s="210"/>
      <c r="B40" s="211" t="s">
        <v>215</v>
      </c>
      <c r="AH40" s="150">
        <v>227.69333492846903</v>
      </c>
      <c r="AI40" s="150">
        <v>327.53067096307603</v>
      </c>
      <c r="AJ40" s="150">
        <v>435.03834858868152</v>
      </c>
      <c r="AK40" s="150">
        <v>544.7321643767325</v>
      </c>
      <c r="AL40" s="150">
        <v>692.15385517671734</v>
      </c>
      <c r="AM40" s="150">
        <v>850.94124448164791</v>
      </c>
      <c r="AN40" s="150">
        <v>942.87831297690514</v>
      </c>
      <c r="AO40" s="150">
        <v>1058.7253793280315</v>
      </c>
      <c r="AP40" s="150">
        <v>1238.2263482280719</v>
      </c>
      <c r="AQ40" s="150">
        <v>1360.1828224432031</v>
      </c>
      <c r="AR40" s="150">
        <v>1446.2078426334649</v>
      </c>
      <c r="AS40" s="150">
        <v>1529.2891309624258</v>
      </c>
      <c r="AT40" s="150">
        <v>1621.9941268355165</v>
      </c>
      <c r="AU40" s="150">
        <v>1842.9681237633113</v>
      </c>
      <c r="AV40" s="150">
        <v>115.53434053562059</v>
      </c>
      <c r="AW40" s="150">
        <v>0</v>
      </c>
      <c r="AX40" s="150">
        <v>0</v>
      </c>
      <c r="AY40" s="150">
        <v>0</v>
      </c>
      <c r="AZ40" s="150">
        <v>0</v>
      </c>
      <c r="BA40" s="150">
        <v>0</v>
      </c>
      <c r="BB40" s="150">
        <v>0</v>
      </c>
      <c r="BC40" s="150">
        <v>0</v>
      </c>
      <c r="BD40" s="150">
        <v>0</v>
      </c>
      <c r="BE40" s="150">
        <v>0</v>
      </c>
      <c r="BF40" s="150">
        <v>0</v>
      </c>
      <c r="BG40" s="150">
        <v>0</v>
      </c>
      <c r="BH40" s="150">
        <v>0</v>
      </c>
      <c r="BI40" s="150">
        <v>0</v>
      </c>
      <c r="BJ40" s="150">
        <v>0</v>
      </c>
      <c r="BK40" s="150">
        <v>0</v>
      </c>
      <c r="BL40" s="150">
        <v>0</v>
      </c>
      <c r="BM40" s="150">
        <v>0</v>
      </c>
      <c r="BN40" s="150">
        <v>0</v>
      </c>
      <c r="BO40" s="150">
        <v>0</v>
      </c>
      <c r="BP40" s="150">
        <v>0</v>
      </c>
      <c r="BQ40" s="150">
        <v>0</v>
      </c>
      <c r="BR40" s="150">
        <v>0</v>
      </c>
      <c r="BS40" s="150">
        <v>0</v>
      </c>
      <c r="BT40" s="150">
        <v>0</v>
      </c>
      <c r="BU40" s="150">
        <v>0</v>
      </c>
      <c r="BV40" s="150">
        <v>0</v>
      </c>
      <c r="BW40" s="150">
        <v>0</v>
      </c>
      <c r="BX40" s="150">
        <v>0</v>
      </c>
      <c r="BY40" s="150">
        <v>0</v>
      </c>
      <c r="BZ40" s="150">
        <v>0</v>
      </c>
      <c r="CA40" s="150">
        <v>0</v>
      </c>
      <c r="CB40" s="151">
        <v>0</v>
      </c>
    </row>
    <row r="41" spans="1:80" x14ac:dyDescent="0.4">
      <c r="A41" s="210"/>
      <c r="B41" s="211" t="s">
        <v>221</v>
      </c>
      <c r="AH41" s="150">
        <v>0</v>
      </c>
      <c r="AI41" s="150">
        <v>0</v>
      </c>
      <c r="AJ41" s="150">
        <v>0</v>
      </c>
      <c r="AK41" s="150">
        <v>0</v>
      </c>
      <c r="AL41" s="150">
        <v>0</v>
      </c>
      <c r="AM41" s="150">
        <v>0</v>
      </c>
      <c r="AN41" s="150">
        <v>0</v>
      </c>
      <c r="AO41" s="150">
        <v>0</v>
      </c>
      <c r="AP41" s="150">
        <v>0</v>
      </c>
      <c r="AQ41" s="150">
        <v>0</v>
      </c>
      <c r="AR41" s="150">
        <v>0</v>
      </c>
      <c r="AS41" s="150">
        <v>0</v>
      </c>
      <c r="AT41" s="150">
        <v>0</v>
      </c>
      <c r="AU41" s="150">
        <v>0</v>
      </c>
      <c r="AV41" s="150">
        <v>0</v>
      </c>
      <c r="AW41" s="150">
        <v>0</v>
      </c>
      <c r="AX41" s="150">
        <v>0</v>
      </c>
      <c r="AY41" s="150">
        <v>0</v>
      </c>
      <c r="AZ41" s="150">
        <v>0</v>
      </c>
      <c r="BA41" s="150">
        <v>0</v>
      </c>
      <c r="BB41" s="150">
        <v>0</v>
      </c>
      <c r="BC41" s="150">
        <v>0</v>
      </c>
      <c r="BD41" s="150">
        <v>0</v>
      </c>
      <c r="BE41" s="150">
        <v>0</v>
      </c>
      <c r="BF41" s="150">
        <v>0</v>
      </c>
      <c r="BG41" s="150">
        <v>0</v>
      </c>
      <c r="BH41" s="150">
        <v>0</v>
      </c>
      <c r="BI41" s="150">
        <v>0</v>
      </c>
      <c r="BJ41" s="150">
        <v>0</v>
      </c>
      <c r="BK41" s="150">
        <v>0</v>
      </c>
      <c r="BL41" s="150">
        <v>0</v>
      </c>
      <c r="BM41" s="150">
        <v>0</v>
      </c>
      <c r="BN41" s="150">
        <v>0</v>
      </c>
      <c r="BO41" s="150">
        <v>0</v>
      </c>
      <c r="BP41" s="150">
        <v>0</v>
      </c>
      <c r="BQ41" s="150">
        <v>177.96951557399936</v>
      </c>
      <c r="BR41" s="150">
        <v>1710.6202741361431</v>
      </c>
      <c r="BS41" s="150">
        <v>3256.9659598132712</v>
      </c>
      <c r="BT41" s="150">
        <v>5464.4644611434423</v>
      </c>
      <c r="BU41" s="150">
        <v>8991.3514271424538</v>
      </c>
      <c r="BV41" s="150">
        <v>10777.317731062256</v>
      </c>
      <c r="BW41" s="150">
        <v>12454.456860532842</v>
      </c>
      <c r="BX41" s="150">
        <v>12571.636517187624</v>
      </c>
      <c r="BY41" s="150">
        <v>13345.271696416617</v>
      </c>
      <c r="BZ41" s="150">
        <v>14410.532337292909</v>
      </c>
      <c r="CA41" s="150">
        <v>15470.947685251802</v>
      </c>
      <c r="CB41" s="151">
        <v>16039.077362113378</v>
      </c>
    </row>
    <row r="42" spans="1:80" ht="24.75" customHeight="1" x14ac:dyDescent="0.4">
      <c r="A42" s="205"/>
      <c r="B42" s="208" t="s">
        <v>397</v>
      </c>
      <c r="C42" s="161"/>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6">
        <v>8405.275236189229</v>
      </c>
      <c r="AI42" s="206">
        <v>7798.5467352094429</v>
      </c>
      <c r="AJ42" s="206">
        <v>7252.9593476704977</v>
      </c>
      <c r="AK42" s="206">
        <v>7487.7057045541615</v>
      </c>
      <c r="AL42" s="206">
        <v>7508.1096154762563</v>
      </c>
      <c r="AM42" s="206">
        <v>7344.9665313152764</v>
      </c>
      <c r="AN42" s="206">
        <v>7972.0891069114732</v>
      </c>
      <c r="AO42" s="206">
        <v>8336.8351552299737</v>
      </c>
      <c r="AP42" s="206">
        <v>8857.5052330081853</v>
      </c>
      <c r="AQ42" s="206">
        <v>9224.7562425465658</v>
      </c>
      <c r="AR42" s="206">
        <v>9935.3540833170719</v>
      </c>
      <c r="AS42" s="206">
        <v>10509.920553021482</v>
      </c>
      <c r="AT42" s="206">
        <v>11308.481026848678</v>
      </c>
      <c r="AU42" s="206">
        <v>13457.884054693588</v>
      </c>
      <c r="AV42" s="206">
        <v>15414.361937904287</v>
      </c>
      <c r="AW42" s="206">
        <v>17325.385227721927</v>
      </c>
      <c r="AX42" s="206">
        <v>18871.866019379238</v>
      </c>
      <c r="AY42" s="206">
        <v>18918.150176769916</v>
      </c>
      <c r="AZ42" s="206">
        <v>18389.413816457298</v>
      </c>
      <c r="BA42" s="206">
        <v>18335.689685362238</v>
      </c>
      <c r="BB42" s="206">
        <v>18043.627140982448</v>
      </c>
      <c r="BC42" s="206">
        <v>17622.105339691472</v>
      </c>
      <c r="BD42" s="206">
        <v>17771.507153528364</v>
      </c>
      <c r="BE42" s="206">
        <v>18096.416432630824</v>
      </c>
      <c r="BF42" s="206">
        <v>17588.513046588159</v>
      </c>
      <c r="BG42" s="206">
        <v>17485.552824218026</v>
      </c>
      <c r="BH42" s="206">
        <v>16510.133638416341</v>
      </c>
      <c r="BI42" s="206">
        <v>15835.770597703393</v>
      </c>
      <c r="BJ42" s="206">
        <v>15349.557536336264</v>
      </c>
      <c r="BK42" s="206">
        <v>15657.370484319294</v>
      </c>
      <c r="BL42" s="206">
        <v>15288.362756555543</v>
      </c>
      <c r="BM42" s="206">
        <v>15800.189913361104</v>
      </c>
      <c r="BN42" s="206">
        <v>15585.475232860797</v>
      </c>
      <c r="BO42" s="206">
        <v>15468.005690927277</v>
      </c>
      <c r="BP42" s="206">
        <v>15177.79321545691</v>
      </c>
      <c r="BQ42" s="206">
        <v>14938.284433909968</v>
      </c>
      <c r="BR42" s="206">
        <v>15607.930214507369</v>
      </c>
      <c r="BS42" s="206">
        <v>16317.84799388268</v>
      </c>
      <c r="BT42" s="206">
        <v>16358.340973807508</v>
      </c>
      <c r="BU42" s="206">
        <v>16812.163038881808</v>
      </c>
      <c r="BV42" s="206">
        <v>17418.612672461979</v>
      </c>
      <c r="BW42" s="206">
        <v>13520.164402475524</v>
      </c>
      <c r="BX42" s="206">
        <v>17280.61403445102</v>
      </c>
      <c r="BY42" s="206">
        <v>17186.004930166426</v>
      </c>
      <c r="BZ42" s="206">
        <v>17236.597483753099</v>
      </c>
      <c r="CA42" s="206">
        <v>17394.597619926371</v>
      </c>
      <c r="CB42" s="207">
        <v>17355.086016858233</v>
      </c>
    </row>
    <row r="43" spans="1:80" x14ac:dyDescent="0.4">
      <c r="A43" s="210"/>
      <c r="B43" s="211" t="s">
        <v>398</v>
      </c>
      <c r="AH43" s="150">
        <v>0</v>
      </c>
      <c r="AI43" s="150">
        <v>0</v>
      </c>
      <c r="AJ43" s="150">
        <v>0</v>
      </c>
      <c r="AK43" s="150">
        <v>0</v>
      </c>
      <c r="AL43" s="150">
        <v>0</v>
      </c>
      <c r="AM43" s="150">
        <v>0</v>
      </c>
      <c r="AN43" s="150">
        <v>0</v>
      </c>
      <c r="AO43" s="150">
        <v>0</v>
      </c>
      <c r="AP43" s="150">
        <v>0</v>
      </c>
      <c r="AQ43" s="150">
        <v>0</v>
      </c>
      <c r="AR43" s="150">
        <v>0</v>
      </c>
      <c r="AS43" s="150">
        <v>0</v>
      </c>
      <c r="AT43" s="150">
        <v>0</v>
      </c>
      <c r="AU43" s="150">
        <v>0</v>
      </c>
      <c r="AV43" s="150">
        <v>0</v>
      </c>
      <c r="AW43" s="150">
        <v>0</v>
      </c>
      <c r="AX43" s="150">
        <v>0</v>
      </c>
      <c r="AY43" s="150">
        <v>0</v>
      </c>
      <c r="AZ43" s="150">
        <v>0</v>
      </c>
      <c r="BA43" s="150">
        <v>0</v>
      </c>
      <c r="BB43" s="150">
        <v>0</v>
      </c>
      <c r="BC43" s="150">
        <v>0</v>
      </c>
      <c r="BD43" s="150">
        <v>0</v>
      </c>
      <c r="BE43" s="150">
        <v>0</v>
      </c>
      <c r="BF43" s="150">
        <v>0</v>
      </c>
      <c r="BG43" s="150">
        <v>0</v>
      </c>
      <c r="BH43" s="150">
        <v>0</v>
      </c>
      <c r="BI43" s="150">
        <v>0</v>
      </c>
      <c r="BJ43" s="150">
        <v>0</v>
      </c>
      <c r="BK43" s="150">
        <v>0</v>
      </c>
      <c r="BL43" s="150">
        <v>153.96803116721364</v>
      </c>
      <c r="BM43" s="150">
        <v>1509.3714630101574</v>
      </c>
      <c r="BN43" s="150">
        <v>2613.0792551283325</v>
      </c>
      <c r="BO43" s="150">
        <v>4098.8234710845227</v>
      </c>
      <c r="BP43" s="150">
        <v>7660.9517641017419</v>
      </c>
      <c r="BQ43" s="150">
        <v>11570.156403134848</v>
      </c>
      <c r="BR43" s="150">
        <v>14034.033515373634</v>
      </c>
      <c r="BS43" s="150">
        <v>15487.750430222357</v>
      </c>
      <c r="BT43" s="150">
        <v>15988.682397542429</v>
      </c>
      <c r="BU43" s="150">
        <v>16648.145526646411</v>
      </c>
      <c r="BV43" s="150">
        <v>17317.713913298554</v>
      </c>
      <c r="BW43" s="150">
        <v>13430.198641013072</v>
      </c>
      <c r="BX43" s="150">
        <v>17202.884912446963</v>
      </c>
      <c r="BY43" s="150">
        <v>17113.876183602126</v>
      </c>
      <c r="BZ43" s="150">
        <v>17168.971063465378</v>
      </c>
      <c r="CA43" s="150">
        <v>17328.798102842855</v>
      </c>
      <c r="CB43" s="151">
        <v>17294.681599538773</v>
      </c>
    </row>
    <row r="44" spans="1:80" x14ac:dyDescent="0.4">
      <c r="A44" s="210"/>
      <c r="B44" s="211" t="s">
        <v>205</v>
      </c>
      <c r="AH44" s="150">
        <v>0</v>
      </c>
      <c r="AI44" s="150">
        <v>0</v>
      </c>
      <c r="AJ44" s="150">
        <v>0</v>
      </c>
      <c r="AK44" s="150">
        <v>0</v>
      </c>
      <c r="AL44" s="150">
        <v>0</v>
      </c>
      <c r="AM44" s="150">
        <v>0</v>
      </c>
      <c r="AN44" s="150">
        <v>0</v>
      </c>
      <c r="AO44" s="150">
        <v>0</v>
      </c>
      <c r="AP44" s="150">
        <v>0</v>
      </c>
      <c r="AQ44" s="150">
        <v>0</v>
      </c>
      <c r="AR44" s="150">
        <v>0</v>
      </c>
      <c r="AS44" s="150">
        <v>0</v>
      </c>
      <c r="AT44" s="150">
        <v>0</v>
      </c>
      <c r="AU44" s="150">
        <v>0</v>
      </c>
      <c r="AV44" s="150">
        <v>0</v>
      </c>
      <c r="AW44" s="150">
        <v>0</v>
      </c>
      <c r="AX44" s="150">
        <v>0</v>
      </c>
      <c r="AY44" s="150">
        <v>12069.607901450048</v>
      </c>
      <c r="AZ44" s="150">
        <v>11668.713633682228</v>
      </c>
      <c r="BA44" s="150">
        <v>11241.357948918143</v>
      </c>
      <c r="BB44" s="150">
        <v>10827.524463025322</v>
      </c>
      <c r="BC44" s="150">
        <v>10099.770600550446</v>
      </c>
      <c r="BD44" s="150">
        <v>9872.0369146263038</v>
      </c>
      <c r="BE44" s="150">
        <v>9725.7823356235313</v>
      </c>
      <c r="BF44" s="150">
        <v>9517.6705998312536</v>
      </c>
      <c r="BG44" s="150">
        <v>9283.3353719363622</v>
      </c>
      <c r="BH44" s="150">
        <v>8944.4847811792806</v>
      </c>
      <c r="BI44" s="150">
        <v>8715.7655271744279</v>
      </c>
      <c r="BJ44" s="150">
        <v>8368.3534581489475</v>
      </c>
      <c r="BK44" s="150">
        <v>8264.3152730464044</v>
      </c>
      <c r="BL44" s="150">
        <v>7887.7895026331207</v>
      </c>
      <c r="BM44" s="150">
        <v>7274.5484691841093</v>
      </c>
      <c r="BN44" s="150">
        <v>6505.3772683137431</v>
      </c>
      <c r="BO44" s="150">
        <v>5691.6878445092925</v>
      </c>
      <c r="BP44" s="150">
        <v>3701.6774222239369</v>
      </c>
      <c r="BQ44" s="150">
        <v>1315.6870179189409</v>
      </c>
      <c r="BR44" s="150">
        <v>267.35095300189261</v>
      </c>
      <c r="BS44" s="150">
        <v>68.277300786288492</v>
      </c>
      <c r="BT44" s="150">
        <v>15.957272768311453</v>
      </c>
      <c r="BU44" s="150">
        <v>9.3887559304670063</v>
      </c>
      <c r="BV44" s="150">
        <v>-1.3312213892692033</v>
      </c>
      <c r="BW44" s="150">
        <v>0.62786844396406194</v>
      </c>
      <c r="BX44" s="150">
        <v>-7.2106379406587873E-2</v>
      </c>
      <c r="BY44" s="150">
        <v>-4.1939889814832154E-2</v>
      </c>
      <c r="BZ44" s="150">
        <v>-2.4465377532109808E-2</v>
      </c>
      <c r="CA44" s="150">
        <v>-1.4291817650304598E-2</v>
      </c>
      <c r="CB44" s="151">
        <v>-8.3456902366054134E-3</v>
      </c>
    </row>
    <row r="45" spans="1:80" x14ac:dyDescent="0.4">
      <c r="A45" s="210"/>
      <c r="B45" s="211" t="s">
        <v>399</v>
      </c>
      <c r="AH45" s="150">
        <v>629.7900753340632</v>
      </c>
      <c r="AI45" s="150">
        <v>605.30984760264687</v>
      </c>
      <c r="AJ45" s="150">
        <v>598.61276765802575</v>
      </c>
      <c r="AK45" s="150">
        <v>623.45068524042222</v>
      </c>
      <c r="AL45" s="150">
        <v>759.6095275032618</v>
      </c>
      <c r="AM45" s="150">
        <v>853.74039331217966</v>
      </c>
      <c r="AN45" s="150">
        <v>934.93270921586372</v>
      </c>
      <c r="AO45" s="150">
        <v>1083.8136584590277</v>
      </c>
      <c r="AP45" s="150">
        <v>1298.4513651652348</v>
      </c>
      <c r="AQ45" s="150">
        <v>1339.1443401520914</v>
      </c>
      <c r="AR45" s="150">
        <v>1653.2005427089093</v>
      </c>
      <c r="AS45" s="150">
        <v>1792.6193485996837</v>
      </c>
      <c r="AT45" s="150">
        <v>1986.9445499310661</v>
      </c>
      <c r="AU45" s="150">
        <v>2428.0683893487503</v>
      </c>
      <c r="AV45" s="150">
        <v>3212.2004140016907</v>
      </c>
      <c r="AW45" s="150">
        <v>3892.9862337422001</v>
      </c>
      <c r="AX45" s="150">
        <v>4494.4949366235896</v>
      </c>
      <c r="AY45" s="150">
        <v>5101.480092782057</v>
      </c>
      <c r="AZ45" s="150">
        <v>5341.1885930872586</v>
      </c>
      <c r="BA45" s="150">
        <v>5579.5248601332814</v>
      </c>
      <c r="BB45" s="150">
        <v>5746.334316755112</v>
      </c>
      <c r="BC45" s="150">
        <v>6025.6155638007813</v>
      </c>
      <c r="BD45" s="150">
        <v>6419.7143979634802</v>
      </c>
      <c r="BE45" s="150">
        <v>6872.4193242814972</v>
      </c>
      <c r="BF45" s="150">
        <v>6722.1289685833253</v>
      </c>
      <c r="BG45" s="150">
        <v>6909.9107350541417</v>
      </c>
      <c r="BH45" s="150">
        <v>6332.5931219519625</v>
      </c>
      <c r="BI45" s="150">
        <v>5940.1380379233506</v>
      </c>
      <c r="BJ45" s="150">
        <v>5829.7232116856057</v>
      </c>
      <c r="BK45" s="150">
        <v>6277.8234954096624</v>
      </c>
      <c r="BL45" s="150">
        <v>6172.3212570668475</v>
      </c>
      <c r="BM45" s="150">
        <v>5936.6421352474526</v>
      </c>
      <c r="BN45" s="150">
        <v>5426.979823747738</v>
      </c>
      <c r="BO45" s="150">
        <v>4661.8292616247718</v>
      </c>
      <c r="BP45" s="150">
        <v>2813.0142405967072</v>
      </c>
      <c r="BQ45" s="150">
        <v>1099.3450271511349</v>
      </c>
      <c r="BR45" s="150">
        <v>502.76246044870948</v>
      </c>
      <c r="BS45" s="150">
        <v>252.78230155687848</v>
      </c>
      <c r="BT45" s="150">
        <v>105.60598004593237</v>
      </c>
      <c r="BU45" s="150">
        <v>30.146522702302843</v>
      </c>
      <c r="BV45" s="150">
        <v>3.2083652497716462</v>
      </c>
      <c r="BW45" s="150">
        <v>8.4495000000000002E-4</v>
      </c>
      <c r="BX45" s="150">
        <v>-8.5955368171024019E-2</v>
      </c>
      <c r="BY45" s="150">
        <v>-9.4773402021507441E-2</v>
      </c>
      <c r="BZ45" s="150">
        <v>-6.1706106548929718E-2</v>
      </c>
      <c r="CA45" s="150">
        <v>0.89145134335125409</v>
      </c>
      <c r="CB45" s="151">
        <v>0.90305003465958433</v>
      </c>
    </row>
    <row r="46" spans="1:80" x14ac:dyDescent="0.4">
      <c r="A46" s="210"/>
      <c r="B46" s="211" t="s">
        <v>208</v>
      </c>
      <c r="AH46" s="150">
        <v>4069.4127944662546</v>
      </c>
      <c r="AI46" s="150">
        <v>4125.2280709906408</v>
      </c>
      <c r="AJ46" s="150">
        <v>4002.3528070158695</v>
      </c>
      <c r="AK46" s="150">
        <v>4313.7749433301942</v>
      </c>
      <c r="AL46" s="150">
        <v>4672.0385224428419</v>
      </c>
      <c r="AM46" s="150">
        <v>5240.0066107554112</v>
      </c>
      <c r="AN46" s="150">
        <v>5673.1610853835136</v>
      </c>
      <c r="AO46" s="150">
        <v>5893.2367678709625</v>
      </c>
      <c r="AP46" s="150">
        <v>6441.2775534892044</v>
      </c>
      <c r="AQ46" s="150">
        <v>6771.9297359951779</v>
      </c>
      <c r="AR46" s="150">
        <v>7193.9021615978181</v>
      </c>
      <c r="AS46" s="150">
        <v>7624.8646642284884</v>
      </c>
      <c r="AT46" s="150">
        <v>8137.0186218484087</v>
      </c>
      <c r="AU46" s="150">
        <v>9520.3502846066076</v>
      </c>
      <c r="AV46" s="150">
        <v>10503.678838960359</v>
      </c>
      <c r="AW46" s="150">
        <v>11668.768917072801</v>
      </c>
      <c r="AX46" s="150">
        <v>12556.448784991391</v>
      </c>
      <c r="AY46" s="150">
        <v>429.08165895218423</v>
      </c>
      <c r="AZ46" s="150">
        <v>0</v>
      </c>
      <c r="BA46" s="150">
        <v>0</v>
      </c>
      <c r="BB46" s="150">
        <v>0</v>
      </c>
      <c r="BC46" s="150">
        <v>0</v>
      </c>
      <c r="BD46" s="150">
        <v>0</v>
      </c>
      <c r="BE46" s="150">
        <v>0</v>
      </c>
      <c r="BF46" s="150">
        <v>0</v>
      </c>
      <c r="BG46" s="150">
        <v>0</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1">
        <v>0</v>
      </c>
    </row>
    <row r="47" spans="1:80" x14ac:dyDescent="0.4">
      <c r="A47" s="210"/>
      <c r="B47" s="211" t="s">
        <v>225</v>
      </c>
      <c r="AH47" s="150">
        <v>334.27319383115662</v>
      </c>
      <c r="AI47" s="150">
        <v>352.40641812482863</v>
      </c>
      <c r="AJ47" s="150">
        <v>375.87313318062081</v>
      </c>
      <c r="AK47" s="150">
        <v>409.33630849118629</v>
      </c>
      <c r="AL47" s="150">
        <v>451.65971905599355</v>
      </c>
      <c r="AM47" s="150">
        <v>509.44508715677608</v>
      </c>
      <c r="AN47" s="150">
        <v>625.05416253525163</v>
      </c>
      <c r="AO47" s="150">
        <v>667.34822488449379</v>
      </c>
      <c r="AP47" s="150">
        <v>686.56519308365853</v>
      </c>
      <c r="AQ47" s="150">
        <v>673.38200150373564</v>
      </c>
      <c r="AR47" s="150">
        <v>677.17835287251569</v>
      </c>
      <c r="AS47" s="150">
        <v>687.62254866895682</v>
      </c>
      <c r="AT47" s="150">
        <v>787.32433552960231</v>
      </c>
      <c r="AU47" s="150">
        <v>1034.7649938136017</v>
      </c>
      <c r="AV47" s="150">
        <v>1082.7686508734555</v>
      </c>
      <c r="AW47" s="150">
        <v>1161.0261857636265</v>
      </c>
      <c r="AX47" s="150">
        <v>1263.852628026985</v>
      </c>
      <c r="AY47" s="150">
        <v>1298.9805977279682</v>
      </c>
      <c r="AZ47" s="150">
        <v>1379.5115896878156</v>
      </c>
      <c r="BA47" s="150">
        <v>1514.8068763108142</v>
      </c>
      <c r="BB47" s="150">
        <v>1469.7683612020139</v>
      </c>
      <c r="BC47" s="150">
        <v>1496.7191753402456</v>
      </c>
      <c r="BD47" s="150">
        <v>1479.7558409385783</v>
      </c>
      <c r="BE47" s="150">
        <v>1498.2147727257975</v>
      </c>
      <c r="BF47" s="150">
        <v>1348.7134781735808</v>
      </c>
      <c r="BG47" s="150">
        <v>1292.3067172275196</v>
      </c>
      <c r="BH47" s="150">
        <v>1233.0557352850979</v>
      </c>
      <c r="BI47" s="150">
        <v>1179.8670326056142</v>
      </c>
      <c r="BJ47" s="150">
        <v>1151.4808665017126</v>
      </c>
      <c r="BK47" s="150">
        <v>1115.2317158632261</v>
      </c>
      <c r="BL47" s="150">
        <v>1074.2839656883607</v>
      </c>
      <c r="BM47" s="150">
        <v>1079.6278459193868</v>
      </c>
      <c r="BN47" s="150">
        <v>1040.038885670986</v>
      </c>
      <c r="BO47" s="150">
        <v>1015.6651137086889</v>
      </c>
      <c r="BP47" s="150">
        <v>1002.1497885345236</v>
      </c>
      <c r="BQ47" s="150">
        <v>953.09598570504522</v>
      </c>
      <c r="BR47" s="150">
        <v>803.78328568313259</v>
      </c>
      <c r="BS47" s="150">
        <v>509.03796131715541</v>
      </c>
      <c r="BT47" s="150">
        <v>248.09532345083744</v>
      </c>
      <c r="BU47" s="150">
        <v>124.48223360262854</v>
      </c>
      <c r="BV47" s="150">
        <v>99.021615302925113</v>
      </c>
      <c r="BW47" s="150">
        <v>89.337048068487249</v>
      </c>
      <c r="BX47" s="150">
        <v>77.887183751632861</v>
      </c>
      <c r="BY47" s="150">
        <v>72.265459856140794</v>
      </c>
      <c r="BZ47" s="150">
        <v>67.712591771799922</v>
      </c>
      <c r="CA47" s="150">
        <v>64.9223575578159</v>
      </c>
      <c r="CB47" s="151">
        <v>59.5097129750419</v>
      </c>
    </row>
    <row r="48" spans="1:80" x14ac:dyDescent="0.4">
      <c r="A48" s="210"/>
      <c r="B48" s="211" t="s">
        <v>226</v>
      </c>
      <c r="AH48" s="150">
        <v>3371.799172557754</v>
      </c>
      <c r="AI48" s="150">
        <v>2715.6023984913263</v>
      </c>
      <c r="AJ48" s="150">
        <v>2276.1206398159816</v>
      </c>
      <c r="AK48" s="150">
        <v>2141.1437674923591</v>
      </c>
      <c r="AL48" s="150">
        <v>1624.8018464741585</v>
      </c>
      <c r="AM48" s="150">
        <v>741.77444009091016</v>
      </c>
      <c r="AN48" s="150">
        <v>738.9411497768441</v>
      </c>
      <c r="AO48" s="150">
        <v>692.43650401548985</v>
      </c>
      <c r="AP48" s="150">
        <v>431.21112127008729</v>
      </c>
      <c r="AQ48" s="150">
        <v>440.30016489556016</v>
      </c>
      <c r="AR48" s="150">
        <v>411.07302613782673</v>
      </c>
      <c r="AS48" s="150">
        <v>404.81399152435341</v>
      </c>
      <c r="AT48" s="150">
        <v>397.19351953959932</v>
      </c>
      <c r="AU48" s="150">
        <v>474.70038692462862</v>
      </c>
      <c r="AV48" s="150">
        <v>615.71403406878107</v>
      </c>
      <c r="AW48" s="150">
        <v>602.60389114330064</v>
      </c>
      <c r="AX48" s="150">
        <v>557.06966973727617</v>
      </c>
      <c r="AY48" s="150">
        <v>18.999925857661292</v>
      </c>
      <c r="AZ48" s="150">
        <v>0</v>
      </c>
      <c r="BA48" s="150">
        <v>0</v>
      </c>
      <c r="BB48" s="150">
        <v>0</v>
      </c>
      <c r="BC48" s="150">
        <v>0</v>
      </c>
      <c r="BD48" s="150">
        <v>0</v>
      </c>
      <c r="BE48" s="150">
        <v>0</v>
      </c>
      <c r="BF48" s="150">
        <v>0</v>
      </c>
      <c r="BG48" s="150">
        <v>0</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1">
        <v>0</v>
      </c>
    </row>
    <row r="49" spans="1:80" ht="24.75" customHeight="1" x14ac:dyDescent="0.4">
      <c r="A49" s="205"/>
      <c r="B49" s="208" t="s">
        <v>400</v>
      </c>
      <c r="C49" s="161"/>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6">
        <v>1225.6683773809077</v>
      </c>
      <c r="AI49" s="206">
        <v>1181.5979901832488</v>
      </c>
      <c r="AJ49" s="206">
        <v>1145.0209334854096</v>
      </c>
      <c r="AK49" s="206">
        <v>1155.5878862789643</v>
      </c>
      <c r="AL49" s="206">
        <v>1170.2092720996195</v>
      </c>
      <c r="AM49" s="206">
        <v>1198.0356994675833</v>
      </c>
      <c r="AN49" s="206">
        <v>1168.0037528730763</v>
      </c>
      <c r="AO49" s="206">
        <v>1179.1491191568125</v>
      </c>
      <c r="AP49" s="206">
        <v>1216.5453421306931</v>
      </c>
      <c r="AQ49" s="206">
        <v>1172.8394949929652</v>
      </c>
      <c r="AR49" s="206">
        <v>1099.8130755519041</v>
      </c>
      <c r="AS49" s="206">
        <v>1059.5493284631243</v>
      </c>
      <c r="AT49" s="206">
        <v>1073.1251003591219</v>
      </c>
      <c r="AU49" s="206">
        <v>1136.2023568171885</v>
      </c>
      <c r="AV49" s="206">
        <v>1129.097748892988</v>
      </c>
      <c r="AW49" s="206">
        <v>1133.0339967928462</v>
      </c>
      <c r="AX49" s="206">
        <v>1157.0668179446534</v>
      </c>
      <c r="AY49" s="206">
        <v>1163.7068177479678</v>
      </c>
      <c r="AZ49" s="206">
        <v>1139.8145193899986</v>
      </c>
      <c r="BA49" s="206">
        <v>1140.3917913774887</v>
      </c>
      <c r="BB49" s="206">
        <v>1148.6840539942659</v>
      </c>
      <c r="BC49" s="206">
        <v>1136.0137199373194</v>
      </c>
      <c r="BD49" s="206">
        <v>1124.7232727789767</v>
      </c>
      <c r="BE49" s="206">
        <v>1142.5553438491361</v>
      </c>
      <c r="BF49" s="206">
        <v>1129.8152107558406</v>
      </c>
      <c r="BG49" s="206">
        <v>1108.3848298263301</v>
      </c>
      <c r="BH49" s="206">
        <v>1094.4867181193633</v>
      </c>
      <c r="BI49" s="206">
        <v>1093.253262301683</v>
      </c>
      <c r="BJ49" s="206">
        <v>1049.0509428645241</v>
      </c>
      <c r="BK49" s="206">
        <v>1020.7744160969124</v>
      </c>
      <c r="BL49" s="206">
        <v>1032.9516395500041</v>
      </c>
      <c r="BM49" s="206">
        <v>1055.2450669642967</v>
      </c>
      <c r="BN49" s="206">
        <v>1095.8297257646323</v>
      </c>
      <c r="BO49" s="206">
        <v>1078.1237576976478</v>
      </c>
      <c r="BP49" s="206">
        <v>1081.03502984549</v>
      </c>
      <c r="BQ49" s="206">
        <v>1059.1251247107537</v>
      </c>
      <c r="BR49" s="206">
        <v>1082.6990566189932</v>
      </c>
      <c r="BS49" s="206">
        <v>1064.373760482046</v>
      </c>
      <c r="BT49" s="206">
        <v>1000.2053351533366</v>
      </c>
      <c r="BU49" s="206">
        <v>968.21500825521446</v>
      </c>
      <c r="BV49" s="206">
        <v>941.53239079956177</v>
      </c>
      <c r="BW49" s="206">
        <v>920.82501854144266</v>
      </c>
      <c r="BX49" s="206">
        <v>821.73828587908952</v>
      </c>
      <c r="BY49" s="206">
        <v>800.35058176615178</v>
      </c>
      <c r="BZ49" s="206">
        <v>783.53998719150729</v>
      </c>
      <c r="CA49" s="206">
        <v>770.19876556782367</v>
      </c>
      <c r="CB49" s="207">
        <v>747.69078905607989</v>
      </c>
    </row>
    <row r="50" spans="1:80" x14ac:dyDescent="0.4">
      <c r="A50" s="210"/>
      <c r="B50" s="221" t="s">
        <v>416</v>
      </c>
      <c r="AH50" s="150">
        <v>155.02524931300019</v>
      </c>
      <c r="AI50" s="150">
        <v>149.25448297051565</v>
      </c>
      <c r="AJ50" s="150">
        <v>146.17288512579697</v>
      </c>
      <c r="AK50" s="150">
        <v>147.99081922373657</v>
      </c>
      <c r="AL50" s="150">
        <v>149.57562124581605</v>
      </c>
      <c r="AM50" s="150">
        <v>151.15403684871379</v>
      </c>
      <c r="AN50" s="150">
        <v>145.6694022857578</v>
      </c>
      <c r="AO50" s="150">
        <v>145.51201895977684</v>
      </c>
      <c r="AP50" s="150">
        <v>146.94904132667779</v>
      </c>
      <c r="AQ50" s="150">
        <v>128.87724372039514</v>
      </c>
      <c r="AR50" s="150">
        <v>125.51047125410516</v>
      </c>
      <c r="AS50" s="150">
        <v>117.92931211369914</v>
      </c>
      <c r="AT50" s="150">
        <v>110.57923997464776</v>
      </c>
      <c r="AU50" s="150">
        <v>111.08195934488069</v>
      </c>
      <c r="AV50" s="150">
        <v>106.03813562555976</v>
      </c>
      <c r="AW50" s="150">
        <v>109.99089434451774</v>
      </c>
      <c r="AX50" s="150">
        <v>94.793428559991867</v>
      </c>
      <c r="AY50" s="150">
        <v>91.462476424471845</v>
      </c>
      <c r="AZ50" s="150">
        <v>84.293916470373674</v>
      </c>
      <c r="BA50" s="150">
        <v>82.834484461978718</v>
      </c>
      <c r="BB50" s="150">
        <v>73.760054809637538</v>
      </c>
      <c r="BC50" s="150">
        <v>76.644759015434872</v>
      </c>
      <c r="BD50" s="150">
        <v>71.492273977320579</v>
      </c>
      <c r="BE50" s="150">
        <v>70.611982992198236</v>
      </c>
      <c r="BF50" s="150">
        <v>67.680989721390802</v>
      </c>
      <c r="BG50" s="150">
        <v>62.909609355681624</v>
      </c>
      <c r="BH50" s="150">
        <v>58.306741338192367</v>
      </c>
      <c r="BI50" s="150">
        <v>53.507494836791174</v>
      </c>
      <c r="BJ50" s="150">
        <v>50.062262503914667</v>
      </c>
      <c r="BK50" s="150">
        <v>47.11747135816136</v>
      </c>
      <c r="BL50" s="150">
        <v>44.317475641826789</v>
      </c>
      <c r="BM50" s="150">
        <v>42.745553327162284</v>
      </c>
      <c r="BN50" s="150">
        <v>39.887651637722627</v>
      </c>
      <c r="BO50" s="150">
        <v>37.900675470141586</v>
      </c>
      <c r="BP50" s="150">
        <v>35.908807689677332</v>
      </c>
      <c r="BQ50" s="150">
        <v>33.396362403186288</v>
      </c>
      <c r="BR50" s="150">
        <v>31.43973483328913</v>
      </c>
      <c r="BS50" s="150">
        <v>29.302049651902824</v>
      </c>
      <c r="BT50" s="150">
        <v>27.06250233996078</v>
      </c>
      <c r="BU50" s="150">
        <v>24.841299122598979</v>
      </c>
      <c r="BV50" s="150">
        <v>22.960994542103297</v>
      </c>
      <c r="BW50" s="150">
        <v>21.15338754683026</v>
      </c>
      <c r="BX50" s="150">
        <v>19.962200918943733</v>
      </c>
      <c r="BY50" s="150">
        <v>18.728092985196554</v>
      </c>
      <c r="BZ50" s="150">
        <v>17.651226175486407</v>
      </c>
      <c r="CA50" s="150">
        <v>16.67901121395348</v>
      </c>
      <c r="CB50" s="151">
        <v>15.548415175053423</v>
      </c>
    </row>
    <row r="51" spans="1:80" x14ac:dyDescent="0.4">
      <c r="A51" s="210"/>
      <c r="B51" s="221" t="s">
        <v>417</v>
      </c>
      <c r="AH51" s="150">
        <v>1046.4204328627511</v>
      </c>
      <c r="AI51" s="150">
        <v>1011.6137179112727</v>
      </c>
      <c r="AJ51" s="150">
        <v>981.44651441606538</v>
      </c>
      <c r="AK51" s="150">
        <v>991.85336288248982</v>
      </c>
      <c r="AL51" s="150">
        <v>1005.9693742610765</v>
      </c>
      <c r="AM51" s="150">
        <v>1032.8859184662108</v>
      </c>
      <c r="AN51" s="150">
        <v>1009.0916776522496</v>
      </c>
      <c r="AO51" s="150">
        <v>1021.0929606315376</v>
      </c>
      <c r="AP51" s="150">
        <v>1059.9602980940692</v>
      </c>
      <c r="AQ51" s="150">
        <v>1034.3258872303172</v>
      </c>
      <c r="AR51" s="150">
        <v>966.389941078486</v>
      </c>
      <c r="AS51" s="150">
        <v>933.11799243223072</v>
      </c>
      <c r="AT51" s="150">
        <v>955.03140824590207</v>
      </c>
      <c r="AU51" s="150">
        <v>1018.0028074331946</v>
      </c>
      <c r="AV51" s="150">
        <v>1016.4863584971225</v>
      </c>
      <c r="AW51" s="150">
        <v>1017.2531521846587</v>
      </c>
      <c r="AX51" s="150">
        <v>1051.820999782231</v>
      </c>
      <c r="AY51" s="150">
        <v>1060.7864438862423</v>
      </c>
      <c r="AZ51" s="150">
        <v>1042.9862481659584</v>
      </c>
      <c r="BA51" s="150">
        <v>1046.2905794934034</v>
      </c>
      <c r="BB51" s="150">
        <v>1059.7581490547684</v>
      </c>
      <c r="BC51" s="150">
        <v>1040.6302038562803</v>
      </c>
      <c r="BD51" s="150">
        <v>1032.9904076723055</v>
      </c>
      <c r="BE51" s="150">
        <v>1048.3112637456848</v>
      </c>
      <c r="BF51" s="150">
        <v>1031.9392155325972</v>
      </c>
      <c r="BG51" s="150">
        <v>1016.8901969926743</v>
      </c>
      <c r="BH51" s="150">
        <v>1006.8761146243282</v>
      </c>
      <c r="BI51" s="150">
        <v>977.30620723406435</v>
      </c>
      <c r="BJ51" s="150">
        <v>955.96974956290262</v>
      </c>
      <c r="BK51" s="150">
        <v>938.23881924608463</v>
      </c>
      <c r="BL51" s="150">
        <v>942.62339336748778</v>
      </c>
      <c r="BM51" s="150">
        <v>961.1767148972981</v>
      </c>
      <c r="BN51" s="150">
        <v>999.4820789872316</v>
      </c>
      <c r="BO51" s="150">
        <v>985.06631130826099</v>
      </c>
      <c r="BP51" s="150">
        <v>986.57403765652384</v>
      </c>
      <c r="BQ51" s="150">
        <v>965.12209450535306</v>
      </c>
      <c r="BR51" s="150">
        <v>961.25614399559379</v>
      </c>
      <c r="BS51" s="150">
        <v>937.71588137969252</v>
      </c>
      <c r="BT51" s="150">
        <v>884.79342677164914</v>
      </c>
      <c r="BU51" s="150">
        <v>850.00604638066909</v>
      </c>
      <c r="BV51" s="150">
        <v>831.14151155857348</v>
      </c>
      <c r="BW51" s="150">
        <v>814.08663223197971</v>
      </c>
      <c r="BX51" s="150">
        <v>718.60934050124922</v>
      </c>
      <c r="BY51" s="150">
        <v>701.1468320276449</v>
      </c>
      <c r="BZ51" s="150">
        <v>688.19503927552512</v>
      </c>
      <c r="CA51" s="150">
        <v>678.63336669447972</v>
      </c>
      <c r="CB51" s="151">
        <v>659.36926917378139</v>
      </c>
    </row>
    <row r="52" spans="1:80" x14ac:dyDescent="0.4">
      <c r="A52" s="210"/>
      <c r="B52" s="222" t="s">
        <v>214</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0</v>
      </c>
      <c r="AW52" s="150">
        <v>0</v>
      </c>
      <c r="AX52" s="150">
        <v>0</v>
      </c>
      <c r="AY52" s="150">
        <v>0</v>
      </c>
      <c r="AZ52" s="150">
        <v>0</v>
      </c>
      <c r="BA52" s="150">
        <v>0</v>
      </c>
      <c r="BB52" s="150">
        <v>0</v>
      </c>
      <c r="BC52" s="150">
        <v>0</v>
      </c>
      <c r="BD52" s="150">
        <v>0</v>
      </c>
      <c r="BE52" s="150">
        <v>0</v>
      </c>
      <c r="BF52" s="150">
        <v>0</v>
      </c>
      <c r="BG52" s="150">
        <v>0</v>
      </c>
      <c r="BH52" s="150">
        <v>0</v>
      </c>
      <c r="BI52" s="150">
        <v>0</v>
      </c>
      <c r="BJ52" s="150">
        <v>0</v>
      </c>
      <c r="BK52" s="150">
        <v>0</v>
      </c>
      <c r="BL52" s="150">
        <v>6.6712895705534345</v>
      </c>
      <c r="BM52" s="150">
        <v>8.3850370926437083</v>
      </c>
      <c r="BN52" s="150">
        <v>10.82842338453132</v>
      </c>
      <c r="BO52" s="150">
        <v>10.971384906010289</v>
      </c>
      <c r="BP52" s="150">
        <v>10.630433599282268</v>
      </c>
      <c r="BQ52" s="150">
        <v>10.217773616195894</v>
      </c>
      <c r="BR52" s="150">
        <v>41.035224357207944</v>
      </c>
      <c r="BS52" s="150">
        <v>47.473206263578327</v>
      </c>
      <c r="BT52" s="150">
        <v>43.713050498921376</v>
      </c>
      <c r="BU52" s="150">
        <v>50.620294009382455</v>
      </c>
      <c r="BV52" s="150">
        <v>41.818886056684796</v>
      </c>
      <c r="BW52" s="150">
        <v>43.804498338810639</v>
      </c>
      <c r="BX52" s="150">
        <v>42.879363182652419</v>
      </c>
      <c r="BY52" s="150">
        <v>41.798234632526309</v>
      </c>
      <c r="BZ52" s="150">
        <v>40.709665639773441</v>
      </c>
      <c r="CA52" s="150">
        <v>39.637609148077097</v>
      </c>
      <c r="CB52" s="151">
        <v>38.705319555519011</v>
      </c>
    </row>
    <row r="53" spans="1:80" x14ac:dyDescent="0.4">
      <c r="A53" s="210"/>
      <c r="B53" s="223" t="s">
        <v>418</v>
      </c>
      <c r="AH53" s="150">
        <v>24.222695205156278</v>
      </c>
      <c r="AI53" s="150">
        <v>20.729789301460507</v>
      </c>
      <c r="AJ53" s="150">
        <v>17.40153394354726</v>
      </c>
      <c r="AK53" s="150">
        <v>15.743704172737933</v>
      </c>
      <c r="AL53" s="150">
        <v>14.664276592727063</v>
      </c>
      <c r="AM53" s="150">
        <v>13.995744152658682</v>
      </c>
      <c r="AN53" s="150">
        <v>13.242672935068892</v>
      </c>
      <c r="AO53" s="150">
        <v>12.544139565498005</v>
      </c>
      <c r="AP53" s="150">
        <v>9.6360027099460837</v>
      </c>
      <c r="AQ53" s="150">
        <v>9.63636404225287</v>
      </c>
      <c r="AR53" s="150">
        <v>7.9126632193127202</v>
      </c>
      <c r="AS53" s="150">
        <v>8.5020239171945082</v>
      </c>
      <c r="AT53" s="150">
        <v>7.5144521385721168</v>
      </c>
      <c r="AU53" s="150">
        <v>7.1175900391130993</v>
      </c>
      <c r="AV53" s="150">
        <v>6.5732547703057236</v>
      </c>
      <c r="AW53" s="150">
        <v>5.7899502636700149</v>
      </c>
      <c r="AX53" s="150">
        <v>4.8187895313980977</v>
      </c>
      <c r="AY53" s="150">
        <v>4.9209807971342752</v>
      </c>
      <c r="AZ53" s="150">
        <v>4.2217778101048982</v>
      </c>
      <c r="BA53" s="150">
        <v>3.7338380553542105</v>
      </c>
      <c r="BB53" s="150">
        <v>2.7761007003242599</v>
      </c>
      <c r="BC53" s="150">
        <v>3.0269384528103163</v>
      </c>
      <c r="BD53" s="150">
        <v>2.9180519990743092</v>
      </c>
      <c r="BE53" s="150">
        <v>2.8821217547836011</v>
      </c>
      <c r="BF53" s="150">
        <v>2.4365492434316427</v>
      </c>
      <c r="BG53" s="150">
        <v>1.8834981804571389</v>
      </c>
      <c r="BH53" s="150">
        <v>1.5883042047315459</v>
      </c>
      <c r="BI53" s="150">
        <v>1.4442927546586062</v>
      </c>
      <c r="BJ53" s="150">
        <v>1.3821568865822083</v>
      </c>
      <c r="BK53" s="150">
        <v>1.3528100500669511</v>
      </c>
      <c r="BL53" s="150">
        <v>1.1427448698488307</v>
      </c>
      <c r="BM53" s="150">
        <v>1.0083555626874359</v>
      </c>
      <c r="BN53" s="150">
        <v>0.88233156631454557</v>
      </c>
      <c r="BO53" s="150">
        <v>0.7154648233838482</v>
      </c>
      <c r="BP53" s="150">
        <v>0.43961155235241789</v>
      </c>
      <c r="BQ53" s="150">
        <v>-6.7075860212771404E-3</v>
      </c>
      <c r="BR53" s="150">
        <v>-2.1866683894408052E-3</v>
      </c>
      <c r="BS53" s="150">
        <v>-3.9514880502439342E-2</v>
      </c>
      <c r="BT53" s="150">
        <v>0</v>
      </c>
      <c r="BU53" s="150">
        <v>-2.3362278689554039E-2</v>
      </c>
      <c r="BV53" s="150">
        <v>-4.052476318830011E-2</v>
      </c>
      <c r="BW53" s="150">
        <v>0</v>
      </c>
      <c r="BX53" s="150">
        <v>0</v>
      </c>
      <c r="BY53" s="150">
        <v>0</v>
      </c>
      <c r="BZ53" s="150">
        <v>0</v>
      </c>
      <c r="CA53" s="150">
        <v>0</v>
      </c>
      <c r="CB53" s="151">
        <v>0</v>
      </c>
    </row>
    <row r="54" spans="1:80" x14ac:dyDescent="0.4">
      <c r="A54" s="210"/>
      <c r="B54" s="211" t="s">
        <v>222</v>
      </c>
      <c r="AH54" s="150">
        <v>0</v>
      </c>
      <c r="AI54" s="150">
        <v>0</v>
      </c>
      <c r="AJ54" s="150">
        <v>0</v>
      </c>
      <c r="AK54" s="150">
        <v>0</v>
      </c>
      <c r="AL54" s="150">
        <v>0</v>
      </c>
      <c r="AM54" s="150">
        <v>0</v>
      </c>
      <c r="AN54" s="150">
        <v>0</v>
      </c>
      <c r="AO54" s="150">
        <v>0</v>
      </c>
      <c r="AP54" s="150">
        <v>0</v>
      </c>
      <c r="AQ54" s="150">
        <v>0</v>
      </c>
      <c r="AR54" s="150">
        <v>0</v>
      </c>
      <c r="AS54" s="150">
        <v>0</v>
      </c>
      <c r="AT54" s="150">
        <v>0</v>
      </c>
      <c r="AU54" s="150">
        <v>0</v>
      </c>
      <c r="AV54" s="150">
        <v>0</v>
      </c>
      <c r="AW54" s="150">
        <v>0</v>
      </c>
      <c r="AX54" s="150">
        <v>5.6336000710325411</v>
      </c>
      <c r="AY54" s="150">
        <v>6.5369166401193359</v>
      </c>
      <c r="AZ54" s="150">
        <v>8.3125769435615222</v>
      </c>
      <c r="BA54" s="150">
        <v>7.5328893667523804</v>
      </c>
      <c r="BB54" s="150">
        <v>12.389749429535712</v>
      </c>
      <c r="BC54" s="150">
        <v>15.711818612793792</v>
      </c>
      <c r="BD54" s="150">
        <v>17.322539130276407</v>
      </c>
      <c r="BE54" s="150">
        <v>20.749975356469644</v>
      </c>
      <c r="BF54" s="150">
        <v>27.758456258420683</v>
      </c>
      <c r="BG54" s="150">
        <v>26.701525297517154</v>
      </c>
      <c r="BH54" s="150">
        <v>27.715557952111176</v>
      </c>
      <c r="BI54" s="150">
        <v>60.995267476168706</v>
      </c>
      <c r="BJ54" s="150">
        <v>41.636773911124784</v>
      </c>
      <c r="BK54" s="150">
        <v>34.065315442599442</v>
      </c>
      <c r="BL54" s="150">
        <v>38.196736100287069</v>
      </c>
      <c r="BM54" s="150">
        <v>41.929406084504933</v>
      </c>
      <c r="BN54" s="150">
        <v>44.749240188832268</v>
      </c>
      <c r="BO54" s="150">
        <v>43.469921189851085</v>
      </c>
      <c r="BP54" s="150">
        <v>47.482139347654162</v>
      </c>
      <c r="BQ54" s="150">
        <v>50.39560177203974</v>
      </c>
      <c r="BR54" s="150">
        <v>48.970140101291676</v>
      </c>
      <c r="BS54" s="150">
        <v>49.92213806737481</v>
      </c>
      <c r="BT54" s="150">
        <v>44.636355542805347</v>
      </c>
      <c r="BU54" s="150">
        <v>42.770731021253376</v>
      </c>
      <c r="BV54" s="150">
        <v>45.651523405388453</v>
      </c>
      <c r="BW54" s="150">
        <v>41.780500423822062</v>
      </c>
      <c r="BX54" s="150">
        <v>40.287381276244176</v>
      </c>
      <c r="BY54" s="150">
        <v>38.677422120783952</v>
      </c>
      <c r="BZ54" s="150">
        <v>36.984056100722356</v>
      </c>
      <c r="CA54" s="150">
        <v>35.248778511313461</v>
      </c>
      <c r="CB54" s="151">
        <v>34.067785151726042</v>
      </c>
    </row>
    <row r="55" spans="1:80" ht="24.75" customHeight="1" x14ac:dyDescent="0.4">
      <c r="A55" s="205"/>
      <c r="B55" s="208" t="s">
        <v>406</v>
      </c>
      <c r="C55" s="161"/>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6">
        <v>19.378156164125024</v>
      </c>
      <c r="AI55" s="206">
        <v>16.583831441168407</v>
      </c>
      <c r="AJ55" s="206">
        <v>17.40153394354726</v>
      </c>
      <c r="AK55" s="206">
        <v>18.89244500728552</v>
      </c>
      <c r="AL55" s="206">
        <v>23.462842548363302</v>
      </c>
      <c r="AM55" s="206">
        <v>27.991488305317365</v>
      </c>
      <c r="AN55" s="206">
        <v>29.133880457151562</v>
      </c>
      <c r="AO55" s="206">
        <v>32.614762870294811</v>
      </c>
      <c r="AP55" s="206">
        <v>250.5360704585982</v>
      </c>
      <c r="AQ55" s="206">
        <v>419.13392777813067</v>
      </c>
      <c r="AR55" s="206">
        <v>371.36623279209022</v>
      </c>
      <c r="AS55" s="206">
        <v>364.94709115527399</v>
      </c>
      <c r="AT55" s="206">
        <v>382.00301414119554</v>
      </c>
      <c r="AU55" s="206">
        <v>494.02600630661453</v>
      </c>
      <c r="AV55" s="206">
        <v>584.07749676331855</v>
      </c>
      <c r="AW55" s="206">
        <v>729.31580523987134</v>
      </c>
      <c r="AX55" s="206">
        <v>857.705425682959</v>
      </c>
      <c r="AY55" s="206">
        <v>977.46701901893334</v>
      </c>
      <c r="AZ55" s="206">
        <v>1121.544517005432</v>
      </c>
      <c r="BA55" s="206">
        <v>1131.2331203716869</v>
      </c>
      <c r="BB55" s="206">
        <v>1168.339675693433</v>
      </c>
      <c r="BC55" s="206">
        <v>1241.3095298019102</v>
      </c>
      <c r="BD55" s="206">
        <v>1264.9915908847079</v>
      </c>
      <c r="BE55" s="206">
        <v>1342.7531723304371</v>
      </c>
      <c r="BF55" s="206">
        <v>1398.6591359170015</v>
      </c>
      <c r="BG55" s="206">
        <v>1454.6972090335319</v>
      </c>
      <c r="BH55" s="206">
        <v>1471.5524335233881</v>
      </c>
      <c r="BI55" s="206">
        <v>1506.1243410679697</v>
      </c>
      <c r="BJ55" s="206">
        <v>1505.4791434099586</v>
      </c>
      <c r="BK55" s="206">
        <v>1588.9103316428213</v>
      </c>
      <c r="BL55" s="206">
        <v>1649.9827131592779</v>
      </c>
      <c r="BM55" s="206">
        <v>1780.3043100113923</v>
      </c>
      <c r="BN55" s="206">
        <v>1840.6987901794371</v>
      </c>
      <c r="BO55" s="206">
        <v>1998.5828144664106</v>
      </c>
      <c r="BP55" s="206">
        <v>2177.7457812713906</v>
      </c>
      <c r="BQ55" s="206">
        <v>2315.0570129436455</v>
      </c>
      <c r="BR55" s="206">
        <v>2535.6733224721957</v>
      </c>
      <c r="BS55" s="206">
        <v>2759.2583794610541</v>
      </c>
      <c r="BT55" s="206">
        <v>2824.1300428169588</v>
      </c>
      <c r="BU55" s="206">
        <v>2945.8858149163298</v>
      </c>
      <c r="BV55" s="206">
        <v>2940.3131168831242</v>
      </c>
      <c r="BW55" s="206">
        <v>2923.6620579476335</v>
      </c>
      <c r="BX55" s="206">
        <v>3001.2428931456184</v>
      </c>
      <c r="BY55" s="206">
        <v>3100.6663020421493</v>
      </c>
      <c r="BZ55" s="206">
        <v>3251.9001720072138</v>
      </c>
      <c r="CA55" s="206">
        <v>3441.9873683210176</v>
      </c>
      <c r="CB55" s="207">
        <v>3638.5036136506965</v>
      </c>
    </row>
    <row r="56" spans="1:80" ht="24.75" customHeight="1" x14ac:dyDescent="0.4">
      <c r="A56" s="205"/>
      <c r="B56" s="208" t="s">
        <v>407</v>
      </c>
      <c r="C56" s="161"/>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6">
        <v>0</v>
      </c>
      <c r="AI56" s="206">
        <v>0</v>
      </c>
      <c r="AJ56" s="206">
        <v>0</v>
      </c>
      <c r="AK56" s="206">
        <v>0</v>
      </c>
      <c r="AL56" s="206">
        <v>0</v>
      </c>
      <c r="AM56" s="206">
        <v>0</v>
      </c>
      <c r="AN56" s="206">
        <v>0</v>
      </c>
      <c r="AO56" s="206">
        <v>0</v>
      </c>
      <c r="AP56" s="206">
        <v>0</v>
      </c>
      <c r="AQ56" s="206">
        <v>0</v>
      </c>
      <c r="AR56" s="206">
        <v>0</v>
      </c>
      <c r="AS56" s="206">
        <v>0</v>
      </c>
      <c r="AT56" s="206">
        <v>0</v>
      </c>
      <c r="AU56" s="206">
        <v>0</v>
      </c>
      <c r="AV56" s="206">
        <v>0</v>
      </c>
      <c r="AW56" s="206">
        <v>0</v>
      </c>
      <c r="AX56" s="206">
        <v>0</v>
      </c>
      <c r="AY56" s="206">
        <v>0</v>
      </c>
      <c r="AZ56" s="206">
        <v>0</v>
      </c>
      <c r="BA56" s="206">
        <v>0</v>
      </c>
      <c r="BB56" s="206">
        <v>0</v>
      </c>
      <c r="BC56" s="206">
        <v>0</v>
      </c>
      <c r="BD56" s="206">
        <v>368.91560292644846</v>
      </c>
      <c r="BE56" s="206">
        <v>481.91224742793702</v>
      </c>
      <c r="BF56" s="206">
        <v>529.99072167418535</v>
      </c>
      <c r="BG56" s="206">
        <v>521.285455627685</v>
      </c>
      <c r="BH56" s="206">
        <v>440.73732103926341</v>
      </c>
      <c r="BI56" s="206">
        <v>388.35463406726296</v>
      </c>
      <c r="BJ56" s="206">
        <v>370.21360720545056</v>
      </c>
      <c r="BK56" s="206">
        <v>352.22577603053475</v>
      </c>
      <c r="BL56" s="206">
        <v>335.26319240799415</v>
      </c>
      <c r="BM56" s="206">
        <v>362.37933954795244</v>
      </c>
      <c r="BN56" s="206">
        <v>454.5825036704025</v>
      </c>
      <c r="BO56" s="206">
        <v>496.69475215952571</v>
      </c>
      <c r="BP56" s="206">
        <v>574.28187905777929</v>
      </c>
      <c r="BQ56" s="206">
        <v>618.41322987984381</v>
      </c>
      <c r="BR56" s="206">
        <v>640.36778669953014</v>
      </c>
      <c r="BS56" s="206">
        <v>676.08719101121972</v>
      </c>
      <c r="BT56" s="206">
        <v>686.0113050071692</v>
      </c>
      <c r="BU56" s="206">
        <v>784.08054004467635</v>
      </c>
      <c r="BV56" s="206">
        <v>929.77294659732047</v>
      </c>
      <c r="BW56" s="206">
        <v>543.60979809839262</v>
      </c>
      <c r="BX56" s="206">
        <v>944.87472651929272</v>
      </c>
      <c r="BY56" s="206">
        <v>1002.7740157899739</v>
      </c>
      <c r="BZ56" s="206">
        <v>1075.2499270917074</v>
      </c>
      <c r="CA56" s="206">
        <v>1090.7671044738481</v>
      </c>
      <c r="CB56" s="207">
        <v>1112.7067325215748</v>
      </c>
    </row>
    <row r="57" spans="1:80" s="216" customFormat="1" ht="24.75" customHeight="1" x14ac:dyDescent="0.4">
      <c r="A57" s="205"/>
      <c r="B57" s="208" t="s">
        <v>255</v>
      </c>
      <c r="C57" s="161"/>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6">
        <v>249.48006378029399</v>
      </c>
      <c r="AI57" s="206">
        <v>233.89068015099403</v>
      </c>
      <c r="AJ57" s="206">
        <v>252.72393180898635</v>
      </c>
      <c r="AK57" s="206">
        <v>370.88049348678118</v>
      </c>
      <c r="AL57" s="206">
        <v>443.5170095433578</v>
      </c>
      <c r="AM57" s="206">
        <v>500.22209463373872</v>
      </c>
      <c r="AN57" s="206">
        <v>534.47478487652666</v>
      </c>
      <c r="AO57" s="206">
        <v>565.38654406686283</v>
      </c>
      <c r="AP57" s="206">
        <v>585.30494060387082</v>
      </c>
      <c r="AQ57" s="206">
        <v>573.47555530784859</v>
      </c>
      <c r="AR57" s="206">
        <v>470.28630101664027</v>
      </c>
      <c r="AS57" s="206">
        <v>600.79776585119282</v>
      </c>
      <c r="AT57" s="206">
        <v>763.01989416743186</v>
      </c>
      <c r="AU57" s="206">
        <v>954.2551750536951</v>
      </c>
      <c r="AV57" s="206">
        <v>1222.9112545069681</v>
      </c>
      <c r="AW57" s="206">
        <v>1590.7636576574739</v>
      </c>
      <c r="AX57" s="206">
        <v>2016.9853646753736</v>
      </c>
      <c r="AY57" s="206">
        <v>2281.2064140774701</v>
      </c>
      <c r="AZ57" s="206">
        <v>2485.7275187810383</v>
      </c>
      <c r="BA57" s="206">
        <v>2704.3808294899504</v>
      </c>
      <c r="BB57" s="206">
        <v>2936.2982113694329</v>
      </c>
      <c r="BC57" s="206">
        <v>3188.2786411700399</v>
      </c>
      <c r="BD57" s="206">
        <v>3360.3947203795651</v>
      </c>
      <c r="BE57" s="206">
        <v>3648.3389024836615</v>
      </c>
      <c r="BF57" s="206">
        <v>4224.3383539426641</v>
      </c>
      <c r="BG57" s="206">
        <v>4095.7908504985371</v>
      </c>
      <c r="BH57" s="206">
        <v>4298.3741047809208</v>
      </c>
      <c r="BI57" s="206">
        <v>4551.3108393680523</v>
      </c>
      <c r="BJ57" s="206">
        <v>4793.1664990501213</v>
      </c>
      <c r="BK57" s="206">
        <v>4961.3549746419321</v>
      </c>
      <c r="BL57" s="206">
        <v>5921.6832994375836</v>
      </c>
      <c r="BM57" s="206">
        <v>6653.8701278783619</v>
      </c>
      <c r="BN57" s="206">
        <v>7022.9849244784409</v>
      </c>
      <c r="BO57" s="206">
        <v>7463.1953725814456</v>
      </c>
      <c r="BP57" s="206">
        <v>7798.5936695764904</v>
      </c>
      <c r="BQ57" s="206">
        <v>7917.5339103032393</v>
      </c>
      <c r="BR57" s="206">
        <v>8455.4858905138717</v>
      </c>
      <c r="BS57" s="206">
        <v>8815.6573627846064</v>
      </c>
      <c r="BT57" s="206">
        <v>8585.8311542493429</v>
      </c>
      <c r="BU57" s="206">
        <v>8242.597017064898</v>
      </c>
      <c r="BV57" s="206">
        <v>7659.7448285255996</v>
      </c>
      <c r="BW57" s="206">
        <v>6864.2963368551309</v>
      </c>
      <c r="BX57" s="206">
        <v>8758.3814328475873</v>
      </c>
      <c r="BY57" s="206">
        <v>8839.318532609268</v>
      </c>
      <c r="BZ57" s="206">
        <v>9016.4235329681087</v>
      </c>
      <c r="CA57" s="206">
        <v>9225.0721568885983</v>
      </c>
      <c r="CB57" s="207">
        <v>9460.4423002469939</v>
      </c>
    </row>
    <row r="58" spans="1:80" x14ac:dyDescent="0.4">
      <c r="A58" s="210"/>
      <c r="B58" s="180" t="s">
        <v>409</v>
      </c>
      <c r="AH58" s="150">
        <v>0</v>
      </c>
      <c r="AI58" s="150">
        <v>0</v>
      </c>
      <c r="AJ58" s="150">
        <v>0</v>
      </c>
      <c r="AK58" s="150">
        <v>0</v>
      </c>
      <c r="AL58" s="150">
        <v>0</v>
      </c>
      <c r="AM58" s="150">
        <v>0</v>
      </c>
      <c r="AN58" s="150">
        <v>0</v>
      </c>
      <c r="AO58" s="150">
        <v>0</v>
      </c>
      <c r="AP58" s="150">
        <v>0</v>
      </c>
      <c r="AQ58" s="150">
        <v>0</v>
      </c>
      <c r="AR58" s="150">
        <v>0</v>
      </c>
      <c r="AS58" s="150">
        <v>0</v>
      </c>
      <c r="AT58" s="150">
        <v>0</v>
      </c>
      <c r="AU58" s="150">
        <v>0</v>
      </c>
      <c r="AV58" s="150">
        <v>0</v>
      </c>
      <c r="AW58" s="150">
        <v>0</v>
      </c>
      <c r="AX58" s="150">
        <v>0</v>
      </c>
      <c r="AY58" s="150">
        <v>0</v>
      </c>
      <c r="AZ58" s="150">
        <v>0</v>
      </c>
      <c r="BA58" s="150">
        <v>0</v>
      </c>
      <c r="BB58" s="150">
        <v>0</v>
      </c>
      <c r="BC58" s="150">
        <v>0</v>
      </c>
      <c r="BD58" s="150">
        <v>0</v>
      </c>
      <c r="BE58" s="150">
        <v>0</v>
      </c>
      <c r="BF58" s="150">
        <v>0</v>
      </c>
      <c r="BG58" s="150">
        <v>0</v>
      </c>
      <c r="BH58" s="150">
        <v>0</v>
      </c>
      <c r="BI58" s="150">
        <v>0</v>
      </c>
      <c r="BJ58" s="150">
        <v>0</v>
      </c>
      <c r="BK58" s="150">
        <v>0</v>
      </c>
      <c r="BL58" s="150">
        <v>0</v>
      </c>
      <c r="BM58" s="150">
        <v>0</v>
      </c>
      <c r="BN58" s="150">
        <v>0</v>
      </c>
      <c r="BO58" s="150">
        <v>0</v>
      </c>
      <c r="BP58" s="150">
        <v>0</v>
      </c>
      <c r="BQ58" s="150">
        <v>0</v>
      </c>
      <c r="BR58" s="150">
        <v>0</v>
      </c>
      <c r="BS58" s="150">
        <v>0</v>
      </c>
      <c r="BT58" s="150">
        <v>0</v>
      </c>
      <c r="BU58" s="150">
        <v>0</v>
      </c>
      <c r="BV58" s="150">
        <v>0</v>
      </c>
      <c r="BW58" s="150">
        <v>0</v>
      </c>
      <c r="BX58" s="150">
        <v>0</v>
      </c>
      <c r="BY58" s="150">
        <v>0</v>
      </c>
      <c r="BZ58" s="150">
        <v>0</v>
      </c>
      <c r="CA58" s="150">
        <v>0</v>
      </c>
      <c r="CB58" s="151">
        <v>0</v>
      </c>
    </row>
    <row r="59" spans="1:80" x14ac:dyDescent="0.4">
      <c r="A59" s="210"/>
      <c r="B59" s="211" t="s">
        <v>410</v>
      </c>
      <c r="AH59" s="150">
        <v>0</v>
      </c>
      <c r="AI59" s="150">
        <v>0</v>
      </c>
      <c r="AJ59" s="150">
        <v>0</v>
      </c>
      <c r="AK59" s="150">
        <v>0</v>
      </c>
      <c r="AL59" s="150">
        <v>0</v>
      </c>
      <c r="AM59" s="150">
        <v>0</v>
      </c>
      <c r="AN59" s="150">
        <v>0</v>
      </c>
      <c r="AO59" s="150">
        <v>0</v>
      </c>
      <c r="AP59" s="150">
        <v>0</v>
      </c>
      <c r="AQ59" s="150">
        <v>0</v>
      </c>
      <c r="AR59" s="150">
        <v>0</v>
      </c>
      <c r="AS59" s="150">
        <v>0</v>
      </c>
      <c r="AT59" s="150">
        <v>0</v>
      </c>
      <c r="AU59" s="150">
        <v>0</v>
      </c>
      <c r="AV59" s="150">
        <v>0</v>
      </c>
      <c r="AW59" s="150">
        <v>0</v>
      </c>
      <c r="AX59" s="150">
        <v>0</v>
      </c>
      <c r="AY59" s="150">
        <v>0</v>
      </c>
      <c r="AZ59" s="150">
        <v>0</v>
      </c>
      <c r="BA59" s="150">
        <v>0</v>
      </c>
      <c r="BB59" s="150">
        <v>0</v>
      </c>
      <c r="BC59" s="150">
        <v>0</v>
      </c>
      <c r="BD59" s="150">
        <v>0</v>
      </c>
      <c r="BE59" s="150">
        <v>0</v>
      </c>
      <c r="BF59" s="150">
        <v>0</v>
      </c>
      <c r="BG59" s="150">
        <v>0</v>
      </c>
      <c r="BH59" s="150">
        <v>0</v>
      </c>
      <c r="BI59" s="150">
        <v>0</v>
      </c>
      <c r="BJ59" s="150">
        <v>0</v>
      </c>
      <c r="BK59" s="150">
        <v>0</v>
      </c>
      <c r="BL59" s="150">
        <v>381.72066198150651</v>
      </c>
      <c r="BM59" s="150">
        <v>466.7624285527362</v>
      </c>
      <c r="BN59" s="150">
        <v>544.56022134412331</v>
      </c>
      <c r="BO59" s="150">
        <v>623.34172686754357</v>
      </c>
      <c r="BP59" s="150">
        <v>707.48417897923628</v>
      </c>
      <c r="BQ59" s="150">
        <v>770.88227717405732</v>
      </c>
      <c r="BR59" s="150">
        <v>854.20630621605358</v>
      </c>
      <c r="BS59" s="150">
        <v>960.16648655758456</v>
      </c>
      <c r="BT59" s="150">
        <v>991.01287647643778</v>
      </c>
      <c r="BU59" s="150">
        <v>992.09257787132424</v>
      </c>
      <c r="BV59" s="150">
        <v>958.23082819850868</v>
      </c>
      <c r="BW59" s="150">
        <v>867.47919453107829</v>
      </c>
      <c r="BX59" s="150">
        <v>1160.8963179254752</v>
      </c>
      <c r="BY59" s="150">
        <v>1196.4748808837044</v>
      </c>
      <c r="BZ59" s="150">
        <v>1250.9020694519288</v>
      </c>
      <c r="CA59" s="150">
        <v>1312.2607832127753</v>
      </c>
      <c r="CB59" s="151">
        <v>1383.0582450763952</v>
      </c>
    </row>
    <row r="60" spans="1:80" x14ac:dyDescent="0.4">
      <c r="A60" s="210"/>
      <c r="B60" s="211" t="s">
        <v>412</v>
      </c>
      <c r="AH60" s="150">
        <v>0</v>
      </c>
      <c r="AI60" s="150">
        <v>0</v>
      </c>
      <c r="AJ60" s="150">
        <v>0</v>
      </c>
      <c r="AK60" s="150">
        <v>0</v>
      </c>
      <c r="AL60" s="150">
        <v>0</v>
      </c>
      <c r="AM60" s="150">
        <v>0</v>
      </c>
      <c r="AN60" s="150">
        <v>0</v>
      </c>
      <c r="AO60" s="150">
        <v>0</v>
      </c>
      <c r="AP60" s="150">
        <v>0</v>
      </c>
      <c r="AQ60" s="150">
        <v>0</v>
      </c>
      <c r="AR60" s="150">
        <v>0</v>
      </c>
      <c r="AS60" s="150">
        <v>0</v>
      </c>
      <c r="AT60" s="150">
        <v>0</v>
      </c>
      <c r="AU60" s="150">
        <v>0</v>
      </c>
      <c r="AV60" s="150">
        <v>0</v>
      </c>
      <c r="AW60" s="150">
        <v>0</v>
      </c>
      <c r="AX60" s="150">
        <v>0</v>
      </c>
      <c r="AY60" s="150">
        <v>0</v>
      </c>
      <c r="AZ60" s="150">
        <v>0</v>
      </c>
      <c r="BA60" s="150">
        <v>0</v>
      </c>
      <c r="BB60" s="150">
        <v>0</v>
      </c>
      <c r="BC60" s="150">
        <v>0</v>
      </c>
      <c r="BD60" s="150">
        <v>0</v>
      </c>
      <c r="BE60" s="150">
        <v>0</v>
      </c>
      <c r="BF60" s="150">
        <v>0</v>
      </c>
      <c r="BG60" s="150">
        <v>0</v>
      </c>
      <c r="BH60" s="150">
        <v>0</v>
      </c>
      <c r="BI60" s="150">
        <v>0</v>
      </c>
      <c r="BJ60" s="150">
        <v>0</v>
      </c>
      <c r="BK60" s="150">
        <v>0</v>
      </c>
      <c r="BL60" s="150">
        <v>120.40176383452463</v>
      </c>
      <c r="BM60" s="150">
        <v>150.17964428599436</v>
      </c>
      <c r="BN60" s="150">
        <v>179.12622011228189</v>
      </c>
      <c r="BO60" s="150">
        <v>206.92773473807216</v>
      </c>
      <c r="BP60" s="150">
        <v>249.58173419406103</v>
      </c>
      <c r="BQ60" s="150">
        <v>279.66924632754717</v>
      </c>
      <c r="BR60" s="150">
        <v>299.8327944036991</v>
      </c>
      <c r="BS60" s="150">
        <v>325.47628902597063</v>
      </c>
      <c r="BT60" s="150">
        <v>319.92515740676964</v>
      </c>
      <c r="BU60" s="150">
        <v>297.63923779923539</v>
      </c>
      <c r="BV60" s="150">
        <v>312.71629840070926</v>
      </c>
      <c r="BW60" s="150">
        <v>332.44753041399878</v>
      </c>
      <c r="BX60" s="150">
        <v>383.3702955525369</v>
      </c>
      <c r="BY60" s="150">
        <v>385.84751830541506</v>
      </c>
      <c r="BZ60" s="150">
        <v>407.382554046716</v>
      </c>
      <c r="CA60" s="150">
        <v>434.15356895442699</v>
      </c>
      <c r="CB60" s="151">
        <v>473.15902516044895</v>
      </c>
    </row>
    <row r="61" spans="1:80" x14ac:dyDescent="0.4">
      <c r="A61" s="210"/>
      <c r="B61" s="211" t="s">
        <v>413</v>
      </c>
      <c r="AH61" s="150">
        <v>0</v>
      </c>
      <c r="AI61" s="150">
        <v>0</v>
      </c>
      <c r="AJ61" s="150">
        <v>0</v>
      </c>
      <c r="AK61" s="150">
        <v>0</v>
      </c>
      <c r="AL61" s="150">
        <v>0</v>
      </c>
      <c r="AM61" s="150">
        <v>0</v>
      </c>
      <c r="AN61" s="150">
        <v>0</v>
      </c>
      <c r="AO61" s="150">
        <v>0</v>
      </c>
      <c r="AP61" s="150">
        <v>0</v>
      </c>
      <c r="AQ61" s="150">
        <v>0</v>
      </c>
      <c r="AR61" s="150">
        <v>0</v>
      </c>
      <c r="AS61" s="150">
        <v>0</v>
      </c>
      <c r="AT61" s="150">
        <v>0</v>
      </c>
      <c r="AU61" s="150">
        <v>0</v>
      </c>
      <c r="AV61" s="150">
        <v>0</v>
      </c>
      <c r="AW61" s="150">
        <v>0</v>
      </c>
      <c r="AX61" s="150">
        <v>0</v>
      </c>
      <c r="AY61" s="150">
        <v>0</v>
      </c>
      <c r="AZ61" s="150">
        <v>0</v>
      </c>
      <c r="BA61" s="150">
        <v>0</v>
      </c>
      <c r="BB61" s="150">
        <v>0</v>
      </c>
      <c r="BC61" s="150">
        <v>0</v>
      </c>
      <c r="BD61" s="150">
        <v>0</v>
      </c>
      <c r="BE61" s="150">
        <v>0</v>
      </c>
      <c r="BF61" s="150">
        <v>0</v>
      </c>
      <c r="BG61" s="150">
        <v>0</v>
      </c>
      <c r="BH61" s="150">
        <v>0</v>
      </c>
      <c r="BI61" s="150">
        <v>0</v>
      </c>
      <c r="BJ61" s="150">
        <v>0</v>
      </c>
      <c r="BK61" s="150">
        <v>0</v>
      </c>
      <c r="BL61" s="150">
        <v>5419.5608736215536</v>
      </c>
      <c r="BM61" s="150">
        <v>6036.9280550396315</v>
      </c>
      <c r="BN61" s="150">
        <v>6299.2984830220357</v>
      </c>
      <c r="BO61" s="150">
        <v>6632.9259109758304</v>
      </c>
      <c r="BP61" s="150">
        <v>6841.5277564031931</v>
      </c>
      <c r="BQ61" s="150">
        <v>6866.9823868016347</v>
      </c>
      <c r="BR61" s="150">
        <v>7301.4467898941202</v>
      </c>
      <c r="BS61" s="150">
        <v>7530.0145872010517</v>
      </c>
      <c r="BT61" s="150">
        <v>7274.8931203661359</v>
      </c>
      <c r="BU61" s="150">
        <v>6952.8652013943383</v>
      </c>
      <c r="BV61" s="150">
        <v>6388.7977019263817</v>
      </c>
      <c r="BW61" s="150">
        <v>5664.3696119100541</v>
      </c>
      <c r="BX61" s="150">
        <v>7214.1148193695753</v>
      </c>
      <c r="BY61" s="150">
        <v>7256.9961334201489</v>
      </c>
      <c r="BZ61" s="150">
        <v>7358.138909469465</v>
      </c>
      <c r="CA61" s="150">
        <v>7478.6578047213961</v>
      </c>
      <c r="CB61" s="151">
        <v>7604.2250300101487</v>
      </c>
    </row>
    <row r="62" spans="1:80" x14ac:dyDescent="0.4">
      <c r="A62" s="210"/>
      <c r="B62" s="180" t="s">
        <v>414</v>
      </c>
      <c r="AH62" s="150">
        <v>0</v>
      </c>
      <c r="AI62" s="150">
        <v>0</v>
      </c>
      <c r="AJ62" s="150">
        <v>0</v>
      </c>
      <c r="AK62" s="150">
        <v>0</v>
      </c>
      <c r="AL62" s="150">
        <v>0</v>
      </c>
      <c r="AM62" s="150">
        <v>0</v>
      </c>
      <c r="AN62" s="150">
        <v>0</v>
      </c>
      <c r="AO62" s="150">
        <v>0</v>
      </c>
      <c r="AP62" s="150">
        <v>0</v>
      </c>
      <c r="AQ62" s="150">
        <v>0</v>
      </c>
      <c r="AR62" s="150">
        <v>0</v>
      </c>
      <c r="AS62" s="150">
        <v>0</v>
      </c>
      <c r="AT62" s="150">
        <v>0</v>
      </c>
      <c r="AU62" s="150">
        <v>0</v>
      </c>
      <c r="AV62" s="150">
        <v>0</v>
      </c>
      <c r="AW62" s="150">
        <v>0</v>
      </c>
      <c r="AX62" s="150">
        <v>0</v>
      </c>
      <c r="AY62" s="150">
        <v>0</v>
      </c>
      <c r="AZ62" s="150">
        <v>0</v>
      </c>
      <c r="BA62" s="150">
        <v>0</v>
      </c>
      <c r="BB62" s="150">
        <v>0</v>
      </c>
      <c r="BC62" s="150">
        <v>0</v>
      </c>
      <c r="BD62" s="150">
        <v>0</v>
      </c>
      <c r="BE62" s="150">
        <v>0</v>
      </c>
      <c r="BF62" s="150">
        <v>0</v>
      </c>
      <c r="BG62" s="150">
        <v>0</v>
      </c>
      <c r="BH62" s="150">
        <v>0</v>
      </c>
      <c r="BI62" s="150">
        <v>0</v>
      </c>
      <c r="BJ62" s="150">
        <v>0</v>
      </c>
      <c r="BK62" s="150">
        <v>0</v>
      </c>
      <c r="BL62" s="150">
        <v>0</v>
      </c>
      <c r="BM62" s="150">
        <v>0</v>
      </c>
      <c r="BN62" s="150">
        <v>0</v>
      </c>
      <c r="BO62" s="150">
        <v>0</v>
      </c>
      <c r="BP62" s="150">
        <v>0</v>
      </c>
      <c r="BQ62" s="150">
        <v>0</v>
      </c>
      <c r="BR62" s="150">
        <v>0</v>
      </c>
      <c r="BS62" s="150">
        <v>0</v>
      </c>
      <c r="BT62" s="150">
        <v>0</v>
      </c>
      <c r="BU62" s="150">
        <v>0</v>
      </c>
      <c r="BV62" s="150">
        <v>0</v>
      </c>
      <c r="BW62" s="150">
        <v>0</v>
      </c>
      <c r="BX62" s="150">
        <v>0</v>
      </c>
      <c r="BY62" s="150">
        <v>0</v>
      </c>
      <c r="BZ62" s="150">
        <v>0</v>
      </c>
      <c r="CA62" s="150">
        <v>0</v>
      </c>
      <c r="CB62" s="151">
        <v>0</v>
      </c>
    </row>
    <row r="63" spans="1:80" ht="24.75" customHeight="1" x14ac:dyDescent="0.4">
      <c r="A63" s="214"/>
      <c r="B63" s="215" t="s">
        <v>415</v>
      </c>
      <c r="C63" s="216"/>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8">
        <v>249.48006378029399</v>
      </c>
      <c r="AI63" s="218">
        <v>233.89068015099403</v>
      </c>
      <c r="AJ63" s="218">
        <v>252.72393180898635</v>
      </c>
      <c r="AK63" s="218">
        <v>370.88049348678118</v>
      </c>
      <c r="AL63" s="218">
        <v>443.5170095433578</v>
      </c>
      <c r="AM63" s="218">
        <v>500.22209463373872</v>
      </c>
      <c r="AN63" s="218">
        <v>534.47478487652666</v>
      </c>
      <c r="AO63" s="218">
        <v>565.38654406686283</v>
      </c>
      <c r="AP63" s="218">
        <v>585.30494060387082</v>
      </c>
      <c r="AQ63" s="218">
        <v>573.47555530784859</v>
      </c>
      <c r="AR63" s="218">
        <v>470.28630101664027</v>
      </c>
      <c r="AS63" s="218">
        <v>600.79776585119282</v>
      </c>
      <c r="AT63" s="218">
        <v>763.01989416743186</v>
      </c>
      <c r="AU63" s="218">
        <v>954.2551750536951</v>
      </c>
      <c r="AV63" s="218">
        <v>1222.9112545069681</v>
      </c>
      <c r="AW63" s="218">
        <v>1590.7636576574739</v>
      </c>
      <c r="AX63" s="218">
        <v>2016.9853646753736</v>
      </c>
      <c r="AY63" s="218">
        <v>2281.2064140774701</v>
      </c>
      <c r="AZ63" s="218">
        <v>2485.7275187810383</v>
      </c>
      <c r="BA63" s="218">
        <v>2704.3808294899504</v>
      </c>
      <c r="BB63" s="218">
        <v>2936.2982113694329</v>
      </c>
      <c r="BC63" s="218">
        <v>3188.2786411700399</v>
      </c>
      <c r="BD63" s="218">
        <v>3360.3947203795651</v>
      </c>
      <c r="BE63" s="218">
        <v>3648.3389024836615</v>
      </c>
      <c r="BF63" s="218">
        <v>4224.3383539426641</v>
      </c>
      <c r="BG63" s="218">
        <v>4095.7908504985371</v>
      </c>
      <c r="BH63" s="218">
        <v>4298.3741047809208</v>
      </c>
      <c r="BI63" s="218">
        <v>4551.3108393680523</v>
      </c>
      <c r="BJ63" s="218">
        <v>4793.1664990501213</v>
      </c>
      <c r="BK63" s="218">
        <v>4961.3549746419321</v>
      </c>
      <c r="BL63" s="218">
        <v>0</v>
      </c>
      <c r="BM63" s="218">
        <v>0</v>
      </c>
      <c r="BN63" s="218">
        <v>0</v>
      </c>
      <c r="BO63" s="218">
        <v>0</v>
      </c>
      <c r="BP63" s="218">
        <v>0</v>
      </c>
      <c r="BQ63" s="218">
        <v>0</v>
      </c>
      <c r="BR63" s="218">
        <v>0</v>
      </c>
      <c r="BS63" s="218">
        <v>0</v>
      </c>
      <c r="BT63" s="218">
        <v>0</v>
      </c>
      <c r="BU63" s="218">
        <v>0</v>
      </c>
      <c r="BV63" s="218">
        <v>0</v>
      </c>
      <c r="BW63" s="218">
        <v>0</v>
      </c>
      <c r="BX63" s="218">
        <v>0</v>
      </c>
      <c r="BY63" s="218">
        <v>0</v>
      </c>
      <c r="BZ63" s="218">
        <v>0</v>
      </c>
      <c r="CA63" s="218">
        <v>0</v>
      </c>
      <c r="CB63" s="219">
        <v>0</v>
      </c>
    </row>
    <row r="64" spans="1:80" s="216" customFormat="1" ht="41.25" customHeight="1" x14ac:dyDescent="0.35">
      <c r="A64" s="214"/>
      <c r="B64" s="224" t="s">
        <v>419</v>
      </c>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25">
        <v>1.1759637461806945E-2</v>
      </c>
      <c r="AI64" s="225">
        <v>1.0790997283134098E-2</v>
      </c>
      <c r="AJ64" s="225">
        <v>1.0763927104988235E-2</v>
      </c>
      <c r="AK64" s="225">
        <v>1.1329548478765139E-2</v>
      </c>
      <c r="AL64" s="225">
        <v>1.1493952417396234E-2</v>
      </c>
      <c r="AM64" s="225">
        <v>1.1296335336836787E-2</v>
      </c>
      <c r="AN64" s="225">
        <v>1.1917827185946578E-2</v>
      </c>
      <c r="AO64" s="225">
        <v>1.2133119375822669E-2</v>
      </c>
      <c r="AP64" s="225">
        <v>1.2784355804416248E-2</v>
      </c>
      <c r="AQ64" s="225">
        <v>1.2694680426418137E-2</v>
      </c>
      <c r="AR64" s="225">
        <v>1.2672746694543937E-2</v>
      </c>
      <c r="AS64" s="225">
        <v>1.3105718796150124E-2</v>
      </c>
      <c r="AT64" s="225">
        <v>1.4194739906117127E-2</v>
      </c>
      <c r="AU64" s="225">
        <v>1.6803218961472372E-2</v>
      </c>
      <c r="AV64" s="225">
        <v>1.9594850123116785E-2</v>
      </c>
      <c r="AW64" s="225">
        <v>2.1969550883861991E-2</v>
      </c>
      <c r="AX64" s="225">
        <v>2.33720593045669E-2</v>
      </c>
      <c r="AY64" s="225">
        <v>2.4015401391283091E-2</v>
      </c>
      <c r="AZ64" s="225">
        <v>2.402061614529474E-2</v>
      </c>
      <c r="BA64" s="225">
        <v>2.3704652769438294E-2</v>
      </c>
      <c r="BB64" s="225">
        <v>2.340669133426989E-2</v>
      </c>
      <c r="BC64" s="225">
        <v>2.2821597673401261E-2</v>
      </c>
      <c r="BD64" s="225">
        <v>2.2901446307493405E-2</v>
      </c>
      <c r="BE64" s="225">
        <v>2.3403430741755507E-2</v>
      </c>
      <c r="BF64" s="225">
        <v>2.3086064772253605E-2</v>
      </c>
      <c r="BG64" s="225">
        <v>2.2718860714737263E-2</v>
      </c>
      <c r="BH64" s="225">
        <v>2.2069041380304102E-2</v>
      </c>
      <c r="BI64" s="225">
        <v>2.1388954888184229E-2</v>
      </c>
      <c r="BJ64" s="225">
        <v>2.1031531689080812E-2</v>
      </c>
      <c r="BK64" s="225">
        <v>2.1225274143638666E-2</v>
      </c>
      <c r="BL64" s="225">
        <v>2.2412288414332762E-2</v>
      </c>
      <c r="BM64" s="225">
        <v>2.4468566554257266E-2</v>
      </c>
      <c r="BN64" s="225">
        <v>2.4234714933044976E-2</v>
      </c>
      <c r="BO64" s="225">
        <v>2.4502550754285125E-2</v>
      </c>
      <c r="BP64" s="225">
        <v>2.4704761949953313E-2</v>
      </c>
      <c r="BQ64" s="225">
        <v>2.4085398321139716E-2</v>
      </c>
      <c r="BR64" s="225">
        <v>2.494675216080712E-2</v>
      </c>
      <c r="BS64" s="225">
        <v>2.5365005722350436E-2</v>
      </c>
      <c r="BT64" s="225">
        <v>2.4748672918951053E-2</v>
      </c>
      <c r="BU64" s="225">
        <v>2.4998152817143595E-2</v>
      </c>
      <c r="BV64" s="225">
        <v>2.4783424855514057E-2</v>
      </c>
      <c r="BW64" s="225">
        <v>2.2613879634123927E-2</v>
      </c>
      <c r="BX64" s="225">
        <v>2.4093056751445581E-2</v>
      </c>
      <c r="BY64" s="225">
        <v>2.3957510466172956E-2</v>
      </c>
      <c r="BZ64" s="225">
        <v>2.4138836568113657E-2</v>
      </c>
      <c r="CA64" s="225">
        <v>2.4409820235173338E-2</v>
      </c>
      <c r="CB64" s="226">
        <v>2.4445473492750776E-2</v>
      </c>
    </row>
    <row r="65" spans="1:80" s="216" customFormat="1" ht="45" customHeight="1" thickBot="1" x14ac:dyDescent="0.4">
      <c r="A65" s="227"/>
      <c r="B65" s="228" t="s">
        <v>420</v>
      </c>
      <c r="C65" s="229"/>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1">
        <v>2.8336058073965331E-2</v>
      </c>
      <c r="AI65" s="231">
        <v>2.6291425208285504E-2</v>
      </c>
      <c r="AJ65" s="231">
        <v>2.5063979376793735E-2</v>
      </c>
      <c r="AK65" s="231">
        <v>2.6310430597291486E-2</v>
      </c>
      <c r="AL65" s="231">
        <v>2.6528819328560757E-2</v>
      </c>
      <c r="AM65" s="231">
        <v>2.6332907928979896E-2</v>
      </c>
      <c r="AN65" s="231">
        <v>2.8014460081032505E-2</v>
      </c>
      <c r="AO65" s="231">
        <v>3.0008926949686984E-2</v>
      </c>
      <c r="AP65" s="231">
        <v>3.2619533539490424E-2</v>
      </c>
      <c r="AQ65" s="231">
        <v>3.4144799085733979E-2</v>
      </c>
      <c r="AR65" s="231">
        <v>3.6706604684245289E-2</v>
      </c>
      <c r="AS65" s="231">
        <v>3.7750679568926394E-2</v>
      </c>
      <c r="AT65" s="231">
        <v>4.0677630939861223E-2</v>
      </c>
      <c r="AU65" s="231">
        <v>4.5699070881212958E-2</v>
      </c>
      <c r="AV65" s="231">
        <v>5.082236492549129E-2</v>
      </c>
      <c r="AW65" s="231">
        <v>5.7870711991579164E-2</v>
      </c>
      <c r="AX65" s="231">
        <v>6.2051828341705036E-2</v>
      </c>
      <c r="AY65" s="231">
        <v>6.4253387090011022E-2</v>
      </c>
      <c r="AZ65" s="231">
        <v>6.7465399116091299E-2</v>
      </c>
      <c r="BA65" s="231">
        <v>6.6552112419267159E-2</v>
      </c>
      <c r="BB65" s="231">
        <v>6.6615034115495464E-2</v>
      </c>
      <c r="BC65" s="231">
        <v>6.5447564150225887E-2</v>
      </c>
      <c r="BD65" s="231">
        <v>6.4975830982799798E-2</v>
      </c>
      <c r="BE65" s="231">
        <v>6.440644572454983E-2</v>
      </c>
      <c r="BF65" s="231">
        <v>6.2005999497914584E-2</v>
      </c>
      <c r="BG65" s="231">
        <v>5.8605488601976459E-2</v>
      </c>
      <c r="BH65" s="231">
        <v>5.5319315867243021E-2</v>
      </c>
      <c r="BI65" s="231">
        <v>5.3739112519712272E-2</v>
      </c>
      <c r="BJ65" s="231">
        <v>5.3092307233836032E-2</v>
      </c>
      <c r="BK65" s="231">
        <v>5.3027499452829259E-2</v>
      </c>
      <c r="BL65" s="231">
        <v>5.1459444677627038E-2</v>
      </c>
      <c r="BM65" s="231">
        <v>5.2850590136151815E-2</v>
      </c>
      <c r="BN65" s="231">
        <v>5.2929696341024859E-2</v>
      </c>
      <c r="BO65" s="231">
        <v>5.4870313033271646E-2</v>
      </c>
      <c r="BP65" s="231">
        <v>5.6077285598695951E-2</v>
      </c>
      <c r="BQ65" s="231">
        <v>5.673640144393409E-2</v>
      </c>
      <c r="BR65" s="231">
        <v>5.9481799165032975E-2</v>
      </c>
      <c r="BS65" s="231">
        <v>6.1843646548467621E-2</v>
      </c>
      <c r="BT65" s="231">
        <v>6.1497926033317149E-2</v>
      </c>
      <c r="BU65" s="231">
        <v>6.2446024732503796E-2</v>
      </c>
      <c r="BV65" s="231">
        <v>6.3094918648615994E-2</v>
      </c>
      <c r="BW65" s="231">
        <v>5.6833948206701235E-2</v>
      </c>
      <c r="BX65" s="231">
        <v>5.9848272896364178E-2</v>
      </c>
      <c r="BY65" s="231">
        <v>5.8676780787351779E-2</v>
      </c>
      <c r="BZ65" s="231">
        <v>5.9186137140484638E-2</v>
      </c>
      <c r="CA65" s="231">
        <v>5.9842640230798841E-2</v>
      </c>
      <c r="CB65" s="232">
        <v>6.0066220198172808E-2</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8"/>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row>
    <row r="2" spans="1:80" ht="15.75" customHeight="1" x14ac:dyDescent="0.4">
      <c r="A2" s="46" t="s">
        <v>40</v>
      </c>
      <c r="B2" s="19" t="s">
        <v>421</v>
      </c>
      <c r="C2" s="233"/>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36"/>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6.25" customHeight="1" x14ac:dyDescent="0.4">
      <c r="A4" s="36"/>
      <c r="B4" s="66" t="s">
        <v>167</v>
      </c>
      <c r="C4" s="66"/>
      <c r="D4" s="237">
        <v>15.7</v>
      </c>
      <c r="E4" s="237">
        <v>21.3</v>
      </c>
      <c r="F4" s="237">
        <v>21.7</v>
      </c>
      <c r="G4" s="237">
        <v>24</v>
      </c>
      <c r="H4" s="237">
        <v>28</v>
      </c>
      <c r="I4" s="237">
        <v>30.5</v>
      </c>
      <c r="J4" s="237">
        <v>32</v>
      </c>
      <c r="K4" s="237">
        <v>35.700000000000003</v>
      </c>
      <c r="L4" s="237">
        <v>38.200000000000003</v>
      </c>
      <c r="M4" s="237">
        <v>43.8</v>
      </c>
      <c r="N4" s="237">
        <v>57.5</v>
      </c>
      <c r="O4" s="237">
        <v>61.5</v>
      </c>
      <c r="P4" s="237">
        <v>65.5</v>
      </c>
      <c r="Q4" s="237">
        <v>80</v>
      </c>
      <c r="R4" s="237">
        <v>84</v>
      </c>
      <c r="S4" s="237">
        <v>99</v>
      </c>
      <c r="T4" s="237">
        <v>108</v>
      </c>
      <c r="U4" s="237">
        <v>136</v>
      </c>
      <c r="V4" s="237">
        <v>141</v>
      </c>
      <c r="W4" s="237">
        <v>148</v>
      </c>
      <c r="X4" s="237">
        <v>154</v>
      </c>
      <c r="Y4" s="237">
        <v>162</v>
      </c>
      <c r="Z4" s="237">
        <v>168</v>
      </c>
      <c r="AA4" s="237">
        <v>196</v>
      </c>
      <c r="AB4" s="237">
        <v>220</v>
      </c>
      <c r="AC4" s="237">
        <v>245</v>
      </c>
      <c r="AD4" s="237">
        <v>310</v>
      </c>
      <c r="AE4" s="237">
        <v>393</v>
      </c>
      <c r="AF4" s="237">
        <v>434</v>
      </c>
      <c r="AG4" s="237">
        <v>466</v>
      </c>
      <c r="AH4" s="237">
        <f t="shared" ref="AH4:CB4" si="0">SUM(AH5:AH6)</f>
        <v>505</v>
      </c>
      <c r="AI4" s="237">
        <f t="shared" si="0"/>
        <v>562.99999999999989</v>
      </c>
      <c r="AJ4" s="237">
        <f t="shared" si="0"/>
        <v>637.99999999999989</v>
      </c>
      <c r="AK4" s="237">
        <f t="shared" si="0"/>
        <v>691</v>
      </c>
      <c r="AL4" s="237">
        <f t="shared" si="0"/>
        <v>725</v>
      </c>
      <c r="AM4" s="237">
        <f t="shared" si="0"/>
        <v>771</v>
      </c>
      <c r="AN4" s="237">
        <f t="shared" si="0"/>
        <v>785</v>
      </c>
      <c r="AO4" s="237">
        <f t="shared" si="0"/>
        <v>800</v>
      </c>
      <c r="AP4" s="237">
        <f t="shared" si="0"/>
        <v>825</v>
      </c>
      <c r="AQ4" s="237">
        <f t="shared" si="0"/>
        <v>839.25</v>
      </c>
      <c r="AR4" s="237">
        <f t="shared" si="0"/>
        <v>850.16399999999999</v>
      </c>
      <c r="AS4" s="237">
        <f t="shared" si="0"/>
        <v>852.303</v>
      </c>
      <c r="AT4" s="237">
        <f t="shared" si="0"/>
        <v>889.38600000000008</v>
      </c>
      <c r="AU4" s="237">
        <f t="shared" si="0"/>
        <v>1010.5989999999999</v>
      </c>
      <c r="AV4" s="237">
        <f t="shared" si="0"/>
        <v>1010</v>
      </c>
      <c r="AW4" s="237">
        <f t="shared" si="0"/>
        <v>1040</v>
      </c>
      <c r="AX4" s="237">
        <f t="shared" si="0"/>
        <v>1022</v>
      </c>
      <c r="AY4" s="237">
        <f t="shared" si="0"/>
        <v>1016.385</v>
      </c>
      <c r="AZ4" s="237">
        <f t="shared" si="0"/>
        <v>981.24099999999999</v>
      </c>
      <c r="BA4" s="237">
        <f t="shared" si="0"/>
        <v>987.07300000000021</v>
      </c>
      <c r="BB4" s="237">
        <f t="shared" si="0"/>
        <v>974.40599999999995</v>
      </c>
      <c r="BC4" s="237">
        <f t="shared" si="0"/>
        <v>1001.69</v>
      </c>
      <c r="BD4" s="237">
        <f t="shared" si="0"/>
        <v>985.85</v>
      </c>
      <c r="BE4" s="237">
        <f t="shared" si="0"/>
        <v>1099.2956646600001</v>
      </c>
      <c r="BF4" s="237">
        <f t="shared" si="0"/>
        <v>1087.4146320899999</v>
      </c>
      <c r="BG4" s="237">
        <f t="shared" si="0"/>
        <v>1006.6780681472775</v>
      </c>
      <c r="BH4" s="237">
        <f t="shared" si="0"/>
        <v>922.80799999999999</v>
      </c>
      <c r="BI4" s="237">
        <f t="shared" si="0"/>
        <v>874.53990900999997</v>
      </c>
      <c r="BJ4" s="237">
        <f t="shared" si="0"/>
        <v>796.54773575000013</v>
      </c>
      <c r="BK4" s="237">
        <f t="shared" si="0"/>
        <v>736.17217767890315</v>
      </c>
      <c r="BL4" s="237">
        <f t="shared" si="0"/>
        <v>674.75018944999999</v>
      </c>
      <c r="BM4" s="237">
        <f t="shared" si="0"/>
        <v>649.6405096899997</v>
      </c>
      <c r="BN4" s="237">
        <f t="shared" si="0"/>
        <v>613.52423453000017</v>
      </c>
      <c r="BO4" s="237">
        <f t="shared" si="0"/>
        <v>593.95801391999976</v>
      </c>
      <c r="BP4" s="237">
        <f t="shared" si="0"/>
        <v>592.53994551999983</v>
      </c>
      <c r="BQ4" s="237">
        <f t="shared" si="0"/>
        <v>582.23100191999993</v>
      </c>
      <c r="BR4" s="237">
        <f t="shared" si="0"/>
        <v>570.66566029000023</v>
      </c>
      <c r="BS4" s="237">
        <f t="shared" si="0"/>
        <v>568.92046535000088</v>
      </c>
      <c r="BT4" s="237">
        <f t="shared" si="0"/>
        <v>557.33749349999994</v>
      </c>
      <c r="BU4" s="237">
        <f t="shared" si="0"/>
        <v>502.55170413000036</v>
      </c>
      <c r="BV4" s="237">
        <f t="shared" si="0"/>
        <v>463.2592920300001</v>
      </c>
      <c r="BW4" s="237">
        <f t="shared" si="0"/>
        <v>501.17283195445776</v>
      </c>
      <c r="BX4" s="237">
        <f t="shared" si="0"/>
        <v>398.08177553317603</v>
      </c>
      <c r="BY4" s="237">
        <f t="shared" si="0"/>
        <v>366.91583277806029</v>
      </c>
      <c r="BZ4" s="237">
        <f t="shared" si="0"/>
        <v>339.57391574933928</v>
      </c>
      <c r="CA4" s="237">
        <f t="shared" si="0"/>
        <v>315.24616460720586</v>
      </c>
      <c r="CB4" s="238">
        <f t="shared" si="0"/>
        <v>292.94604891109037</v>
      </c>
    </row>
    <row r="5" spans="1:80" s="175" customFormat="1" x14ac:dyDescent="0.4">
      <c r="A5" s="239"/>
      <c r="B5" s="64" t="s">
        <v>373</v>
      </c>
      <c r="C5" s="66"/>
      <c r="D5" s="240">
        <f t="shared" ref="D5:AI5" si="1">SUM(D8, D12,D15)</f>
        <v>0</v>
      </c>
      <c r="E5" s="240">
        <f t="shared" si="1"/>
        <v>0</v>
      </c>
      <c r="F5" s="240">
        <f t="shared" si="1"/>
        <v>0</v>
      </c>
      <c r="G5" s="240">
        <f t="shared" si="1"/>
        <v>0</v>
      </c>
      <c r="H5" s="240">
        <f t="shared" si="1"/>
        <v>0</v>
      </c>
      <c r="I5" s="240">
        <f t="shared" si="1"/>
        <v>0</v>
      </c>
      <c r="J5" s="240">
        <f t="shared" si="1"/>
        <v>0</v>
      </c>
      <c r="K5" s="240">
        <f t="shared" si="1"/>
        <v>0</v>
      </c>
      <c r="L5" s="240">
        <f t="shared" si="1"/>
        <v>0</v>
      </c>
      <c r="M5" s="240">
        <f t="shared" si="1"/>
        <v>0</v>
      </c>
      <c r="N5" s="240">
        <f t="shared" si="1"/>
        <v>0</v>
      </c>
      <c r="O5" s="240">
        <f t="shared" si="1"/>
        <v>0</v>
      </c>
      <c r="P5" s="240">
        <f t="shared" si="1"/>
        <v>0</v>
      </c>
      <c r="Q5" s="240">
        <f t="shared" si="1"/>
        <v>0</v>
      </c>
      <c r="R5" s="240">
        <f t="shared" si="1"/>
        <v>0</v>
      </c>
      <c r="S5" s="240">
        <f t="shared" si="1"/>
        <v>0</v>
      </c>
      <c r="T5" s="240">
        <f t="shared" si="1"/>
        <v>0</v>
      </c>
      <c r="U5" s="240">
        <f t="shared" si="1"/>
        <v>0</v>
      </c>
      <c r="V5" s="240">
        <f t="shared" si="1"/>
        <v>0</v>
      </c>
      <c r="W5" s="240">
        <f t="shared" si="1"/>
        <v>0</v>
      </c>
      <c r="X5" s="240">
        <f t="shared" si="1"/>
        <v>0</v>
      </c>
      <c r="Y5" s="240">
        <f t="shared" si="1"/>
        <v>0</v>
      </c>
      <c r="Z5" s="240">
        <f t="shared" si="1"/>
        <v>0</v>
      </c>
      <c r="AA5" s="240">
        <f t="shared" si="1"/>
        <v>0</v>
      </c>
      <c r="AB5" s="240">
        <f t="shared" si="1"/>
        <v>0</v>
      </c>
      <c r="AC5" s="240">
        <f t="shared" si="1"/>
        <v>0</v>
      </c>
      <c r="AD5" s="240">
        <f t="shared" si="1"/>
        <v>0</v>
      </c>
      <c r="AE5" s="240">
        <f t="shared" si="1"/>
        <v>0</v>
      </c>
      <c r="AF5" s="240">
        <f t="shared" si="1"/>
        <v>0</v>
      </c>
      <c r="AG5" s="240">
        <f t="shared" si="1"/>
        <v>0</v>
      </c>
      <c r="AH5" s="240">
        <f t="shared" si="1"/>
        <v>433.19637841651365</v>
      </c>
      <c r="AI5" s="240">
        <f t="shared" si="1"/>
        <v>491.69011230548637</v>
      </c>
      <c r="AJ5" s="240">
        <f t="shared" ref="AJ5:BO5" si="2">SUM(AJ8, AJ12,AJ15)</f>
        <v>556.78557678919367</v>
      </c>
      <c r="AK5" s="240">
        <f t="shared" si="2"/>
        <v>602.69066695632307</v>
      </c>
      <c r="AL5" s="240">
        <f t="shared" si="2"/>
        <v>638.92866433160452</v>
      </c>
      <c r="AM5" s="240">
        <f t="shared" si="2"/>
        <v>676.46664247621209</v>
      </c>
      <c r="AN5" s="240">
        <f t="shared" si="2"/>
        <v>690.46052004690171</v>
      </c>
      <c r="AO5" s="240">
        <f t="shared" si="2"/>
        <v>700.08555842769397</v>
      </c>
      <c r="AP5" s="240">
        <f t="shared" si="2"/>
        <v>724.45946224287422</v>
      </c>
      <c r="AQ5" s="240">
        <f t="shared" si="2"/>
        <v>734.90769715392037</v>
      </c>
      <c r="AR5" s="240">
        <f t="shared" si="2"/>
        <v>742.36020250581066</v>
      </c>
      <c r="AS5" s="240">
        <f t="shared" si="2"/>
        <v>730.13111097207798</v>
      </c>
      <c r="AT5" s="240">
        <f t="shared" si="2"/>
        <v>775.26191022330795</v>
      </c>
      <c r="AU5" s="240">
        <f t="shared" si="2"/>
        <v>863.60627344005002</v>
      </c>
      <c r="AV5" s="240">
        <f t="shared" si="2"/>
        <v>852.2527553950282</v>
      </c>
      <c r="AW5" s="240">
        <f t="shared" si="2"/>
        <v>873.20359314762982</v>
      </c>
      <c r="AX5" s="240">
        <f t="shared" si="2"/>
        <v>859.06318218085562</v>
      </c>
      <c r="AY5" s="240">
        <f t="shared" si="2"/>
        <v>851.731324624629</v>
      </c>
      <c r="AZ5" s="240">
        <f t="shared" si="2"/>
        <v>829.88126142015744</v>
      </c>
      <c r="BA5" s="240">
        <f t="shared" si="2"/>
        <v>847.58109511712473</v>
      </c>
      <c r="BB5" s="240">
        <f t="shared" si="2"/>
        <v>839.89658660323107</v>
      </c>
      <c r="BC5" s="240">
        <f t="shared" si="2"/>
        <v>872.56183395470418</v>
      </c>
      <c r="BD5" s="240">
        <f t="shared" si="2"/>
        <v>865.87408814187211</v>
      </c>
      <c r="BE5" s="240">
        <f t="shared" si="2"/>
        <v>975.0571849050001</v>
      </c>
      <c r="BF5" s="240">
        <f t="shared" si="2"/>
        <v>958.2172410367499</v>
      </c>
      <c r="BG5" s="240">
        <f t="shared" si="2"/>
        <v>884.55214787227749</v>
      </c>
      <c r="BH5" s="240">
        <f t="shared" si="2"/>
        <v>804.2732521245</v>
      </c>
      <c r="BI5" s="240">
        <f t="shared" si="2"/>
        <v>764.43906345325001</v>
      </c>
      <c r="BJ5" s="240">
        <f t="shared" si="2"/>
        <v>698.14931705625008</v>
      </c>
      <c r="BK5" s="240">
        <f t="shared" si="2"/>
        <v>657.23492130667955</v>
      </c>
      <c r="BL5" s="240">
        <f t="shared" si="2"/>
        <v>609.35377852930276</v>
      </c>
      <c r="BM5" s="240">
        <f t="shared" si="2"/>
        <v>598.15693215526335</v>
      </c>
      <c r="BN5" s="240">
        <f t="shared" si="2"/>
        <v>563.29060795511202</v>
      </c>
      <c r="BO5" s="240">
        <f t="shared" si="2"/>
        <v>556.61229230695847</v>
      </c>
      <c r="BP5" s="240">
        <f t="shared" ref="BP5:CB5" si="3">SUM(BP8, BP12,BP15)</f>
        <v>564.26172678124692</v>
      </c>
      <c r="BQ5" s="240">
        <f t="shared" si="3"/>
        <v>563.72247188354766</v>
      </c>
      <c r="BR5" s="240">
        <f t="shared" si="3"/>
        <v>558.3774162769223</v>
      </c>
      <c r="BS5" s="240">
        <f t="shared" si="3"/>
        <v>562.103048365684</v>
      </c>
      <c r="BT5" s="240">
        <f t="shared" si="3"/>
        <v>552.47871435148681</v>
      </c>
      <c r="BU5" s="240">
        <f t="shared" si="3"/>
        <v>499.30094930620544</v>
      </c>
      <c r="BV5" s="240">
        <f t="shared" si="3"/>
        <v>461.68818435114184</v>
      </c>
      <c r="BW5" s="240">
        <f t="shared" si="3"/>
        <v>500.15620627323722</v>
      </c>
      <c r="BX5" s="240">
        <f t="shared" si="3"/>
        <v>398.08177553317603</v>
      </c>
      <c r="BY5" s="240">
        <f t="shared" si="3"/>
        <v>366.91583277806029</v>
      </c>
      <c r="BZ5" s="240">
        <f t="shared" si="3"/>
        <v>339.57391574933928</v>
      </c>
      <c r="CA5" s="240">
        <f t="shared" si="3"/>
        <v>315.24616460720586</v>
      </c>
      <c r="CB5" s="241">
        <f t="shared" si="3"/>
        <v>292.94604891109037</v>
      </c>
    </row>
    <row r="6" spans="1:80" x14ac:dyDescent="0.4">
      <c r="B6" s="64" t="s">
        <v>372</v>
      </c>
      <c r="C6" s="171"/>
      <c r="D6" s="240">
        <f t="shared" ref="D6:AI6" si="4">SUM(D13,D16)</f>
        <v>0</v>
      </c>
      <c r="E6" s="240">
        <f t="shared" si="4"/>
        <v>0</v>
      </c>
      <c r="F6" s="240">
        <f t="shared" si="4"/>
        <v>0</v>
      </c>
      <c r="G6" s="240">
        <f t="shared" si="4"/>
        <v>0</v>
      </c>
      <c r="H6" s="240">
        <f t="shared" si="4"/>
        <v>0</v>
      </c>
      <c r="I6" s="240">
        <f t="shared" si="4"/>
        <v>0</v>
      </c>
      <c r="J6" s="240">
        <f t="shared" si="4"/>
        <v>0</v>
      </c>
      <c r="K6" s="240">
        <f t="shared" si="4"/>
        <v>0</v>
      </c>
      <c r="L6" s="240">
        <f t="shared" si="4"/>
        <v>0</v>
      </c>
      <c r="M6" s="240">
        <f t="shared" si="4"/>
        <v>0</v>
      </c>
      <c r="N6" s="240">
        <f t="shared" si="4"/>
        <v>0</v>
      </c>
      <c r="O6" s="240">
        <f t="shared" si="4"/>
        <v>0</v>
      </c>
      <c r="P6" s="240">
        <f t="shared" si="4"/>
        <v>0</v>
      </c>
      <c r="Q6" s="240">
        <f t="shared" si="4"/>
        <v>0</v>
      </c>
      <c r="R6" s="240">
        <f t="shared" si="4"/>
        <v>0</v>
      </c>
      <c r="S6" s="240">
        <f t="shared" si="4"/>
        <v>0</v>
      </c>
      <c r="T6" s="240">
        <f t="shared" si="4"/>
        <v>0</v>
      </c>
      <c r="U6" s="240">
        <f t="shared" si="4"/>
        <v>0</v>
      </c>
      <c r="V6" s="240">
        <f t="shared" si="4"/>
        <v>0</v>
      </c>
      <c r="W6" s="240">
        <f t="shared" si="4"/>
        <v>0</v>
      </c>
      <c r="X6" s="240">
        <f t="shared" si="4"/>
        <v>0</v>
      </c>
      <c r="Y6" s="240">
        <f t="shared" si="4"/>
        <v>0</v>
      </c>
      <c r="Z6" s="240">
        <f t="shared" si="4"/>
        <v>0</v>
      </c>
      <c r="AA6" s="240">
        <f t="shared" si="4"/>
        <v>0</v>
      </c>
      <c r="AB6" s="240">
        <f t="shared" si="4"/>
        <v>0</v>
      </c>
      <c r="AC6" s="240">
        <f t="shared" si="4"/>
        <v>0</v>
      </c>
      <c r="AD6" s="240">
        <f t="shared" si="4"/>
        <v>0</v>
      </c>
      <c r="AE6" s="240">
        <f t="shared" si="4"/>
        <v>0</v>
      </c>
      <c r="AF6" s="240">
        <f t="shared" si="4"/>
        <v>0</v>
      </c>
      <c r="AG6" s="240">
        <f t="shared" si="4"/>
        <v>0</v>
      </c>
      <c r="AH6" s="240">
        <f t="shared" si="4"/>
        <v>71.803621583486347</v>
      </c>
      <c r="AI6" s="240">
        <f t="shared" si="4"/>
        <v>71.309887694513563</v>
      </c>
      <c r="AJ6" s="240">
        <f t="shared" ref="AJ6:BO6" si="5">SUM(AJ13,AJ16)</f>
        <v>81.214423210806217</v>
      </c>
      <c r="AK6" s="240">
        <f t="shared" si="5"/>
        <v>88.309333043676872</v>
      </c>
      <c r="AL6" s="240">
        <f t="shared" si="5"/>
        <v>86.071335668395506</v>
      </c>
      <c r="AM6" s="240">
        <f t="shared" si="5"/>
        <v>94.533357523787956</v>
      </c>
      <c r="AN6" s="240">
        <f t="shared" si="5"/>
        <v>94.539479953098336</v>
      </c>
      <c r="AO6" s="240">
        <f t="shared" si="5"/>
        <v>99.91444157230606</v>
      </c>
      <c r="AP6" s="240">
        <f t="shared" si="5"/>
        <v>100.54053775712582</v>
      </c>
      <c r="AQ6" s="240">
        <f t="shared" si="5"/>
        <v>104.34230284607963</v>
      </c>
      <c r="AR6" s="240">
        <f t="shared" si="5"/>
        <v>107.80379749418931</v>
      </c>
      <c r="AS6" s="240">
        <f t="shared" si="5"/>
        <v>122.17188902792199</v>
      </c>
      <c r="AT6" s="240">
        <f t="shared" si="5"/>
        <v>114.12408977669212</v>
      </c>
      <c r="AU6" s="240">
        <f t="shared" si="5"/>
        <v>146.99272655994997</v>
      </c>
      <c r="AV6" s="240">
        <f t="shared" si="5"/>
        <v>157.74724460497177</v>
      </c>
      <c r="AW6" s="240">
        <f t="shared" si="5"/>
        <v>166.79640685237015</v>
      </c>
      <c r="AX6" s="240">
        <f t="shared" si="5"/>
        <v>162.93681781914438</v>
      </c>
      <c r="AY6" s="240">
        <f t="shared" si="5"/>
        <v>164.65367537537094</v>
      </c>
      <c r="AZ6" s="240">
        <f t="shared" si="5"/>
        <v>151.35973857984254</v>
      </c>
      <c r="BA6" s="240">
        <f t="shared" si="5"/>
        <v>139.49190488287545</v>
      </c>
      <c r="BB6" s="240">
        <f t="shared" si="5"/>
        <v>134.50941339676888</v>
      </c>
      <c r="BC6" s="240">
        <f t="shared" si="5"/>
        <v>129.1281660452959</v>
      </c>
      <c r="BD6" s="240">
        <f t="shared" si="5"/>
        <v>119.97591185812794</v>
      </c>
      <c r="BE6" s="240">
        <f t="shared" si="5"/>
        <v>124.23847975499999</v>
      </c>
      <c r="BF6" s="240">
        <f t="shared" si="5"/>
        <v>129.19739105324999</v>
      </c>
      <c r="BG6" s="240">
        <f t="shared" si="5"/>
        <v>122.12592027499997</v>
      </c>
      <c r="BH6" s="240">
        <f t="shared" si="5"/>
        <v>118.53474787549996</v>
      </c>
      <c r="BI6" s="240">
        <f t="shared" si="5"/>
        <v>110.10084555674999</v>
      </c>
      <c r="BJ6" s="240">
        <f t="shared" si="5"/>
        <v>98.398418693749989</v>
      </c>
      <c r="BK6" s="240">
        <f t="shared" si="5"/>
        <v>78.937256372223544</v>
      </c>
      <c r="BL6" s="240">
        <f t="shared" si="5"/>
        <v>65.396410920697221</v>
      </c>
      <c r="BM6" s="240">
        <f t="shared" si="5"/>
        <v>51.483577534736391</v>
      </c>
      <c r="BN6" s="240">
        <f t="shared" si="5"/>
        <v>50.233626574888149</v>
      </c>
      <c r="BO6" s="240">
        <f t="shared" si="5"/>
        <v>37.345721613041349</v>
      </c>
      <c r="BP6" s="240">
        <f t="shared" ref="BP6:CB6" si="6">SUM(BP13,BP16)</f>
        <v>28.278218738752912</v>
      </c>
      <c r="BQ6" s="240">
        <f t="shared" si="6"/>
        <v>18.508530036452314</v>
      </c>
      <c r="BR6" s="240">
        <f t="shared" si="6"/>
        <v>12.288244013077932</v>
      </c>
      <c r="BS6" s="240">
        <f t="shared" si="6"/>
        <v>6.8174169843168348</v>
      </c>
      <c r="BT6" s="240">
        <f t="shared" si="6"/>
        <v>4.8587791485131495</v>
      </c>
      <c r="BU6" s="240">
        <f t="shared" si="6"/>
        <v>3.2507548237949484</v>
      </c>
      <c r="BV6" s="240">
        <f t="shared" si="6"/>
        <v>1.5711076788582325</v>
      </c>
      <c r="BW6" s="240">
        <f t="shared" si="6"/>
        <v>1.0166256812205636</v>
      </c>
      <c r="BX6" s="240">
        <f t="shared" si="6"/>
        <v>0</v>
      </c>
      <c r="BY6" s="240">
        <f t="shared" si="6"/>
        <v>0</v>
      </c>
      <c r="BZ6" s="240">
        <f t="shared" si="6"/>
        <v>0</v>
      </c>
      <c r="CA6" s="240">
        <f t="shared" si="6"/>
        <v>0</v>
      </c>
      <c r="CB6" s="241">
        <f t="shared" si="6"/>
        <v>0</v>
      </c>
    </row>
    <row r="7" spans="1:80" x14ac:dyDescent="0.4">
      <c r="B7" s="64"/>
      <c r="C7" s="171"/>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1"/>
    </row>
    <row r="8" spans="1:80" x14ac:dyDescent="0.4">
      <c r="B8" s="169" t="s">
        <v>422</v>
      </c>
      <c r="C8" s="171"/>
      <c r="D8" s="237">
        <v>0</v>
      </c>
      <c r="E8" s="237">
        <v>0</v>
      </c>
      <c r="F8" s="237">
        <v>0</v>
      </c>
      <c r="G8" s="237">
        <v>0</v>
      </c>
      <c r="H8" s="237">
        <v>0</v>
      </c>
      <c r="I8" s="237">
        <v>0</v>
      </c>
      <c r="J8" s="237">
        <v>0</v>
      </c>
      <c r="K8" s="237">
        <v>0</v>
      </c>
      <c r="L8" s="237">
        <v>0</v>
      </c>
      <c r="M8" s="237">
        <v>0</v>
      </c>
      <c r="N8" s="237">
        <v>0</v>
      </c>
      <c r="O8" s="237">
        <v>0</v>
      </c>
      <c r="P8" s="237">
        <v>0</v>
      </c>
      <c r="Q8" s="237">
        <v>0</v>
      </c>
      <c r="R8" s="237">
        <v>0</v>
      </c>
      <c r="S8" s="237">
        <v>0</v>
      </c>
      <c r="T8" s="237">
        <v>0</v>
      </c>
      <c r="U8" s="237">
        <v>0</v>
      </c>
      <c r="V8" s="237">
        <v>0</v>
      </c>
      <c r="W8" s="237">
        <v>0</v>
      </c>
      <c r="X8" s="237">
        <v>0</v>
      </c>
      <c r="Y8" s="237">
        <v>0</v>
      </c>
      <c r="Z8" s="237">
        <v>0</v>
      </c>
      <c r="AA8" s="237">
        <v>0</v>
      </c>
      <c r="AB8" s="237">
        <v>0</v>
      </c>
      <c r="AC8" s="237">
        <v>0</v>
      </c>
      <c r="AD8" s="237">
        <v>0</v>
      </c>
      <c r="AE8" s="237">
        <v>0</v>
      </c>
      <c r="AF8" s="237">
        <v>0</v>
      </c>
      <c r="AG8" s="237">
        <v>0</v>
      </c>
      <c r="AH8" s="237">
        <v>0</v>
      </c>
      <c r="AI8" s="237">
        <v>0</v>
      </c>
      <c r="AJ8" s="237">
        <v>0</v>
      </c>
      <c r="AK8" s="237">
        <v>0</v>
      </c>
      <c r="AL8" s="237">
        <v>0</v>
      </c>
      <c r="AM8" s="237">
        <v>0</v>
      </c>
      <c r="AN8" s="237">
        <v>0</v>
      </c>
      <c r="AO8" s="237">
        <v>0</v>
      </c>
      <c r="AP8" s="237">
        <v>0</v>
      </c>
      <c r="AQ8" s="237">
        <v>0</v>
      </c>
      <c r="AR8" s="237">
        <v>0</v>
      </c>
      <c r="AS8" s="237">
        <v>0</v>
      </c>
      <c r="AT8" s="237">
        <v>0</v>
      </c>
      <c r="AU8" s="237">
        <v>0</v>
      </c>
      <c r="AV8" s="237">
        <v>0</v>
      </c>
      <c r="AW8" s="237">
        <v>0</v>
      </c>
      <c r="AX8" s="237">
        <v>0</v>
      </c>
      <c r="AY8" s="237">
        <v>0</v>
      </c>
      <c r="AZ8" s="237">
        <v>0</v>
      </c>
      <c r="BA8" s="237">
        <v>0</v>
      </c>
      <c r="BB8" s="237">
        <v>0</v>
      </c>
      <c r="BC8" s="237">
        <v>0</v>
      </c>
      <c r="BD8" s="237">
        <v>0</v>
      </c>
      <c r="BE8" s="237">
        <v>0</v>
      </c>
      <c r="BF8" s="237">
        <v>0</v>
      </c>
      <c r="BG8" s="237">
        <v>0</v>
      </c>
      <c r="BH8" s="237">
        <v>0</v>
      </c>
      <c r="BI8" s="237">
        <v>0</v>
      </c>
      <c r="BJ8" s="237">
        <v>0</v>
      </c>
      <c r="BK8" s="237">
        <v>0</v>
      </c>
      <c r="BL8" s="237">
        <v>0</v>
      </c>
      <c r="BM8" s="237">
        <v>0</v>
      </c>
      <c r="BN8" s="237">
        <v>0</v>
      </c>
      <c r="BO8" s="237">
        <v>0</v>
      </c>
      <c r="BP8" s="237">
        <v>0</v>
      </c>
      <c r="BQ8" s="237">
        <v>0</v>
      </c>
      <c r="BR8" s="237">
        <v>0</v>
      </c>
      <c r="BS8" s="237">
        <v>0</v>
      </c>
      <c r="BT8" s="237">
        <v>0</v>
      </c>
      <c r="BU8" s="237">
        <v>109.92024563645997</v>
      </c>
      <c r="BV8" s="237">
        <v>184.96516445151136</v>
      </c>
      <c r="BW8" s="237">
        <v>220.2178362108375</v>
      </c>
      <c r="BX8" s="237">
        <v>196.00997801211636</v>
      </c>
      <c r="BY8" s="237">
        <v>198.10319974713619</v>
      </c>
      <c r="BZ8" s="237">
        <v>198.54723707241058</v>
      </c>
      <c r="CA8" s="237">
        <v>198.13753233224159</v>
      </c>
      <c r="CB8" s="238">
        <v>197.19811498345291</v>
      </c>
    </row>
    <row r="9" spans="1:80" x14ac:dyDescent="0.4">
      <c r="B9" s="64" t="s">
        <v>423</v>
      </c>
      <c r="C9" s="171"/>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v>28.738193901895261</v>
      </c>
      <c r="BV9" s="240">
        <v>57.901574344580851</v>
      </c>
      <c r="BW9" s="240">
        <v>68.141338698108811</v>
      </c>
      <c r="BX9" s="240">
        <v>58.706448119825296</v>
      </c>
      <c r="BY9" s="240">
        <v>59.729533694944678</v>
      </c>
      <c r="BZ9" s="240">
        <v>59.97116795273201</v>
      </c>
      <c r="CA9" s="240">
        <v>59.860865989546085</v>
      </c>
      <c r="CB9" s="241">
        <v>59.58982246626433</v>
      </c>
    </row>
    <row r="10" spans="1:80" x14ac:dyDescent="0.4">
      <c r="B10" s="64" t="s">
        <v>424</v>
      </c>
      <c r="C10" s="171"/>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v>81.182051734564695</v>
      </c>
      <c r="BV10" s="240">
        <v>127.06359010693052</v>
      </c>
      <c r="BW10" s="240">
        <v>152.07649751272868</v>
      </c>
      <c r="BX10" s="240">
        <v>137.30352989229107</v>
      </c>
      <c r="BY10" s="240">
        <v>138.37366605219151</v>
      </c>
      <c r="BZ10" s="240">
        <v>138.57606911967855</v>
      </c>
      <c r="CA10" s="240">
        <v>138.27666634269553</v>
      </c>
      <c r="CB10" s="241">
        <v>137.6082925171886</v>
      </c>
    </row>
    <row r="11" spans="1:80" ht="26.25" customHeight="1" x14ac:dyDescent="0.4">
      <c r="A11" s="175"/>
      <c r="B11" s="169" t="s">
        <v>425</v>
      </c>
      <c r="C11" s="166"/>
      <c r="D11" s="237">
        <v>0</v>
      </c>
      <c r="E11" s="237">
        <v>0</v>
      </c>
      <c r="F11" s="237">
        <v>0</v>
      </c>
      <c r="G11" s="237">
        <v>0</v>
      </c>
      <c r="H11" s="237">
        <v>0</v>
      </c>
      <c r="I11" s="237">
        <v>0</v>
      </c>
      <c r="J11" s="237">
        <v>0</v>
      </c>
      <c r="K11" s="237">
        <v>0</v>
      </c>
      <c r="L11" s="237">
        <v>0</v>
      </c>
      <c r="M11" s="237">
        <v>0</v>
      </c>
      <c r="N11" s="237">
        <v>0</v>
      </c>
      <c r="O11" s="237">
        <v>0</v>
      </c>
      <c r="P11" s="237">
        <v>0</v>
      </c>
      <c r="Q11" s="237">
        <v>0</v>
      </c>
      <c r="R11" s="237">
        <v>0</v>
      </c>
      <c r="S11" s="237">
        <v>0</v>
      </c>
      <c r="T11" s="237">
        <v>0</v>
      </c>
      <c r="U11" s="237">
        <v>0</v>
      </c>
      <c r="V11" s="237">
        <v>0</v>
      </c>
      <c r="W11" s="237">
        <v>0</v>
      </c>
      <c r="X11" s="237">
        <v>0</v>
      </c>
      <c r="Y11" s="237">
        <v>0</v>
      </c>
      <c r="Z11" s="237">
        <v>0</v>
      </c>
      <c r="AA11" s="237">
        <v>0</v>
      </c>
      <c r="AB11" s="237">
        <v>0</v>
      </c>
      <c r="AC11" s="237">
        <v>0</v>
      </c>
      <c r="AD11" s="237">
        <v>0</v>
      </c>
      <c r="AE11" s="237">
        <v>0</v>
      </c>
      <c r="AF11" s="237">
        <v>0</v>
      </c>
      <c r="AG11" s="237">
        <v>0</v>
      </c>
      <c r="AH11" s="237">
        <f t="shared" ref="AH11:CB11" si="7">SUM(AH12:AH13)</f>
        <v>505</v>
      </c>
      <c r="AI11" s="237">
        <f t="shared" si="7"/>
        <v>562.88724981467749</v>
      </c>
      <c r="AJ11" s="237">
        <f t="shared" si="7"/>
        <v>636.0202001482578</v>
      </c>
      <c r="AK11" s="237">
        <f t="shared" si="7"/>
        <v>685.84818383988136</v>
      </c>
      <c r="AL11" s="237">
        <f t="shared" si="7"/>
        <v>716</v>
      </c>
      <c r="AM11" s="237">
        <f t="shared" si="7"/>
        <v>756</v>
      </c>
      <c r="AN11" s="237">
        <f t="shared" si="7"/>
        <v>759</v>
      </c>
      <c r="AO11" s="237">
        <f t="shared" si="7"/>
        <v>767</v>
      </c>
      <c r="AP11" s="237">
        <f t="shared" si="7"/>
        <v>785</v>
      </c>
      <c r="AQ11" s="237">
        <f t="shared" si="7"/>
        <v>789.25</v>
      </c>
      <c r="AR11" s="237">
        <f t="shared" si="7"/>
        <v>787.16399999999999</v>
      </c>
      <c r="AS11" s="237">
        <f t="shared" si="7"/>
        <v>771.303</v>
      </c>
      <c r="AT11" s="237">
        <f t="shared" si="7"/>
        <v>788.89200000000005</v>
      </c>
      <c r="AU11" s="237">
        <f t="shared" si="7"/>
        <v>878.78200000000004</v>
      </c>
      <c r="AV11" s="237">
        <f t="shared" si="7"/>
        <v>860.14800000000002</v>
      </c>
      <c r="AW11" s="237">
        <f t="shared" si="7"/>
        <v>868</v>
      </c>
      <c r="AX11" s="237">
        <f t="shared" si="7"/>
        <v>841.82099999999991</v>
      </c>
      <c r="AY11" s="237">
        <f t="shared" si="7"/>
        <v>821.31099999999992</v>
      </c>
      <c r="AZ11" s="237">
        <f t="shared" si="7"/>
        <v>771.62099999999998</v>
      </c>
      <c r="BA11" s="237">
        <f t="shared" si="7"/>
        <v>767.95100000000014</v>
      </c>
      <c r="BB11" s="237">
        <f t="shared" si="7"/>
        <v>744.78599999999994</v>
      </c>
      <c r="BC11" s="237">
        <f t="shared" si="7"/>
        <v>750.40700000000015</v>
      </c>
      <c r="BD11" s="237">
        <f t="shared" si="7"/>
        <v>722.57399999999996</v>
      </c>
      <c r="BE11" s="237">
        <f t="shared" si="7"/>
        <v>830.53729334177387</v>
      </c>
      <c r="BF11" s="237">
        <f t="shared" si="7"/>
        <v>836.62692212999991</v>
      </c>
      <c r="BG11" s="237">
        <f t="shared" si="7"/>
        <v>779.6027927405496</v>
      </c>
      <c r="BH11" s="237">
        <f t="shared" si="7"/>
        <v>720.87099999999998</v>
      </c>
      <c r="BI11" s="237">
        <f t="shared" si="7"/>
        <v>697.05176069000004</v>
      </c>
      <c r="BJ11" s="237">
        <f t="shared" si="7"/>
        <v>642.11463335999997</v>
      </c>
      <c r="BK11" s="237">
        <f t="shared" si="7"/>
        <v>600.31661291890316</v>
      </c>
      <c r="BL11" s="237">
        <f t="shared" si="7"/>
        <v>559.92442127000004</v>
      </c>
      <c r="BM11" s="237">
        <f t="shared" si="7"/>
        <v>548.03660721503923</v>
      </c>
      <c r="BN11" s="237">
        <f t="shared" si="7"/>
        <v>529.75740402523707</v>
      </c>
      <c r="BO11" s="237">
        <f t="shared" si="7"/>
        <v>518.53362152957493</v>
      </c>
      <c r="BP11" s="237">
        <f t="shared" si="7"/>
        <v>523.88457191740724</v>
      </c>
      <c r="BQ11" s="237">
        <f t="shared" si="7"/>
        <v>513.45475950999992</v>
      </c>
      <c r="BR11" s="237">
        <f t="shared" si="7"/>
        <v>516.08061811252776</v>
      </c>
      <c r="BS11" s="237">
        <f t="shared" si="7"/>
        <v>522.03452683860587</v>
      </c>
      <c r="BT11" s="237">
        <f t="shared" si="7"/>
        <v>516.30467009524364</v>
      </c>
      <c r="BU11" s="237">
        <f t="shared" si="7"/>
        <v>339.25796803025725</v>
      </c>
      <c r="BV11" s="237">
        <f t="shared" si="7"/>
        <v>240.46341217608921</v>
      </c>
      <c r="BW11" s="237">
        <f t="shared" si="7"/>
        <v>242.76256754780221</v>
      </c>
      <c r="BX11" s="237">
        <f t="shared" si="7"/>
        <v>174.60258453626719</v>
      </c>
      <c r="BY11" s="237">
        <f t="shared" si="7"/>
        <v>145.86460055862037</v>
      </c>
      <c r="BZ11" s="237">
        <f t="shared" si="7"/>
        <v>121.85581010131408</v>
      </c>
      <c r="CA11" s="237">
        <f t="shared" si="7"/>
        <v>101.1891323656141</v>
      </c>
      <c r="CB11" s="238">
        <f t="shared" si="7"/>
        <v>82.732162196117145</v>
      </c>
    </row>
    <row r="12" spans="1:80" x14ac:dyDescent="0.4">
      <c r="B12" s="64" t="s">
        <v>373</v>
      </c>
      <c r="C12" s="171"/>
      <c r="D12" s="240" t="s">
        <v>411</v>
      </c>
      <c r="E12" s="240" t="s">
        <v>411</v>
      </c>
      <c r="F12" s="240" t="s">
        <v>411</v>
      </c>
      <c r="G12" s="240" t="s">
        <v>411</v>
      </c>
      <c r="H12" s="240" t="s">
        <v>411</v>
      </c>
      <c r="I12" s="240" t="s">
        <v>411</v>
      </c>
      <c r="J12" s="240" t="s">
        <v>411</v>
      </c>
      <c r="K12" s="240" t="s">
        <v>411</v>
      </c>
      <c r="L12" s="240" t="s">
        <v>411</v>
      </c>
      <c r="M12" s="240" t="s">
        <v>411</v>
      </c>
      <c r="N12" s="240" t="s">
        <v>411</v>
      </c>
      <c r="O12" s="240" t="s">
        <v>411</v>
      </c>
      <c r="P12" s="240" t="s">
        <v>411</v>
      </c>
      <c r="Q12" s="240" t="s">
        <v>411</v>
      </c>
      <c r="R12" s="240" t="s">
        <v>411</v>
      </c>
      <c r="S12" s="240" t="s">
        <v>411</v>
      </c>
      <c r="T12" s="240" t="s">
        <v>411</v>
      </c>
      <c r="U12" s="240" t="s">
        <v>411</v>
      </c>
      <c r="V12" s="240" t="s">
        <v>411</v>
      </c>
      <c r="W12" s="240" t="s">
        <v>411</v>
      </c>
      <c r="X12" s="240" t="s">
        <v>411</v>
      </c>
      <c r="Y12" s="240" t="s">
        <v>411</v>
      </c>
      <c r="Z12" s="240" t="s">
        <v>411</v>
      </c>
      <c r="AA12" s="240" t="s">
        <v>411</v>
      </c>
      <c r="AB12" s="240" t="s">
        <v>411</v>
      </c>
      <c r="AC12" s="240" t="s">
        <v>411</v>
      </c>
      <c r="AD12" s="240" t="s">
        <v>411</v>
      </c>
      <c r="AE12" s="240" t="s">
        <v>411</v>
      </c>
      <c r="AF12" s="240" t="s">
        <v>411</v>
      </c>
      <c r="AG12" s="240" t="s">
        <v>411</v>
      </c>
      <c r="AH12" s="240">
        <v>433.19637841651365</v>
      </c>
      <c r="AI12" s="240">
        <v>491.57804255409542</v>
      </c>
      <c r="AJ12" s="240">
        <v>554.82967264977924</v>
      </c>
      <c r="AK12" s="240">
        <v>597.63212258588965</v>
      </c>
      <c r="AL12" s="240">
        <v>630.14592004132612</v>
      </c>
      <c r="AM12" s="240">
        <v>661.919258538132</v>
      </c>
      <c r="AN12" s="240">
        <v>665.25957529428422</v>
      </c>
      <c r="AO12" s="240">
        <v>668.58081446977872</v>
      </c>
      <c r="AP12" s="240">
        <v>686.54822330144486</v>
      </c>
      <c r="AQ12" s="240">
        <v>687.83778406598583</v>
      </c>
      <c r="AR12" s="240">
        <v>683.46392070541924</v>
      </c>
      <c r="AS12" s="240">
        <v>656.05418789515488</v>
      </c>
      <c r="AT12" s="240">
        <v>683.68441738207923</v>
      </c>
      <c r="AU12" s="240">
        <v>746.31190271576043</v>
      </c>
      <c r="AV12" s="240">
        <v>720.91047448732343</v>
      </c>
      <c r="AW12" s="240">
        <v>722.98375426855523</v>
      </c>
      <c r="AX12" s="240">
        <v>701.70056148671415</v>
      </c>
      <c r="AY12" s="240">
        <v>683.57531623989541</v>
      </c>
      <c r="AZ12" s="240">
        <v>648.47078202168245</v>
      </c>
      <c r="BA12" s="240">
        <v>655.47438801712497</v>
      </c>
      <c r="BB12" s="240">
        <v>638.58108077177928</v>
      </c>
      <c r="BC12" s="240">
        <v>650.31584786041594</v>
      </c>
      <c r="BD12" s="240">
        <v>631.10693085508979</v>
      </c>
      <c r="BE12" s="240">
        <v>736.26207961364651</v>
      </c>
      <c r="BF12" s="240">
        <v>738.48558911616817</v>
      </c>
      <c r="BG12" s="240">
        <v>691.18314787227746</v>
      </c>
      <c r="BH12" s="240">
        <v>636.20925212450004</v>
      </c>
      <c r="BI12" s="240">
        <v>618.61569305871558</v>
      </c>
      <c r="BJ12" s="240">
        <v>572.93044173153885</v>
      </c>
      <c r="BK12" s="240">
        <v>547.30458607473906</v>
      </c>
      <c r="BL12" s="240">
        <v>515.55293311502305</v>
      </c>
      <c r="BM12" s="240">
        <v>512.88008897976067</v>
      </c>
      <c r="BN12" s="240">
        <v>492.72786275860085</v>
      </c>
      <c r="BO12" s="240">
        <v>489.66027087611786</v>
      </c>
      <c r="BP12" s="240">
        <v>502.77979164042989</v>
      </c>
      <c r="BQ12" s="240">
        <v>499.19309366482179</v>
      </c>
      <c r="BR12" s="240">
        <v>506.96691126187358</v>
      </c>
      <c r="BS12" s="240">
        <v>516.5294929940469</v>
      </c>
      <c r="BT12" s="240">
        <v>512.97957527602387</v>
      </c>
      <c r="BU12" s="240">
        <v>336.44911394526707</v>
      </c>
      <c r="BV12" s="240">
        <v>239.10587755384765</v>
      </c>
      <c r="BW12" s="240">
        <v>241.88413981258816</v>
      </c>
      <c r="BX12" s="240">
        <v>174.60258453626719</v>
      </c>
      <c r="BY12" s="240">
        <v>145.86460055862037</v>
      </c>
      <c r="BZ12" s="240">
        <v>121.85581010131408</v>
      </c>
      <c r="CA12" s="240">
        <v>101.1891323656141</v>
      </c>
      <c r="CB12" s="241">
        <v>82.732162196117145</v>
      </c>
    </row>
    <row r="13" spans="1:80" x14ac:dyDescent="0.4">
      <c r="B13" s="64" t="s">
        <v>372</v>
      </c>
      <c r="C13" s="171"/>
      <c r="D13" s="240" t="s">
        <v>411</v>
      </c>
      <c r="E13" s="240" t="s">
        <v>411</v>
      </c>
      <c r="F13" s="240" t="s">
        <v>411</v>
      </c>
      <c r="G13" s="240" t="s">
        <v>411</v>
      </c>
      <c r="H13" s="240" t="s">
        <v>411</v>
      </c>
      <c r="I13" s="240" t="s">
        <v>411</v>
      </c>
      <c r="J13" s="240" t="s">
        <v>411</v>
      </c>
      <c r="K13" s="240" t="s">
        <v>411</v>
      </c>
      <c r="L13" s="240" t="s">
        <v>411</v>
      </c>
      <c r="M13" s="240" t="s">
        <v>411</v>
      </c>
      <c r="N13" s="240" t="s">
        <v>411</v>
      </c>
      <c r="O13" s="240" t="s">
        <v>411</v>
      </c>
      <c r="P13" s="240" t="s">
        <v>411</v>
      </c>
      <c r="Q13" s="240" t="s">
        <v>411</v>
      </c>
      <c r="R13" s="240" t="s">
        <v>411</v>
      </c>
      <c r="S13" s="240" t="s">
        <v>411</v>
      </c>
      <c r="T13" s="240" t="s">
        <v>411</v>
      </c>
      <c r="U13" s="240" t="s">
        <v>411</v>
      </c>
      <c r="V13" s="240" t="s">
        <v>411</v>
      </c>
      <c r="W13" s="240" t="s">
        <v>411</v>
      </c>
      <c r="X13" s="240" t="s">
        <v>411</v>
      </c>
      <c r="Y13" s="240" t="s">
        <v>411</v>
      </c>
      <c r="Z13" s="240" t="s">
        <v>411</v>
      </c>
      <c r="AA13" s="240" t="s">
        <v>411</v>
      </c>
      <c r="AB13" s="240" t="s">
        <v>411</v>
      </c>
      <c r="AC13" s="240" t="s">
        <v>411</v>
      </c>
      <c r="AD13" s="240" t="s">
        <v>411</v>
      </c>
      <c r="AE13" s="240" t="s">
        <v>411</v>
      </c>
      <c r="AF13" s="240" t="s">
        <v>411</v>
      </c>
      <c r="AG13" s="240" t="s">
        <v>411</v>
      </c>
      <c r="AH13" s="240">
        <v>71.803621583486347</v>
      </c>
      <c r="AI13" s="240">
        <v>71.309207260582085</v>
      </c>
      <c r="AJ13" s="240">
        <v>81.190527498478616</v>
      </c>
      <c r="AK13" s="240">
        <v>88.216061253991739</v>
      </c>
      <c r="AL13" s="240">
        <v>85.854079958673921</v>
      </c>
      <c r="AM13" s="240">
        <v>94.080741461868001</v>
      </c>
      <c r="AN13" s="240">
        <v>93.74042470571581</v>
      </c>
      <c r="AO13" s="240">
        <v>98.41918553022127</v>
      </c>
      <c r="AP13" s="240">
        <v>98.451776698555136</v>
      </c>
      <c r="AQ13" s="240">
        <v>101.4122159340142</v>
      </c>
      <c r="AR13" s="240">
        <v>103.7000792945807</v>
      </c>
      <c r="AS13" s="240">
        <v>115.24881210484507</v>
      </c>
      <c r="AT13" s="240">
        <v>105.20758261792079</v>
      </c>
      <c r="AU13" s="240">
        <v>132.47009728423961</v>
      </c>
      <c r="AV13" s="240">
        <v>139.23752551267657</v>
      </c>
      <c r="AW13" s="240">
        <v>145.01624573144477</v>
      </c>
      <c r="AX13" s="240">
        <v>140.12043851328579</v>
      </c>
      <c r="AY13" s="240">
        <v>137.73568376010451</v>
      </c>
      <c r="AZ13" s="240">
        <v>123.15021797831749</v>
      </c>
      <c r="BA13" s="240">
        <v>112.47661198287514</v>
      </c>
      <c r="BB13" s="240">
        <v>106.20491922822067</v>
      </c>
      <c r="BC13" s="240">
        <v>100.0911521395842</v>
      </c>
      <c r="BD13" s="240">
        <v>91.467069144910184</v>
      </c>
      <c r="BE13" s="240">
        <v>94.275213728127369</v>
      </c>
      <c r="BF13" s="240">
        <v>98.141333013831741</v>
      </c>
      <c r="BG13" s="240">
        <v>88.419644868272087</v>
      </c>
      <c r="BH13" s="240">
        <v>84.661747875499969</v>
      </c>
      <c r="BI13" s="240">
        <v>78.43606763128443</v>
      </c>
      <c r="BJ13" s="240">
        <v>69.184191628461178</v>
      </c>
      <c r="BK13" s="240">
        <v>53.012026844164069</v>
      </c>
      <c r="BL13" s="240">
        <v>44.371488154976973</v>
      </c>
      <c r="BM13" s="240">
        <v>35.156518235278511</v>
      </c>
      <c r="BN13" s="240">
        <v>37.029541266636251</v>
      </c>
      <c r="BO13" s="240">
        <v>28.873350653457123</v>
      </c>
      <c r="BP13" s="240">
        <v>21.10478027697734</v>
      </c>
      <c r="BQ13" s="240">
        <v>14.26166584517814</v>
      </c>
      <c r="BR13" s="240">
        <v>9.1137068506542054</v>
      </c>
      <c r="BS13" s="240">
        <v>5.5050338445589686</v>
      </c>
      <c r="BT13" s="240">
        <v>3.3250948192197995</v>
      </c>
      <c r="BU13" s="240">
        <v>2.8088540849901746</v>
      </c>
      <c r="BV13" s="240">
        <v>1.3575346222415519</v>
      </c>
      <c r="BW13" s="240">
        <v>0.87842773521403605</v>
      </c>
      <c r="BX13" s="240">
        <v>0</v>
      </c>
      <c r="BY13" s="240">
        <v>0</v>
      </c>
      <c r="BZ13" s="240">
        <v>0</v>
      </c>
      <c r="CA13" s="240">
        <v>0</v>
      </c>
      <c r="CB13" s="241">
        <v>0</v>
      </c>
    </row>
    <row r="14" spans="1:80" ht="26.25" customHeight="1" x14ac:dyDescent="0.4">
      <c r="B14" s="169" t="s">
        <v>426</v>
      </c>
      <c r="C14" s="64"/>
      <c r="D14" s="237">
        <v>0</v>
      </c>
      <c r="E14" s="237">
        <v>0</v>
      </c>
      <c r="F14" s="237">
        <v>0</v>
      </c>
      <c r="G14" s="237">
        <v>0</v>
      </c>
      <c r="H14" s="237">
        <v>0</v>
      </c>
      <c r="I14" s="237">
        <v>0</v>
      </c>
      <c r="J14" s="237">
        <v>0</v>
      </c>
      <c r="K14" s="237">
        <v>0</v>
      </c>
      <c r="L14" s="237">
        <v>0</v>
      </c>
      <c r="M14" s="237">
        <v>0</v>
      </c>
      <c r="N14" s="237">
        <v>0</v>
      </c>
      <c r="O14" s="237">
        <v>0</v>
      </c>
      <c r="P14" s="237">
        <v>0</v>
      </c>
      <c r="Q14" s="237">
        <v>0</v>
      </c>
      <c r="R14" s="237">
        <v>0</v>
      </c>
      <c r="S14" s="237">
        <v>0</v>
      </c>
      <c r="T14" s="237">
        <v>0</v>
      </c>
      <c r="U14" s="237">
        <v>0</v>
      </c>
      <c r="V14" s="237">
        <v>0</v>
      </c>
      <c r="W14" s="237">
        <v>0</v>
      </c>
      <c r="X14" s="237">
        <v>0</v>
      </c>
      <c r="Y14" s="237">
        <v>0</v>
      </c>
      <c r="Z14" s="237">
        <v>0</v>
      </c>
      <c r="AA14" s="237">
        <v>0</v>
      </c>
      <c r="AB14" s="237">
        <v>0</v>
      </c>
      <c r="AC14" s="237">
        <v>0</v>
      </c>
      <c r="AD14" s="237">
        <v>0</v>
      </c>
      <c r="AE14" s="237">
        <v>0</v>
      </c>
      <c r="AF14" s="237">
        <v>0</v>
      </c>
      <c r="AG14" s="237">
        <v>0</v>
      </c>
      <c r="AH14" s="237">
        <f t="shared" ref="AH14:CB14" si="8">SUM(AH15:AH16)</f>
        <v>0</v>
      </c>
      <c r="AI14" s="237">
        <f t="shared" si="8"/>
        <v>0.11275018532246109</v>
      </c>
      <c r="AJ14" s="237">
        <f t="shared" si="8"/>
        <v>1.9797998517420314</v>
      </c>
      <c r="AK14" s="237">
        <f t="shared" si="8"/>
        <v>5.1518161601186057</v>
      </c>
      <c r="AL14" s="237">
        <f t="shared" si="8"/>
        <v>9</v>
      </c>
      <c r="AM14" s="237">
        <f t="shared" si="8"/>
        <v>14.999999999999998</v>
      </c>
      <c r="AN14" s="237">
        <f t="shared" si="8"/>
        <v>26</v>
      </c>
      <c r="AO14" s="237">
        <f t="shared" si="8"/>
        <v>33</v>
      </c>
      <c r="AP14" s="237">
        <f t="shared" si="8"/>
        <v>40</v>
      </c>
      <c r="AQ14" s="237">
        <f t="shared" si="8"/>
        <v>50.000000000000007</v>
      </c>
      <c r="AR14" s="237">
        <f t="shared" si="8"/>
        <v>63</v>
      </c>
      <c r="AS14" s="237">
        <f t="shared" si="8"/>
        <v>81</v>
      </c>
      <c r="AT14" s="237">
        <f t="shared" si="8"/>
        <v>100.494</v>
      </c>
      <c r="AU14" s="237">
        <f t="shared" si="8"/>
        <v>131.81700000000001</v>
      </c>
      <c r="AV14" s="237">
        <f t="shared" si="8"/>
        <v>149.852</v>
      </c>
      <c r="AW14" s="237">
        <f t="shared" si="8"/>
        <v>172</v>
      </c>
      <c r="AX14" s="237">
        <f t="shared" si="8"/>
        <v>180.179</v>
      </c>
      <c r="AY14" s="237">
        <f t="shared" si="8"/>
        <v>195.07400000000001</v>
      </c>
      <c r="AZ14" s="237">
        <f t="shared" si="8"/>
        <v>209.62</v>
      </c>
      <c r="BA14" s="237">
        <f t="shared" si="8"/>
        <v>219.12200000000001</v>
      </c>
      <c r="BB14" s="237">
        <f t="shared" si="8"/>
        <v>229.62</v>
      </c>
      <c r="BC14" s="237">
        <f t="shared" si="8"/>
        <v>251.28299999999999</v>
      </c>
      <c r="BD14" s="237">
        <f t="shared" si="8"/>
        <v>263.27600000000001</v>
      </c>
      <c r="BE14" s="237">
        <f t="shared" si="8"/>
        <v>268.75837131822618</v>
      </c>
      <c r="BF14" s="237">
        <f t="shared" si="8"/>
        <v>250.78770996</v>
      </c>
      <c r="BG14" s="237">
        <f t="shared" si="8"/>
        <v>227.07527540672788</v>
      </c>
      <c r="BH14" s="237">
        <f t="shared" si="8"/>
        <v>201.93699999999998</v>
      </c>
      <c r="BI14" s="237">
        <f t="shared" si="8"/>
        <v>177.48814832000002</v>
      </c>
      <c r="BJ14" s="237">
        <f t="shared" si="8"/>
        <v>154.43310238999999</v>
      </c>
      <c r="BK14" s="237">
        <f t="shared" si="8"/>
        <v>135.85556475999999</v>
      </c>
      <c r="BL14" s="237">
        <f t="shared" si="8"/>
        <v>114.82576818</v>
      </c>
      <c r="BM14" s="237">
        <f t="shared" si="8"/>
        <v>101.60390247496059</v>
      </c>
      <c r="BN14" s="237">
        <f t="shared" si="8"/>
        <v>83.766830504763064</v>
      </c>
      <c r="BO14" s="237">
        <f t="shared" si="8"/>
        <v>75.424392390424856</v>
      </c>
      <c r="BP14" s="237">
        <f t="shared" si="8"/>
        <v>68.65537360259259</v>
      </c>
      <c r="BQ14" s="237">
        <f t="shared" si="8"/>
        <v>68.776242409999995</v>
      </c>
      <c r="BR14" s="237">
        <f t="shared" si="8"/>
        <v>54.585042177472431</v>
      </c>
      <c r="BS14" s="237">
        <f t="shared" si="8"/>
        <v>46.88593851139494</v>
      </c>
      <c r="BT14" s="237">
        <f t="shared" si="8"/>
        <v>41.032823404756357</v>
      </c>
      <c r="BU14" s="237">
        <f t="shared" si="8"/>
        <v>53.373490463283133</v>
      </c>
      <c r="BV14" s="237">
        <f t="shared" si="8"/>
        <v>37.830715402399527</v>
      </c>
      <c r="BW14" s="237">
        <f t="shared" si="8"/>
        <v>38.192428195818096</v>
      </c>
      <c r="BX14" s="237">
        <f t="shared" si="8"/>
        <v>27.46921298479246</v>
      </c>
      <c r="BY14" s="237">
        <f t="shared" si="8"/>
        <v>22.948032472303744</v>
      </c>
      <c r="BZ14" s="237">
        <f t="shared" si="8"/>
        <v>19.17086857561462</v>
      </c>
      <c r="CA14" s="237">
        <f t="shared" si="8"/>
        <v>15.91949990935016</v>
      </c>
      <c r="CB14" s="238">
        <f t="shared" si="8"/>
        <v>13.015771731520335</v>
      </c>
    </row>
    <row r="15" spans="1:80" x14ac:dyDescent="0.4">
      <c r="B15" s="64" t="s">
        <v>373</v>
      </c>
      <c r="C15" s="171"/>
      <c r="D15" s="240" t="s">
        <v>411</v>
      </c>
      <c r="E15" s="240" t="s">
        <v>411</v>
      </c>
      <c r="F15" s="240" t="s">
        <v>411</v>
      </c>
      <c r="G15" s="240" t="s">
        <v>411</v>
      </c>
      <c r="H15" s="240" t="s">
        <v>411</v>
      </c>
      <c r="I15" s="240" t="s">
        <v>411</v>
      </c>
      <c r="J15" s="240" t="s">
        <v>411</v>
      </c>
      <c r="K15" s="240" t="s">
        <v>411</v>
      </c>
      <c r="L15" s="240" t="s">
        <v>411</v>
      </c>
      <c r="M15" s="240" t="s">
        <v>411</v>
      </c>
      <c r="N15" s="240" t="s">
        <v>411</v>
      </c>
      <c r="O15" s="240" t="s">
        <v>411</v>
      </c>
      <c r="P15" s="240" t="s">
        <v>411</v>
      </c>
      <c r="Q15" s="240" t="s">
        <v>411</v>
      </c>
      <c r="R15" s="240" t="s">
        <v>411</v>
      </c>
      <c r="S15" s="240" t="s">
        <v>411</v>
      </c>
      <c r="T15" s="240" t="s">
        <v>411</v>
      </c>
      <c r="U15" s="240" t="s">
        <v>411</v>
      </c>
      <c r="V15" s="240" t="s">
        <v>411</v>
      </c>
      <c r="W15" s="240" t="s">
        <v>411</v>
      </c>
      <c r="X15" s="240" t="s">
        <v>411</v>
      </c>
      <c r="Y15" s="240" t="s">
        <v>411</v>
      </c>
      <c r="Z15" s="240" t="s">
        <v>411</v>
      </c>
      <c r="AA15" s="240" t="s">
        <v>411</v>
      </c>
      <c r="AB15" s="240" t="s">
        <v>411</v>
      </c>
      <c r="AC15" s="240" t="s">
        <v>411</v>
      </c>
      <c r="AD15" s="240" t="s">
        <v>411</v>
      </c>
      <c r="AE15" s="240" t="s">
        <v>411</v>
      </c>
      <c r="AF15" s="240" t="s">
        <v>411</v>
      </c>
      <c r="AG15" s="240" t="s">
        <v>411</v>
      </c>
      <c r="AH15" s="240">
        <v>0</v>
      </c>
      <c r="AI15" s="240">
        <v>0.11206975139097579</v>
      </c>
      <c r="AJ15" s="240">
        <v>1.9559041394144265</v>
      </c>
      <c r="AK15" s="240">
        <v>5.0585443704334674</v>
      </c>
      <c r="AL15" s="240">
        <v>8.7827442902784227</v>
      </c>
      <c r="AM15" s="240">
        <v>14.547383938080046</v>
      </c>
      <c r="AN15" s="240">
        <v>25.200944752617477</v>
      </c>
      <c r="AO15" s="240">
        <v>31.504743957915213</v>
      </c>
      <c r="AP15" s="240">
        <v>37.911238941429318</v>
      </c>
      <c r="AQ15" s="240">
        <v>47.069913087934566</v>
      </c>
      <c r="AR15" s="240">
        <v>58.896281800391392</v>
      </c>
      <c r="AS15" s="240">
        <v>74.07692307692308</v>
      </c>
      <c r="AT15" s="240">
        <v>91.577492841228676</v>
      </c>
      <c r="AU15" s="240">
        <v>117.29437072428964</v>
      </c>
      <c r="AV15" s="240">
        <v>131.3422809077048</v>
      </c>
      <c r="AW15" s="240">
        <v>150.21983887907462</v>
      </c>
      <c r="AX15" s="240">
        <v>157.36262069414141</v>
      </c>
      <c r="AY15" s="240">
        <v>168.15600838473355</v>
      </c>
      <c r="AZ15" s="240">
        <v>181.41047939847496</v>
      </c>
      <c r="BA15" s="240">
        <v>192.10670709999971</v>
      </c>
      <c r="BB15" s="240">
        <v>201.31550583145179</v>
      </c>
      <c r="BC15" s="240">
        <v>222.24598609428827</v>
      </c>
      <c r="BD15" s="240">
        <v>234.76715728678226</v>
      </c>
      <c r="BE15" s="240">
        <v>238.79510529135356</v>
      </c>
      <c r="BF15" s="240">
        <v>219.73165192058175</v>
      </c>
      <c r="BG15" s="240">
        <v>193.369</v>
      </c>
      <c r="BH15" s="240">
        <v>168.06399999999999</v>
      </c>
      <c r="BI15" s="240">
        <v>145.82337039453446</v>
      </c>
      <c r="BJ15" s="240">
        <v>125.21887532471118</v>
      </c>
      <c r="BK15" s="240">
        <v>109.93033523194052</v>
      </c>
      <c r="BL15" s="240">
        <v>93.800845414279749</v>
      </c>
      <c r="BM15" s="240">
        <v>85.276843175502719</v>
      </c>
      <c r="BN15" s="240">
        <v>70.562745196511173</v>
      </c>
      <c r="BO15" s="240">
        <v>66.952021430840631</v>
      </c>
      <c r="BP15" s="240">
        <v>61.481935140817022</v>
      </c>
      <c r="BQ15" s="240">
        <v>64.529378218725824</v>
      </c>
      <c r="BR15" s="240">
        <v>51.410505015048706</v>
      </c>
      <c r="BS15" s="240">
        <v>45.57355537163707</v>
      </c>
      <c r="BT15" s="240">
        <v>39.499139075463006</v>
      </c>
      <c r="BU15" s="240">
        <v>52.931589724478357</v>
      </c>
      <c r="BV15" s="240">
        <v>37.617142345782845</v>
      </c>
      <c r="BW15" s="240">
        <v>38.054230249811567</v>
      </c>
      <c r="BX15" s="240">
        <v>27.46921298479246</v>
      </c>
      <c r="BY15" s="240">
        <v>22.948032472303744</v>
      </c>
      <c r="BZ15" s="240">
        <v>19.17086857561462</v>
      </c>
      <c r="CA15" s="240">
        <v>15.91949990935016</v>
      </c>
      <c r="CB15" s="241">
        <v>13.015771731520335</v>
      </c>
    </row>
    <row r="16" spans="1:80" x14ac:dyDescent="0.4">
      <c r="B16" s="64" t="s">
        <v>372</v>
      </c>
      <c r="C16" s="171"/>
      <c r="D16" s="240" t="s">
        <v>411</v>
      </c>
      <c r="E16" s="240" t="s">
        <v>411</v>
      </c>
      <c r="F16" s="240" t="s">
        <v>411</v>
      </c>
      <c r="G16" s="240" t="s">
        <v>411</v>
      </c>
      <c r="H16" s="240" t="s">
        <v>411</v>
      </c>
      <c r="I16" s="240" t="s">
        <v>411</v>
      </c>
      <c r="J16" s="240" t="s">
        <v>411</v>
      </c>
      <c r="K16" s="240" t="s">
        <v>411</v>
      </c>
      <c r="L16" s="240" t="s">
        <v>411</v>
      </c>
      <c r="M16" s="240" t="s">
        <v>411</v>
      </c>
      <c r="N16" s="240" t="s">
        <v>411</v>
      </c>
      <c r="O16" s="240" t="s">
        <v>411</v>
      </c>
      <c r="P16" s="240" t="s">
        <v>411</v>
      </c>
      <c r="Q16" s="240" t="s">
        <v>411</v>
      </c>
      <c r="R16" s="240" t="s">
        <v>411</v>
      </c>
      <c r="S16" s="240" t="s">
        <v>411</v>
      </c>
      <c r="T16" s="240" t="s">
        <v>411</v>
      </c>
      <c r="U16" s="240" t="s">
        <v>411</v>
      </c>
      <c r="V16" s="240" t="s">
        <v>411</v>
      </c>
      <c r="W16" s="240" t="s">
        <v>411</v>
      </c>
      <c r="X16" s="240" t="s">
        <v>411</v>
      </c>
      <c r="Y16" s="240" t="s">
        <v>411</v>
      </c>
      <c r="Z16" s="240" t="s">
        <v>411</v>
      </c>
      <c r="AA16" s="240" t="s">
        <v>411</v>
      </c>
      <c r="AB16" s="240" t="s">
        <v>411</v>
      </c>
      <c r="AC16" s="240" t="s">
        <v>411</v>
      </c>
      <c r="AD16" s="240" t="s">
        <v>411</v>
      </c>
      <c r="AE16" s="240" t="s">
        <v>411</v>
      </c>
      <c r="AF16" s="240" t="s">
        <v>411</v>
      </c>
      <c r="AG16" s="240" t="s">
        <v>411</v>
      </c>
      <c r="AH16" s="240">
        <v>0</v>
      </c>
      <c r="AI16" s="240">
        <v>6.8043393148529703E-4</v>
      </c>
      <c r="AJ16" s="240">
        <v>2.389571232760496E-2</v>
      </c>
      <c r="AK16" s="240">
        <v>9.3271789685138398E-2</v>
      </c>
      <c r="AL16" s="240">
        <v>0.21725570972157768</v>
      </c>
      <c r="AM16" s="240">
        <v>0.45261606191995341</v>
      </c>
      <c r="AN16" s="240">
        <v>0.79905524738252098</v>
      </c>
      <c r="AO16" s="240">
        <v>1.4952560420847878</v>
      </c>
      <c r="AP16" s="240">
        <v>2.0887610585706842</v>
      </c>
      <c r="AQ16" s="240">
        <v>2.9300869120654411</v>
      </c>
      <c r="AR16" s="240">
        <v>4.1037181996086094</v>
      </c>
      <c r="AS16" s="240">
        <v>6.9230769230769234</v>
      </c>
      <c r="AT16" s="240">
        <v>8.9165071587713225</v>
      </c>
      <c r="AU16" s="240">
        <v>14.522629275710372</v>
      </c>
      <c r="AV16" s="240">
        <v>18.509719092295203</v>
      </c>
      <c r="AW16" s="240">
        <v>21.780161120925374</v>
      </c>
      <c r="AX16" s="240">
        <v>22.816379305858582</v>
      </c>
      <c r="AY16" s="240">
        <v>26.917991615266445</v>
      </c>
      <c r="AZ16" s="240">
        <v>28.20952060152505</v>
      </c>
      <c r="BA16" s="240">
        <v>27.015292900000315</v>
      </c>
      <c r="BB16" s="240">
        <v>28.304494168548207</v>
      </c>
      <c r="BC16" s="240">
        <v>29.037013905711706</v>
      </c>
      <c r="BD16" s="240">
        <v>28.508842713217764</v>
      </c>
      <c r="BE16" s="240">
        <v>29.963266026872617</v>
      </c>
      <c r="BF16" s="240">
        <v>31.056058039418243</v>
      </c>
      <c r="BG16" s="240">
        <v>33.70627540672789</v>
      </c>
      <c r="BH16" s="240">
        <v>33.872999999999998</v>
      </c>
      <c r="BI16" s="240">
        <v>31.66477792546555</v>
      </c>
      <c r="BJ16" s="240">
        <v>29.214227065288803</v>
      </c>
      <c r="BK16" s="240">
        <v>25.925229528059475</v>
      </c>
      <c r="BL16" s="240">
        <v>21.024922765720252</v>
      </c>
      <c r="BM16" s="240">
        <v>16.327059299457879</v>
      </c>
      <c r="BN16" s="240">
        <v>13.204085308251896</v>
      </c>
      <c r="BO16" s="240">
        <v>8.4723709595842251</v>
      </c>
      <c r="BP16" s="240">
        <v>7.1734384617755698</v>
      </c>
      <c r="BQ16" s="240">
        <v>4.2468641912741756</v>
      </c>
      <c r="BR16" s="240">
        <v>3.174537162423726</v>
      </c>
      <c r="BS16" s="240">
        <v>1.3123831397578662</v>
      </c>
      <c r="BT16" s="240">
        <v>1.53368432929335</v>
      </c>
      <c r="BU16" s="240">
        <v>0.44190073880477371</v>
      </c>
      <c r="BV16" s="240">
        <v>0.21357305661668061</v>
      </c>
      <c r="BW16" s="240">
        <v>0.13819794600652763</v>
      </c>
      <c r="BX16" s="240">
        <v>0</v>
      </c>
      <c r="BY16" s="240">
        <v>0</v>
      </c>
      <c r="BZ16" s="240">
        <v>0</v>
      </c>
      <c r="CA16" s="240">
        <v>0</v>
      </c>
      <c r="CB16" s="241">
        <v>0</v>
      </c>
    </row>
    <row r="17" spans="1:80" ht="26.25" customHeight="1" x14ac:dyDescent="0.4">
      <c r="B17" s="169" t="s">
        <v>427</v>
      </c>
      <c r="C17" s="171"/>
      <c r="D17" s="237">
        <f t="shared" ref="D17:AI17" si="9">SUM(D18, D19,D20)</f>
        <v>0</v>
      </c>
      <c r="E17" s="237">
        <f t="shared" si="9"/>
        <v>0</v>
      </c>
      <c r="F17" s="237">
        <f t="shared" si="9"/>
        <v>0</v>
      </c>
      <c r="G17" s="237">
        <f t="shared" si="9"/>
        <v>0</v>
      </c>
      <c r="H17" s="237">
        <f t="shared" si="9"/>
        <v>0</v>
      </c>
      <c r="I17" s="237">
        <f t="shared" si="9"/>
        <v>0</v>
      </c>
      <c r="J17" s="237">
        <f t="shared" si="9"/>
        <v>0</v>
      </c>
      <c r="K17" s="237">
        <f t="shared" si="9"/>
        <v>0</v>
      </c>
      <c r="L17" s="237">
        <f t="shared" si="9"/>
        <v>0</v>
      </c>
      <c r="M17" s="237">
        <f t="shared" si="9"/>
        <v>0</v>
      </c>
      <c r="N17" s="237">
        <f t="shared" si="9"/>
        <v>0</v>
      </c>
      <c r="O17" s="237">
        <f t="shared" si="9"/>
        <v>0</v>
      </c>
      <c r="P17" s="237">
        <f t="shared" si="9"/>
        <v>0</v>
      </c>
      <c r="Q17" s="237">
        <f t="shared" si="9"/>
        <v>0</v>
      </c>
      <c r="R17" s="237">
        <f t="shared" si="9"/>
        <v>0</v>
      </c>
      <c r="S17" s="237">
        <f t="shared" si="9"/>
        <v>0</v>
      </c>
      <c r="T17" s="237">
        <f t="shared" si="9"/>
        <v>0</v>
      </c>
      <c r="U17" s="237">
        <f t="shared" si="9"/>
        <v>0</v>
      </c>
      <c r="V17" s="237">
        <f t="shared" si="9"/>
        <v>0</v>
      </c>
      <c r="W17" s="237">
        <f t="shared" si="9"/>
        <v>0</v>
      </c>
      <c r="X17" s="237">
        <f t="shared" si="9"/>
        <v>0</v>
      </c>
      <c r="Y17" s="237">
        <f t="shared" si="9"/>
        <v>0</v>
      </c>
      <c r="Z17" s="237">
        <f t="shared" si="9"/>
        <v>0</v>
      </c>
      <c r="AA17" s="237">
        <f t="shared" si="9"/>
        <v>0</v>
      </c>
      <c r="AB17" s="237">
        <f t="shared" si="9"/>
        <v>0</v>
      </c>
      <c r="AC17" s="237">
        <f t="shared" si="9"/>
        <v>0</v>
      </c>
      <c r="AD17" s="237">
        <f t="shared" si="9"/>
        <v>0</v>
      </c>
      <c r="AE17" s="237">
        <f t="shared" si="9"/>
        <v>0</v>
      </c>
      <c r="AF17" s="237">
        <f t="shared" si="9"/>
        <v>0</v>
      </c>
      <c r="AG17" s="237">
        <f t="shared" si="9"/>
        <v>0</v>
      </c>
      <c r="AH17" s="237">
        <f t="shared" si="9"/>
        <v>0</v>
      </c>
      <c r="AI17" s="237">
        <f t="shared" si="9"/>
        <v>0</v>
      </c>
      <c r="AJ17" s="237">
        <f t="shared" ref="AJ17:BO17" si="10">SUM(AJ18, AJ19,AJ20)</f>
        <v>0</v>
      </c>
      <c r="AK17" s="237">
        <f t="shared" si="10"/>
        <v>0</v>
      </c>
      <c r="AL17" s="237">
        <f t="shared" si="10"/>
        <v>0</v>
      </c>
      <c r="AM17" s="237">
        <f t="shared" si="10"/>
        <v>0</v>
      </c>
      <c r="AN17" s="237">
        <f t="shared" si="10"/>
        <v>0</v>
      </c>
      <c r="AO17" s="237">
        <f t="shared" si="10"/>
        <v>0</v>
      </c>
      <c r="AP17" s="237">
        <f t="shared" si="10"/>
        <v>0</v>
      </c>
      <c r="AQ17" s="237">
        <f t="shared" si="10"/>
        <v>0</v>
      </c>
      <c r="AR17" s="237">
        <f t="shared" si="10"/>
        <v>0</v>
      </c>
      <c r="AS17" s="237">
        <f t="shared" si="10"/>
        <v>0</v>
      </c>
      <c r="AT17" s="237">
        <f t="shared" si="10"/>
        <v>0</v>
      </c>
      <c r="AU17" s="237">
        <f t="shared" si="10"/>
        <v>0</v>
      </c>
      <c r="AV17" s="237">
        <f t="shared" si="10"/>
        <v>0</v>
      </c>
      <c r="AW17" s="237">
        <f t="shared" si="10"/>
        <v>0</v>
      </c>
      <c r="AX17" s="237">
        <f t="shared" si="10"/>
        <v>0</v>
      </c>
      <c r="AY17" s="237">
        <f t="shared" si="10"/>
        <v>0</v>
      </c>
      <c r="AZ17" s="237">
        <f t="shared" si="10"/>
        <v>0</v>
      </c>
      <c r="BA17" s="237">
        <f t="shared" si="10"/>
        <v>0</v>
      </c>
      <c r="BB17" s="237">
        <f t="shared" si="10"/>
        <v>0</v>
      </c>
      <c r="BC17" s="237">
        <f t="shared" si="10"/>
        <v>0</v>
      </c>
      <c r="BD17" s="237">
        <f t="shared" si="10"/>
        <v>0</v>
      </c>
      <c r="BE17" s="237">
        <f t="shared" si="10"/>
        <v>0</v>
      </c>
      <c r="BF17" s="237">
        <f t="shared" si="10"/>
        <v>28.406946050688902</v>
      </c>
      <c r="BG17" s="237">
        <f t="shared" si="10"/>
        <v>27.432701623546105</v>
      </c>
      <c r="BH17" s="237">
        <f t="shared" si="10"/>
        <v>26.234479032471963</v>
      </c>
      <c r="BI17" s="237">
        <f t="shared" si="10"/>
        <v>25.217539613784226</v>
      </c>
      <c r="BJ17" s="237">
        <f t="shared" si="10"/>
        <v>23.893453975822563</v>
      </c>
      <c r="BK17" s="237">
        <f t="shared" si="10"/>
        <v>23.356956766137984</v>
      </c>
      <c r="BL17" s="237">
        <f t="shared" si="10"/>
        <v>22.860791391673466</v>
      </c>
      <c r="BM17" s="237">
        <f t="shared" si="10"/>
        <v>22.195142250613998</v>
      </c>
      <c r="BN17" s="237">
        <f t="shared" si="10"/>
        <v>20.731727340506914</v>
      </c>
      <c r="BO17" s="237">
        <f t="shared" si="10"/>
        <v>20.801005350659317</v>
      </c>
      <c r="BP17" s="237">
        <f t="shared" ref="BP17:CB17" si="11">SUM(BP18, BP19,BP20)</f>
        <v>20.826470289915786</v>
      </c>
      <c r="BQ17" s="237">
        <f t="shared" si="11"/>
        <v>20.959430350443746</v>
      </c>
      <c r="BR17" s="237">
        <f t="shared" si="11"/>
        <v>19.738998445075392</v>
      </c>
      <c r="BS17" s="237">
        <f t="shared" si="11"/>
        <v>20.002488621536003</v>
      </c>
      <c r="BT17" s="237">
        <f t="shared" si="11"/>
        <v>19.745434635194613</v>
      </c>
      <c r="BU17" s="237">
        <f t="shared" si="11"/>
        <v>27.651092088770127</v>
      </c>
      <c r="BV17" s="237">
        <f t="shared" si="11"/>
        <v>21.710992789034009</v>
      </c>
      <c r="BW17" s="237">
        <f t="shared" si="11"/>
        <v>22.414661387515647</v>
      </c>
      <c r="BX17" s="237">
        <f t="shared" si="11"/>
        <v>16.830600797633629</v>
      </c>
      <c r="BY17" s="237">
        <f t="shared" si="11"/>
        <v>14.700826565005348</v>
      </c>
      <c r="BZ17" s="237">
        <f t="shared" si="11"/>
        <v>12.899247590674706</v>
      </c>
      <c r="CA17" s="237">
        <f t="shared" si="11"/>
        <v>11.335096015298198</v>
      </c>
      <c r="CB17" s="238">
        <f t="shared" si="11"/>
        <v>9.9288269464824683</v>
      </c>
    </row>
    <row r="18" spans="1:80" x14ac:dyDescent="0.4">
      <c r="B18" s="64" t="s">
        <v>422</v>
      </c>
      <c r="C18" s="171"/>
      <c r="D18" s="240">
        <v>0</v>
      </c>
      <c r="E18" s="240">
        <v>0</v>
      </c>
      <c r="F18" s="240">
        <v>0</v>
      </c>
      <c r="G18" s="240">
        <v>0</v>
      </c>
      <c r="H18" s="240">
        <v>0</v>
      </c>
      <c r="I18" s="240">
        <v>0</v>
      </c>
      <c r="J18" s="240">
        <v>0</v>
      </c>
      <c r="K18" s="240">
        <v>0</v>
      </c>
      <c r="L18" s="240">
        <v>0</v>
      </c>
      <c r="M18" s="240">
        <v>0</v>
      </c>
      <c r="N18" s="240">
        <v>0</v>
      </c>
      <c r="O18" s="240">
        <v>0</v>
      </c>
      <c r="P18" s="240">
        <v>0</v>
      </c>
      <c r="Q18" s="240">
        <v>0</v>
      </c>
      <c r="R18" s="240">
        <v>0</v>
      </c>
      <c r="S18" s="240">
        <v>0</v>
      </c>
      <c r="T18" s="240">
        <v>0</v>
      </c>
      <c r="U18" s="240">
        <v>0</v>
      </c>
      <c r="V18" s="240">
        <v>0</v>
      </c>
      <c r="W18" s="240">
        <v>0</v>
      </c>
      <c r="X18" s="240">
        <v>0</v>
      </c>
      <c r="Y18" s="240">
        <v>0</v>
      </c>
      <c r="Z18" s="240">
        <v>0</v>
      </c>
      <c r="AA18" s="240">
        <v>0</v>
      </c>
      <c r="AB18" s="240">
        <v>0</v>
      </c>
      <c r="AC18" s="240">
        <v>0</v>
      </c>
      <c r="AD18" s="240">
        <v>0</v>
      </c>
      <c r="AE18" s="240">
        <v>0</v>
      </c>
      <c r="AF18" s="240">
        <v>0</v>
      </c>
      <c r="AG18" s="240">
        <v>0</v>
      </c>
      <c r="AH18" s="240">
        <v>0</v>
      </c>
      <c r="AI18" s="240">
        <v>0</v>
      </c>
      <c r="AJ18" s="240">
        <v>0</v>
      </c>
      <c r="AK18" s="240">
        <v>0</v>
      </c>
      <c r="AL18" s="240">
        <v>0</v>
      </c>
      <c r="AM18" s="240">
        <v>0</v>
      </c>
      <c r="AN18" s="240">
        <v>0</v>
      </c>
      <c r="AO18" s="240">
        <v>0</v>
      </c>
      <c r="AP18" s="240">
        <v>0</v>
      </c>
      <c r="AQ18" s="240">
        <v>0</v>
      </c>
      <c r="AR18" s="240">
        <v>0</v>
      </c>
      <c r="AS18" s="240">
        <v>0</v>
      </c>
      <c r="AT18" s="240">
        <v>0</v>
      </c>
      <c r="AU18" s="240">
        <v>0</v>
      </c>
      <c r="AV18" s="240">
        <v>0</v>
      </c>
      <c r="AW18" s="240">
        <v>0</v>
      </c>
      <c r="AX18" s="240">
        <v>0</v>
      </c>
      <c r="AY18" s="240">
        <v>0</v>
      </c>
      <c r="AZ18" s="240">
        <v>0</v>
      </c>
      <c r="BA18" s="240">
        <v>0</v>
      </c>
      <c r="BB18" s="240">
        <v>0</v>
      </c>
      <c r="BC18" s="240">
        <v>0</v>
      </c>
      <c r="BD18" s="240">
        <v>0</v>
      </c>
      <c r="BE18" s="240">
        <v>0</v>
      </c>
      <c r="BF18" s="240">
        <v>0</v>
      </c>
      <c r="BG18" s="240">
        <v>0</v>
      </c>
      <c r="BH18" s="240">
        <v>0</v>
      </c>
      <c r="BI18" s="240">
        <v>0</v>
      </c>
      <c r="BJ18" s="240">
        <v>0</v>
      </c>
      <c r="BK18" s="240">
        <v>0</v>
      </c>
      <c r="BL18" s="240">
        <v>0</v>
      </c>
      <c r="BM18" s="240">
        <v>0</v>
      </c>
      <c r="BN18" s="240">
        <v>0</v>
      </c>
      <c r="BO18" s="240">
        <v>0</v>
      </c>
      <c r="BP18" s="240">
        <v>0</v>
      </c>
      <c r="BQ18" s="240">
        <v>0</v>
      </c>
      <c r="BR18" s="240">
        <v>0</v>
      </c>
      <c r="BS18" s="240">
        <v>0</v>
      </c>
      <c r="BT18" s="240">
        <v>0</v>
      </c>
      <c r="BU18" s="240">
        <v>2.0451890547307228</v>
      </c>
      <c r="BV18" s="240">
        <v>3.4621560596849008</v>
      </c>
      <c r="BW18" s="240">
        <v>4.0973990338818602</v>
      </c>
      <c r="BX18" s="240">
        <v>3.6469875115912598</v>
      </c>
      <c r="BY18" s="240">
        <v>3.6862303657708964</v>
      </c>
      <c r="BZ18" s="240">
        <v>3.6953871255788941</v>
      </c>
      <c r="CA18" s="240">
        <v>3.6892078721638955</v>
      </c>
      <c r="CB18" s="241">
        <v>3.6738765726883389</v>
      </c>
    </row>
    <row r="19" spans="1:80" x14ac:dyDescent="0.4">
      <c r="B19" s="64" t="s">
        <v>428</v>
      </c>
      <c r="C19" s="171"/>
      <c r="D19" s="240" t="s">
        <v>411</v>
      </c>
      <c r="E19" s="240" t="s">
        <v>411</v>
      </c>
      <c r="F19" s="240" t="s">
        <v>411</v>
      </c>
      <c r="G19" s="240" t="s">
        <v>411</v>
      </c>
      <c r="H19" s="240" t="s">
        <v>411</v>
      </c>
      <c r="I19" s="240" t="s">
        <v>411</v>
      </c>
      <c r="J19" s="240" t="s">
        <v>411</v>
      </c>
      <c r="K19" s="240" t="s">
        <v>411</v>
      </c>
      <c r="L19" s="240" t="s">
        <v>411</v>
      </c>
      <c r="M19" s="240" t="s">
        <v>411</v>
      </c>
      <c r="N19" s="240" t="s">
        <v>411</v>
      </c>
      <c r="O19" s="240" t="s">
        <v>411</v>
      </c>
      <c r="P19" s="240" t="s">
        <v>411</v>
      </c>
      <c r="Q19" s="240" t="s">
        <v>411</v>
      </c>
      <c r="R19" s="240" t="s">
        <v>411</v>
      </c>
      <c r="S19" s="240" t="s">
        <v>411</v>
      </c>
      <c r="T19" s="240" t="s">
        <v>411</v>
      </c>
      <c r="U19" s="240" t="s">
        <v>411</v>
      </c>
      <c r="V19" s="240" t="s">
        <v>411</v>
      </c>
      <c r="W19" s="240" t="s">
        <v>411</v>
      </c>
      <c r="X19" s="240" t="s">
        <v>411</v>
      </c>
      <c r="Y19" s="240" t="s">
        <v>411</v>
      </c>
      <c r="Z19" s="240" t="s">
        <v>411</v>
      </c>
      <c r="AA19" s="240" t="s">
        <v>411</v>
      </c>
      <c r="AB19" s="240" t="s">
        <v>411</v>
      </c>
      <c r="AC19" s="240" t="s">
        <v>411</v>
      </c>
      <c r="AD19" s="240" t="s">
        <v>411</v>
      </c>
      <c r="AE19" s="240" t="s">
        <v>411</v>
      </c>
      <c r="AF19" s="240" t="s">
        <v>411</v>
      </c>
      <c r="AG19" s="240" t="s">
        <v>411</v>
      </c>
      <c r="AH19" s="240" t="s">
        <v>411</v>
      </c>
      <c r="AI19" s="240" t="s">
        <v>411</v>
      </c>
      <c r="AJ19" s="240" t="s">
        <v>411</v>
      </c>
      <c r="AK19" s="240" t="s">
        <v>411</v>
      </c>
      <c r="AL19" s="240" t="s">
        <v>411</v>
      </c>
      <c r="AM19" s="240" t="s">
        <v>411</v>
      </c>
      <c r="AN19" s="240" t="s">
        <v>411</v>
      </c>
      <c r="AO19" s="240" t="s">
        <v>411</v>
      </c>
      <c r="AP19" s="240" t="s">
        <v>411</v>
      </c>
      <c r="AQ19" s="240" t="s">
        <v>411</v>
      </c>
      <c r="AR19" s="240" t="s">
        <v>411</v>
      </c>
      <c r="AS19" s="240" t="s">
        <v>411</v>
      </c>
      <c r="AT19" s="240" t="s">
        <v>411</v>
      </c>
      <c r="AU19" s="240" t="s">
        <v>411</v>
      </c>
      <c r="AV19" s="240" t="s">
        <v>411</v>
      </c>
      <c r="AW19" s="240" t="s">
        <v>411</v>
      </c>
      <c r="AX19" s="240" t="s">
        <v>411</v>
      </c>
      <c r="AY19" s="240" t="s">
        <v>411</v>
      </c>
      <c r="AZ19" s="240" t="s">
        <v>411</v>
      </c>
      <c r="BA19" s="240" t="s">
        <v>411</v>
      </c>
      <c r="BB19" s="240" t="s">
        <v>411</v>
      </c>
      <c r="BC19" s="240" t="s">
        <v>411</v>
      </c>
      <c r="BD19" s="240" t="s">
        <v>411</v>
      </c>
      <c r="BE19" s="240" t="s">
        <v>411</v>
      </c>
      <c r="BF19" s="240">
        <v>21.855523312044063</v>
      </c>
      <c r="BG19" s="240">
        <v>21.244736996699803</v>
      </c>
      <c r="BH19" s="240">
        <v>20.493618536702215</v>
      </c>
      <c r="BI19" s="240">
        <v>20.099632054478512</v>
      </c>
      <c r="BJ19" s="240">
        <v>19.261038291626754</v>
      </c>
      <c r="BK19" s="240">
        <v>19.046589370098435</v>
      </c>
      <c r="BL19" s="240">
        <v>18.970450975628051</v>
      </c>
      <c r="BM19" s="240">
        <v>18.723817671847545</v>
      </c>
      <c r="BN19" s="240">
        <v>17.866738023568765</v>
      </c>
      <c r="BO19" s="240">
        <v>18.134486427765509</v>
      </c>
      <c r="BP19" s="240">
        <v>18.395167008879625</v>
      </c>
      <c r="BQ19" s="240">
        <v>18.477813356268488</v>
      </c>
      <c r="BR19" s="240">
        <v>17.827088036057095</v>
      </c>
      <c r="BS19" s="240">
        <v>18.354041239691064</v>
      </c>
      <c r="BT19" s="240">
        <v>18.291717736752897</v>
      </c>
      <c r="BU19" s="240">
        <v>11.869288335217597</v>
      </c>
      <c r="BV19" s="240">
        <v>8.4590144950175752</v>
      </c>
      <c r="BW19" s="240">
        <v>8.4907323166102149</v>
      </c>
      <c r="BX19" s="240">
        <v>6.111095054293707</v>
      </c>
      <c r="BY19" s="240">
        <v>5.1056749692018837</v>
      </c>
      <c r="BZ19" s="240">
        <v>4.2663316154915032</v>
      </c>
      <c r="CA19" s="240">
        <v>3.5441535035511782</v>
      </c>
      <c r="CB19" s="241">
        <v>2.8994021187358903</v>
      </c>
    </row>
    <row r="20" spans="1:80" s="242" customFormat="1" ht="26.25" customHeight="1" thickBot="1" x14ac:dyDescent="0.4">
      <c r="B20" s="243" t="s">
        <v>429</v>
      </c>
      <c r="C20" s="244"/>
      <c r="D20" s="245" t="s">
        <v>411</v>
      </c>
      <c r="E20" s="245" t="s">
        <v>411</v>
      </c>
      <c r="F20" s="245" t="s">
        <v>411</v>
      </c>
      <c r="G20" s="245" t="s">
        <v>411</v>
      </c>
      <c r="H20" s="245" t="s">
        <v>411</v>
      </c>
      <c r="I20" s="245" t="s">
        <v>411</v>
      </c>
      <c r="J20" s="245" t="s">
        <v>411</v>
      </c>
      <c r="K20" s="245" t="s">
        <v>411</v>
      </c>
      <c r="L20" s="245" t="s">
        <v>411</v>
      </c>
      <c r="M20" s="245" t="s">
        <v>411</v>
      </c>
      <c r="N20" s="245" t="s">
        <v>411</v>
      </c>
      <c r="O20" s="245" t="s">
        <v>411</v>
      </c>
      <c r="P20" s="245" t="s">
        <v>411</v>
      </c>
      <c r="Q20" s="245" t="s">
        <v>411</v>
      </c>
      <c r="R20" s="245" t="s">
        <v>411</v>
      </c>
      <c r="S20" s="245" t="s">
        <v>411</v>
      </c>
      <c r="T20" s="245" t="s">
        <v>411</v>
      </c>
      <c r="U20" s="245" t="s">
        <v>411</v>
      </c>
      <c r="V20" s="245" t="s">
        <v>411</v>
      </c>
      <c r="W20" s="245" t="s">
        <v>411</v>
      </c>
      <c r="X20" s="245" t="s">
        <v>411</v>
      </c>
      <c r="Y20" s="245" t="s">
        <v>411</v>
      </c>
      <c r="Z20" s="245" t="s">
        <v>411</v>
      </c>
      <c r="AA20" s="245" t="s">
        <v>411</v>
      </c>
      <c r="AB20" s="245" t="s">
        <v>411</v>
      </c>
      <c r="AC20" s="245" t="s">
        <v>411</v>
      </c>
      <c r="AD20" s="245" t="s">
        <v>411</v>
      </c>
      <c r="AE20" s="245" t="s">
        <v>411</v>
      </c>
      <c r="AF20" s="245" t="s">
        <v>411</v>
      </c>
      <c r="AG20" s="245" t="s">
        <v>411</v>
      </c>
      <c r="AH20" s="245" t="s">
        <v>411</v>
      </c>
      <c r="AI20" s="245" t="s">
        <v>411</v>
      </c>
      <c r="AJ20" s="245" t="s">
        <v>411</v>
      </c>
      <c r="AK20" s="245" t="s">
        <v>411</v>
      </c>
      <c r="AL20" s="245" t="s">
        <v>411</v>
      </c>
      <c r="AM20" s="245" t="s">
        <v>411</v>
      </c>
      <c r="AN20" s="245" t="s">
        <v>411</v>
      </c>
      <c r="AO20" s="245" t="s">
        <v>411</v>
      </c>
      <c r="AP20" s="245" t="s">
        <v>411</v>
      </c>
      <c r="AQ20" s="245" t="s">
        <v>411</v>
      </c>
      <c r="AR20" s="245" t="s">
        <v>411</v>
      </c>
      <c r="AS20" s="245" t="s">
        <v>411</v>
      </c>
      <c r="AT20" s="245" t="s">
        <v>411</v>
      </c>
      <c r="AU20" s="245" t="s">
        <v>411</v>
      </c>
      <c r="AV20" s="245" t="s">
        <v>411</v>
      </c>
      <c r="AW20" s="245" t="s">
        <v>411</v>
      </c>
      <c r="AX20" s="245" t="s">
        <v>411</v>
      </c>
      <c r="AY20" s="245" t="s">
        <v>411</v>
      </c>
      <c r="AZ20" s="245" t="s">
        <v>411</v>
      </c>
      <c r="BA20" s="245" t="s">
        <v>411</v>
      </c>
      <c r="BB20" s="245" t="s">
        <v>411</v>
      </c>
      <c r="BC20" s="245" t="s">
        <v>411</v>
      </c>
      <c r="BD20" s="245" t="s">
        <v>411</v>
      </c>
      <c r="BE20" s="245" t="s">
        <v>411</v>
      </c>
      <c r="BF20" s="245">
        <v>6.5514227386448374</v>
      </c>
      <c r="BG20" s="245">
        <v>6.1879646268463011</v>
      </c>
      <c r="BH20" s="245">
        <v>5.7408604957697484</v>
      </c>
      <c r="BI20" s="245">
        <v>5.1179075593057144</v>
      </c>
      <c r="BJ20" s="245">
        <v>4.6324156841958084</v>
      </c>
      <c r="BK20" s="245">
        <v>4.3103673960395499</v>
      </c>
      <c r="BL20" s="245">
        <v>3.8903404160454169</v>
      </c>
      <c r="BM20" s="245">
        <v>3.4713245787664526</v>
      </c>
      <c r="BN20" s="245">
        <v>2.8649893169381504</v>
      </c>
      <c r="BO20" s="245">
        <v>2.666518922893808</v>
      </c>
      <c r="BP20" s="245">
        <v>2.4313032810361626</v>
      </c>
      <c r="BQ20" s="245">
        <v>2.4816169941752575</v>
      </c>
      <c r="BR20" s="245">
        <v>1.9119104090182988</v>
      </c>
      <c r="BS20" s="245">
        <v>1.6484473818449403</v>
      </c>
      <c r="BT20" s="245">
        <v>1.4537168984417166</v>
      </c>
      <c r="BU20" s="245">
        <v>13.736614698821807</v>
      </c>
      <c r="BV20" s="245">
        <v>9.7898222343315346</v>
      </c>
      <c r="BW20" s="245">
        <v>9.8265300370235718</v>
      </c>
      <c r="BX20" s="245">
        <v>7.0725182317486635</v>
      </c>
      <c r="BY20" s="245">
        <v>5.9089212300325684</v>
      </c>
      <c r="BZ20" s="245">
        <v>4.937528849604309</v>
      </c>
      <c r="CA20" s="245">
        <v>4.1017346395831238</v>
      </c>
      <c r="CB20" s="246">
        <v>3.3555482550582392</v>
      </c>
    </row>
    <row r="21" spans="1:80" ht="26.25" customHeight="1" x14ac:dyDescent="0.4">
      <c r="A21" s="247"/>
      <c r="B21" s="66" t="s">
        <v>421</v>
      </c>
      <c r="D21" s="48" t="s">
        <v>80</v>
      </c>
      <c r="E21" s="48" t="s">
        <v>81</v>
      </c>
      <c r="F21" s="48" t="s">
        <v>82</v>
      </c>
      <c r="G21" s="48" t="s">
        <v>83</v>
      </c>
      <c r="H21" s="48" t="s">
        <v>84</v>
      </c>
      <c r="I21" s="48" t="s">
        <v>85</v>
      </c>
      <c r="J21" s="48" t="s">
        <v>86</v>
      </c>
      <c r="K21" s="48" t="s">
        <v>87</v>
      </c>
      <c r="L21" s="48" t="s">
        <v>88</v>
      </c>
      <c r="M21" s="48" t="s">
        <v>89</v>
      </c>
      <c r="N21" s="48" t="s">
        <v>90</v>
      </c>
      <c r="O21" s="48" t="s">
        <v>91</v>
      </c>
      <c r="P21" s="48" t="s">
        <v>92</v>
      </c>
      <c r="Q21" s="48" t="s">
        <v>93</v>
      </c>
      <c r="R21" s="48" t="s">
        <v>94</v>
      </c>
      <c r="S21" s="48" t="s">
        <v>95</v>
      </c>
      <c r="T21" s="48" t="s">
        <v>96</v>
      </c>
      <c r="U21" s="48" t="s">
        <v>97</v>
      </c>
      <c r="V21" s="48" t="s">
        <v>98</v>
      </c>
      <c r="W21" s="48" t="s">
        <v>99</v>
      </c>
      <c r="X21" s="48" t="s">
        <v>100</v>
      </c>
      <c r="Y21" s="48" t="s">
        <v>101</v>
      </c>
      <c r="Z21" s="48" t="s">
        <v>102</v>
      </c>
      <c r="AA21" s="48" t="s">
        <v>103</v>
      </c>
      <c r="AB21" s="48" t="s">
        <v>104</v>
      </c>
      <c r="AC21" s="48" t="s">
        <v>105</v>
      </c>
      <c r="AD21" s="48" t="s">
        <v>106</v>
      </c>
      <c r="AE21" s="48" t="s">
        <v>107</v>
      </c>
      <c r="AF21" s="48" t="s">
        <v>108</v>
      </c>
      <c r="AG21" s="48" t="s">
        <v>109</v>
      </c>
      <c r="AH21" s="48" t="s">
        <v>110</v>
      </c>
      <c r="AI21" s="48" t="s">
        <v>111</v>
      </c>
      <c r="AJ21" s="48" t="s">
        <v>112</v>
      </c>
      <c r="AK21" s="48" t="s">
        <v>113</v>
      </c>
      <c r="AL21" s="48" t="s">
        <v>114</v>
      </c>
      <c r="AM21" s="48" t="s">
        <v>115</v>
      </c>
      <c r="AN21" s="48" t="s">
        <v>116</v>
      </c>
      <c r="AO21" s="48" t="s">
        <v>117</v>
      </c>
      <c r="AP21" s="48" t="s">
        <v>118</v>
      </c>
      <c r="AQ21" s="48" t="s">
        <v>119</v>
      </c>
      <c r="AR21" s="48" t="s">
        <v>120</v>
      </c>
      <c r="AS21" s="48" t="s">
        <v>121</v>
      </c>
      <c r="AT21" s="48" t="s">
        <v>122</v>
      </c>
      <c r="AU21" s="48" t="s">
        <v>123</v>
      </c>
      <c r="AV21" s="48" t="s">
        <v>124</v>
      </c>
      <c r="AW21" s="48" t="s">
        <v>125</v>
      </c>
      <c r="AX21" s="48" t="s">
        <v>126</v>
      </c>
      <c r="AY21" s="48" t="s">
        <v>127</v>
      </c>
      <c r="AZ21" s="48" t="s">
        <v>128</v>
      </c>
      <c r="BA21" s="48" t="s">
        <v>129</v>
      </c>
      <c r="BB21" s="48" t="s">
        <v>130</v>
      </c>
      <c r="BC21" s="48" t="s">
        <v>131</v>
      </c>
      <c r="BD21" s="48" t="s">
        <v>132</v>
      </c>
      <c r="BE21" s="48" t="s">
        <v>133</v>
      </c>
      <c r="BF21" s="48" t="s">
        <v>134</v>
      </c>
      <c r="BG21" s="48" t="s">
        <v>135</v>
      </c>
      <c r="BH21" s="48" t="s">
        <v>136</v>
      </c>
      <c r="BI21" s="48" t="s">
        <v>137</v>
      </c>
      <c r="BJ21" s="48" t="s">
        <v>138</v>
      </c>
      <c r="BK21" s="48" t="s">
        <v>139</v>
      </c>
      <c r="BL21" s="48" t="s">
        <v>140</v>
      </c>
      <c r="BM21" s="48" t="s">
        <v>141</v>
      </c>
      <c r="BN21" s="48" t="s">
        <v>142</v>
      </c>
      <c r="BO21" s="48" t="s">
        <v>143</v>
      </c>
      <c r="BP21" s="48" t="s">
        <v>144</v>
      </c>
      <c r="BQ21" s="48" t="s">
        <v>145</v>
      </c>
      <c r="BR21" s="48" t="s">
        <v>146</v>
      </c>
      <c r="BS21" s="48" t="s">
        <v>147</v>
      </c>
      <c r="BT21" s="48" t="s">
        <v>148</v>
      </c>
      <c r="BU21" s="48" t="s">
        <v>149</v>
      </c>
      <c r="BV21" s="48" t="s">
        <v>150</v>
      </c>
      <c r="BW21" s="48" t="s">
        <v>151</v>
      </c>
      <c r="BX21" s="48" t="s">
        <v>152</v>
      </c>
      <c r="BY21" s="48" t="s">
        <v>153</v>
      </c>
      <c r="BZ21" s="48" t="s">
        <v>154</v>
      </c>
      <c r="CA21" s="48" t="s">
        <v>155</v>
      </c>
      <c r="CB21" s="49" t="s">
        <v>156</v>
      </c>
    </row>
    <row r="22" spans="1:80" x14ac:dyDescent="0.4">
      <c r="A22" s="247"/>
      <c r="B22" s="248" t="s">
        <v>267</v>
      </c>
      <c r="C22" s="249"/>
      <c r="D22" s="203" t="s">
        <v>158</v>
      </c>
      <c r="E22" s="203" t="s">
        <v>158</v>
      </c>
      <c r="F22" s="203" t="s">
        <v>158</v>
      </c>
      <c r="G22" s="203" t="s">
        <v>158</v>
      </c>
      <c r="H22" s="203" t="s">
        <v>158</v>
      </c>
      <c r="I22" s="203" t="s">
        <v>158</v>
      </c>
      <c r="J22" s="203" t="s">
        <v>158</v>
      </c>
      <c r="K22" s="203" t="s">
        <v>158</v>
      </c>
      <c r="L22" s="203" t="s">
        <v>158</v>
      </c>
      <c r="M22" s="203" t="s">
        <v>158</v>
      </c>
      <c r="N22" s="203" t="s">
        <v>158</v>
      </c>
      <c r="O22" s="203" t="s">
        <v>158</v>
      </c>
      <c r="P22" s="203" t="s">
        <v>158</v>
      </c>
      <c r="Q22" s="203" t="s">
        <v>158</v>
      </c>
      <c r="R22" s="203" t="s">
        <v>158</v>
      </c>
      <c r="S22" s="203" t="s">
        <v>158</v>
      </c>
      <c r="T22" s="203" t="s">
        <v>158</v>
      </c>
      <c r="U22" s="203" t="s">
        <v>158</v>
      </c>
      <c r="V22" s="203" t="s">
        <v>158</v>
      </c>
      <c r="W22" s="203" t="s">
        <v>158</v>
      </c>
      <c r="X22" s="203" t="s">
        <v>158</v>
      </c>
      <c r="Y22" s="203" t="s">
        <v>158</v>
      </c>
      <c r="Z22" s="203" t="s">
        <v>158</v>
      </c>
      <c r="AA22" s="203" t="s">
        <v>158</v>
      </c>
      <c r="AB22" s="203" t="s">
        <v>158</v>
      </c>
      <c r="AC22" s="203" t="s">
        <v>158</v>
      </c>
      <c r="AD22" s="203" t="s">
        <v>158</v>
      </c>
      <c r="AE22" s="203" t="s">
        <v>158</v>
      </c>
      <c r="AF22" s="203" t="s">
        <v>158</v>
      </c>
      <c r="AG22" s="203" t="s">
        <v>158</v>
      </c>
      <c r="AH22" s="203" t="s">
        <v>158</v>
      </c>
      <c r="AI22" s="203" t="s">
        <v>158</v>
      </c>
      <c r="AJ22" s="203" t="s">
        <v>158</v>
      </c>
      <c r="AK22" s="203" t="s">
        <v>158</v>
      </c>
      <c r="AL22" s="203" t="s">
        <v>158</v>
      </c>
      <c r="AM22" s="203" t="s">
        <v>158</v>
      </c>
      <c r="AN22" s="203" t="s">
        <v>158</v>
      </c>
      <c r="AO22" s="203" t="s">
        <v>158</v>
      </c>
      <c r="AP22" s="203" t="s">
        <v>158</v>
      </c>
      <c r="AQ22" s="203" t="s">
        <v>158</v>
      </c>
      <c r="AR22" s="203" t="s">
        <v>158</v>
      </c>
      <c r="AS22" s="203" t="s">
        <v>158</v>
      </c>
      <c r="AT22" s="203" t="s">
        <v>158</v>
      </c>
      <c r="AU22" s="203" t="s">
        <v>158</v>
      </c>
      <c r="AV22" s="203" t="s">
        <v>158</v>
      </c>
      <c r="AW22" s="203" t="s">
        <v>158</v>
      </c>
      <c r="AX22" s="203" t="s">
        <v>158</v>
      </c>
      <c r="AY22" s="203" t="s">
        <v>158</v>
      </c>
      <c r="AZ22" s="203" t="s">
        <v>158</v>
      </c>
      <c r="BA22" s="203" t="s">
        <v>158</v>
      </c>
      <c r="BB22" s="203" t="s">
        <v>158</v>
      </c>
      <c r="BC22" s="203" t="s">
        <v>158</v>
      </c>
      <c r="BD22" s="203" t="s">
        <v>158</v>
      </c>
      <c r="BE22" s="203" t="s">
        <v>158</v>
      </c>
      <c r="BF22" s="203" t="s">
        <v>158</v>
      </c>
      <c r="BG22" s="203" t="s">
        <v>158</v>
      </c>
      <c r="BH22" s="203" t="s">
        <v>158</v>
      </c>
      <c r="BI22" s="203" t="s">
        <v>158</v>
      </c>
      <c r="BJ22" s="203" t="s">
        <v>158</v>
      </c>
      <c r="BK22" s="203" t="s">
        <v>158</v>
      </c>
      <c r="BL22" s="203" t="s">
        <v>158</v>
      </c>
      <c r="BM22" s="203" t="s">
        <v>158</v>
      </c>
      <c r="BN22" s="203" t="s">
        <v>158</v>
      </c>
      <c r="BO22" s="203" t="s">
        <v>158</v>
      </c>
      <c r="BP22" s="203" t="s">
        <v>158</v>
      </c>
      <c r="BQ22" s="203" t="s">
        <v>158</v>
      </c>
      <c r="BR22" s="203" t="s">
        <v>158</v>
      </c>
      <c r="BS22" s="203" t="s">
        <v>158</v>
      </c>
      <c r="BT22" s="203" t="s">
        <v>158</v>
      </c>
      <c r="BU22" s="203" t="s">
        <v>158</v>
      </c>
      <c r="BV22" s="203" t="s">
        <v>158</v>
      </c>
      <c r="BW22" s="203" t="s">
        <v>159</v>
      </c>
      <c r="BX22" s="203" t="s">
        <v>159</v>
      </c>
      <c r="BY22" s="203" t="s">
        <v>159</v>
      </c>
      <c r="BZ22" s="203" t="s">
        <v>159</v>
      </c>
      <c r="CA22" s="203" t="s">
        <v>159</v>
      </c>
      <c r="CB22" s="204" t="s">
        <v>159</v>
      </c>
    </row>
    <row r="23" spans="1:80" s="175" customFormat="1" ht="26.25" customHeight="1" x14ac:dyDescent="0.4">
      <c r="A23" s="239"/>
      <c r="B23" s="66" t="s">
        <v>167</v>
      </c>
      <c r="C23" s="66"/>
      <c r="D23" s="237">
        <v>519.76655507187832</v>
      </c>
      <c r="E23" s="237">
        <v>687.53197022007851</v>
      </c>
      <c r="F23" s="237">
        <v>683.35938411889185</v>
      </c>
      <c r="G23" s="237">
        <v>704.25810009739155</v>
      </c>
      <c r="H23" s="237">
        <v>753.16491260415489</v>
      </c>
      <c r="I23" s="237">
        <v>803.66868225399605</v>
      </c>
      <c r="J23" s="237">
        <v>826.32950411427259</v>
      </c>
      <c r="K23" s="237">
        <v>886.41716637258219</v>
      </c>
      <c r="L23" s="237">
        <v>892.50126528357964</v>
      </c>
      <c r="M23" s="237">
        <v>978.32153204836698</v>
      </c>
      <c r="N23" s="237">
        <v>1253.9991045429213</v>
      </c>
      <c r="O23" s="237">
        <v>1334.6863795186418</v>
      </c>
      <c r="P23" s="237">
        <v>1393.1350585955747</v>
      </c>
      <c r="Q23" s="237">
        <v>1641.5451399476576</v>
      </c>
      <c r="R23" s="237">
        <v>1671.3554708575218</v>
      </c>
      <c r="S23" s="237">
        <v>1937.2668415033231</v>
      </c>
      <c r="T23" s="237">
        <v>2017.9893202650412</v>
      </c>
      <c r="U23" s="237">
        <v>2411.1845140230989</v>
      </c>
      <c r="V23" s="237">
        <v>2378.4271608258764</v>
      </c>
      <c r="W23" s="237">
        <v>2429.6506793717017</v>
      </c>
      <c r="X23" s="237">
        <v>2402.4303839985505</v>
      </c>
      <c r="Y23" s="237">
        <v>2363.670338308832</v>
      </c>
      <c r="Z23" s="237">
        <v>2231.0510540728192</v>
      </c>
      <c r="AA23" s="237">
        <v>2420.1536627042883</v>
      </c>
      <c r="AB23" s="237">
        <v>2503.7015185419095</v>
      </c>
      <c r="AC23" s="237">
        <v>2562.6833028766368</v>
      </c>
      <c r="AD23" s="237">
        <v>2695.2991606182318</v>
      </c>
      <c r="AE23" s="237">
        <v>2745.0003513823794</v>
      </c>
      <c r="AF23" s="237">
        <v>2660.9828381944276</v>
      </c>
      <c r="AG23" s="237">
        <v>2511.7745394943504</v>
      </c>
      <c r="AH23" s="237">
        <f t="shared" ref="AH23:CB23" si="12">SUM(AH24:AH25)</f>
        <v>2446.4922157207839</v>
      </c>
      <c r="AI23" s="237">
        <f t="shared" si="12"/>
        <v>2334.1742753444528</v>
      </c>
      <c r="AJ23" s="237">
        <f t="shared" si="12"/>
        <v>2220.4357311966296</v>
      </c>
      <c r="AK23" s="237">
        <f t="shared" si="12"/>
        <v>2175.7799166723821</v>
      </c>
      <c r="AL23" s="237">
        <f t="shared" si="12"/>
        <v>2126.3201059454241</v>
      </c>
      <c r="AM23" s="237">
        <f t="shared" si="12"/>
        <v>2158.1437483399691</v>
      </c>
      <c r="AN23" s="237">
        <f t="shared" si="12"/>
        <v>2079.0996508058161</v>
      </c>
      <c r="AO23" s="237">
        <f t="shared" si="12"/>
        <v>2007.0623304796807</v>
      </c>
      <c r="AP23" s="237">
        <f t="shared" si="12"/>
        <v>1987.4255589263801</v>
      </c>
      <c r="AQ23" s="237">
        <f t="shared" si="12"/>
        <v>1914.6113926280113</v>
      </c>
      <c r="AR23" s="237">
        <f t="shared" si="12"/>
        <v>1820.584956206706</v>
      </c>
      <c r="AS23" s="237">
        <f t="shared" si="12"/>
        <v>1693.8523821170245</v>
      </c>
      <c r="AT23" s="237">
        <f t="shared" si="12"/>
        <v>1633.2474412795948</v>
      </c>
      <c r="AU23" s="237">
        <f t="shared" si="12"/>
        <v>1753.9696112991123</v>
      </c>
      <c r="AV23" s="237">
        <f t="shared" si="12"/>
        <v>1708.437292333706</v>
      </c>
      <c r="AW23" s="237">
        <f t="shared" si="12"/>
        <v>1717.0083473672128</v>
      </c>
      <c r="AX23" s="237">
        <f t="shared" si="12"/>
        <v>1665.4727430128023</v>
      </c>
      <c r="AY23" s="237">
        <f t="shared" si="12"/>
        <v>1609.2699702365894</v>
      </c>
      <c r="AZ23" s="237">
        <f t="shared" si="12"/>
        <v>1494.437763407338</v>
      </c>
      <c r="BA23" s="237">
        <f t="shared" si="12"/>
        <v>1496.9824251879152</v>
      </c>
      <c r="BB23" s="237">
        <f t="shared" si="12"/>
        <v>1455.1098327058421</v>
      </c>
      <c r="BC23" s="237">
        <f t="shared" si="12"/>
        <v>1489.9528151329559</v>
      </c>
      <c r="BD23" s="237">
        <f t="shared" si="12"/>
        <v>1438.3807816437038</v>
      </c>
      <c r="BE23" s="237">
        <f t="shared" si="12"/>
        <v>1584.1519750279424</v>
      </c>
      <c r="BF23" s="237">
        <f t="shared" si="12"/>
        <v>1531.4773516097982</v>
      </c>
      <c r="BG23" s="237">
        <f t="shared" si="12"/>
        <v>1389.8212966702172</v>
      </c>
      <c r="BH23" s="237">
        <f t="shared" si="12"/>
        <v>1238.968576973718</v>
      </c>
      <c r="BI23" s="237">
        <f t="shared" si="12"/>
        <v>1146.220200022545</v>
      </c>
      <c r="BJ23" s="237">
        <f t="shared" si="12"/>
        <v>1015.1722676106862</v>
      </c>
      <c r="BK23" s="237">
        <f t="shared" si="12"/>
        <v>913.91900337817776</v>
      </c>
      <c r="BL23" s="237">
        <f t="shared" si="12"/>
        <v>816.82246937256161</v>
      </c>
      <c r="BM23" s="237">
        <f t="shared" si="12"/>
        <v>773.67002361727282</v>
      </c>
      <c r="BN23" s="237">
        <f t="shared" si="12"/>
        <v>718.35493514329687</v>
      </c>
      <c r="BO23" s="237">
        <f t="shared" si="12"/>
        <v>684.99128629484233</v>
      </c>
      <c r="BP23" s="237">
        <f t="shared" si="12"/>
        <v>669.56508607626586</v>
      </c>
      <c r="BQ23" s="237">
        <f t="shared" si="12"/>
        <v>645.46252115659638</v>
      </c>
      <c r="BR23" s="237">
        <f t="shared" si="12"/>
        <v>623.92828014775409</v>
      </c>
      <c r="BS23" s="237">
        <f t="shared" si="12"/>
        <v>616.70914037377088</v>
      </c>
      <c r="BT23" s="237">
        <f t="shared" si="12"/>
        <v>590.17966093215432</v>
      </c>
      <c r="BU23" s="237">
        <f t="shared" si="12"/>
        <v>523.12788157431305</v>
      </c>
      <c r="BV23" s="237">
        <f t="shared" si="12"/>
        <v>472.13936561351869</v>
      </c>
      <c r="BW23" s="237">
        <f t="shared" si="12"/>
        <v>501.17283195445776</v>
      </c>
      <c r="BX23" s="237">
        <f t="shared" si="12"/>
        <v>390.39067621091584</v>
      </c>
      <c r="BY23" s="237">
        <f t="shared" si="12"/>
        <v>352.37413165808744</v>
      </c>
      <c r="BZ23" s="237">
        <f t="shared" si="12"/>
        <v>319.35345526616459</v>
      </c>
      <c r="CA23" s="237">
        <f t="shared" si="12"/>
        <v>290.44997301833632</v>
      </c>
      <c r="CB23" s="238">
        <f t="shared" si="12"/>
        <v>264.32160108571105</v>
      </c>
    </row>
    <row r="24" spans="1:80" s="175" customFormat="1" x14ac:dyDescent="0.4">
      <c r="A24" s="239"/>
      <c r="B24" s="64" t="s">
        <v>373</v>
      </c>
      <c r="C24" s="66"/>
      <c r="D24" s="240">
        <v>0</v>
      </c>
      <c r="E24" s="240">
        <v>0</v>
      </c>
      <c r="F24" s="240">
        <v>0</v>
      </c>
      <c r="G24" s="240">
        <v>0</v>
      </c>
      <c r="H24" s="240">
        <v>0</v>
      </c>
      <c r="I24" s="240">
        <v>0</v>
      </c>
      <c r="J24" s="240">
        <v>0</v>
      </c>
      <c r="K24" s="240">
        <v>0</v>
      </c>
      <c r="L24" s="240">
        <v>0</v>
      </c>
      <c r="M24" s="240">
        <v>0</v>
      </c>
      <c r="N24" s="240">
        <v>0</v>
      </c>
      <c r="O24" s="240">
        <v>0</v>
      </c>
      <c r="P24" s="240">
        <v>0</v>
      </c>
      <c r="Q24" s="240">
        <v>0</v>
      </c>
      <c r="R24" s="240">
        <v>0</v>
      </c>
      <c r="S24" s="240">
        <v>0</v>
      </c>
      <c r="T24" s="240">
        <v>0</v>
      </c>
      <c r="U24" s="240">
        <v>0</v>
      </c>
      <c r="V24" s="240">
        <v>0</v>
      </c>
      <c r="W24" s="240">
        <v>0</v>
      </c>
      <c r="X24" s="240">
        <v>0</v>
      </c>
      <c r="Y24" s="240">
        <v>0</v>
      </c>
      <c r="Z24" s="240">
        <v>0</v>
      </c>
      <c r="AA24" s="240">
        <v>0</v>
      </c>
      <c r="AB24" s="240">
        <v>0</v>
      </c>
      <c r="AC24" s="240">
        <v>0</v>
      </c>
      <c r="AD24" s="240">
        <v>0</v>
      </c>
      <c r="AE24" s="240">
        <v>0</v>
      </c>
      <c r="AF24" s="240">
        <v>0</v>
      </c>
      <c r="AG24" s="240">
        <v>0</v>
      </c>
      <c r="AH24" s="240">
        <v>2098.6367676721497</v>
      </c>
      <c r="AI24" s="240">
        <v>2038.5264859408373</v>
      </c>
      <c r="AJ24" s="240">
        <v>1937.7846227549385</v>
      </c>
      <c r="AK24" s="240">
        <v>1897.7167136460944</v>
      </c>
      <c r="AL24" s="240">
        <v>1873.885331356063</v>
      </c>
      <c r="AM24" s="240">
        <v>1893.5308111810193</v>
      </c>
      <c r="AN24" s="240">
        <v>1828.7085683117393</v>
      </c>
      <c r="AO24" s="240">
        <v>1756.3941905413201</v>
      </c>
      <c r="AP24" s="240">
        <v>1745.2233353546048</v>
      </c>
      <c r="AQ24" s="240">
        <v>1676.5715215977507</v>
      </c>
      <c r="AR24" s="240">
        <v>1589.72835449236</v>
      </c>
      <c r="AS24" s="240">
        <v>1451.0500626863966</v>
      </c>
      <c r="AT24" s="240">
        <v>1423.6726586586124</v>
      </c>
      <c r="AU24" s="240">
        <v>1498.8528187155532</v>
      </c>
      <c r="AV24" s="240">
        <v>1441.6043463475467</v>
      </c>
      <c r="AW24" s="240">
        <v>1441.6325561399269</v>
      </c>
      <c r="AX24" s="240">
        <v>1399.9474701057302</v>
      </c>
      <c r="AY24" s="240">
        <v>1348.5693348762995</v>
      </c>
      <c r="AZ24" s="240">
        <v>1263.9156906513288</v>
      </c>
      <c r="BA24" s="240">
        <v>1285.4307668347349</v>
      </c>
      <c r="BB24" s="240">
        <v>1254.2428737327516</v>
      </c>
      <c r="BC24" s="240">
        <v>1297.8825393868226</v>
      </c>
      <c r="BD24" s="240">
        <v>1263.3328069245172</v>
      </c>
      <c r="BE24" s="240">
        <v>1405.1167623863787</v>
      </c>
      <c r="BF24" s="240">
        <v>1349.5201915292535</v>
      </c>
      <c r="BG24" s="240">
        <v>1221.2140623971725</v>
      </c>
      <c r="BH24" s="240">
        <v>1079.8229823351294</v>
      </c>
      <c r="BI24" s="240">
        <v>1001.9159642563689</v>
      </c>
      <c r="BJ24" s="240">
        <v>889.76691981870999</v>
      </c>
      <c r="BK24" s="240">
        <v>815.92255518236368</v>
      </c>
      <c r="BL24" s="240">
        <v>737.65649255395863</v>
      </c>
      <c r="BM24" s="240">
        <v>712.35718974518534</v>
      </c>
      <c r="BN24" s="240">
        <v>659.53806772507619</v>
      </c>
      <c r="BO24" s="240">
        <v>641.92175396124571</v>
      </c>
      <c r="BP24" s="240">
        <v>637.61094001902336</v>
      </c>
      <c r="BQ24" s="240">
        <v>624.9439255805529</v>
      </c>
      <c r="BR24" s="240">
        <v>610.49312277518777</v>
      </c>
      <c r="BS24" s="240">
        <v>609.31906808065855</v>
      </c>
      <c r="BT24" s="240">
        <v>585.03456901952188</v>
      </c>
      <c r="BU24" s="240">
        <v>519.74402978251919</v>
      </c>
      <c r="BV24" s="240">
        <v>470.5381418592014</v>
      </c>
      <c r="BW24" s="240">
        <v>500.15620627323722</v>
      </c>
      <c r="BX24" s="240">
        <v>390.39067621091584</v>
      </c>
      <c r="BY24" s="240">
        <v>352.37413165808744</v>
      </c>
      <c r="BZ24" s="240">
        <v>319.35345526616459</v>
      </c>
      <c r="CA24" s="240">
        <v>290.44997301833632</v>
      </c>
      <c r="CB24" s="241">
        <v>264.32160108571105</v>
      </c>
    </row>
    <row r="25" spans="1:80" x14ac:dyDescent="0.4">
      <c r="B25" s="64" t="s">
        <v>372</v>
      </c>
      <c r="C25" s="171"/>
      <c r="D25" s="240">
        <v>0</v>
      </c>
      <c r="E25" s="240">
        <v>0</v>
      </c>
      <c r="F25" s="240">
        <v>0</v>
      </c>
      <c r="G25" s="240">
        <v>0</v>
      </c>
      <c r="H25" s="240">
        <v>0</v>
      </c>
      <c r="I25" s="240">
        <v>0</v>
      </c>
      <c r="J25" s="240">
        <v>0</v>
      </c>
      <c r="K25" s="240">
        <v>0</v>
      </c>
      <c r="L25" s="240">
        <v>0</v>
      </c>
      <c r="M25" s="240">
        <v>0</v>
      </c>
      <c r="N25" s="240">
        <v>0</v>
      </c>
      <c r="O25" s="240">
        <v>0</v>
      </c>
      <c r="P25" s="240">
        <v>0</v>
      </c>
      <c r="Q25" s="240">
        <v>0</v>
      </c>
      <c r="R25" s="240">
        <v>0</v>
      </c>
      <c r="S25" s="240">
        <v>0</v>
      </c>
      <c r="T25" s="240">
        <v>0</v>
      </c>
      <c r="U25" s="240">
        <v>0</v>
      </c>
      <c r="V25" s="240">
        <v>0</v>
      </c>
      <c r="W25" s="240">
        <v>0</v>
      </c>
      <c r="X25" s="240">
        <v>0</v>
      </c>
      <c r="Y25" s="240">
        <v>0</v>
      </c>
      <c r="Z25" s="240">
        <v>0</v>
      </c>
      <c r="AA25" s="240">
        <v>0</v>
      </c>
      <c r="AB25" s="240">
        <v>0</v>
      </c>
      <c r="AC25" s="240">
        <v>0</v>
      </c>
      <c r="AD25" s="240">
        <v>0</v>
      </c>
      <c r="AE25" s="240">
        <v>0</v>
      </c>
      <c r="AF25" s="240">
        <v>0</v>
      </c>
      <c r="AG25" s="240">
        <v>0</v>
      </c>
      <c r="AH25" s="240">
        <v>347.85544804863412</v>
      </c>
      <c r="AI25" s="240">
        <v>295.64778940361549</v>
      </c>
      <c r="AJ25" s="240">
        <v>282.65110844169135</v>
      </c>
      <c r="AK25" s="240">
        <v>278.06320302628791</v>
      </c>
      <c r="AL25" s="240">
        <v>252.43477458936124</v>
      </c>
      <c r="AM25" s="240">
        <v>264.61293715894959</v>
      </c>
      <c r="AN25" s="240">
        <v>250.39108249407667</v>
      </c>
      <c r="AO25" s="240">
        <v>250.66813993836061</v>
      </c>
      <c r="AP25" s="240">
        <v>242.20222357177525</v>
      </c>
      <c r="AQ25" s="240">
        <v>238.03987103026066</v>
      </c>
      <c r="AR25" s="240">
        <v>230.85660171434603</v>
      </c>
      <c r="AS25" s="240">
        <v>242.8023194306279</v>
      </c>
      <c r="AT25" s="240">
        <v>209.57478262098252</v>
      </c>
      <c r="AU25" s="240">
        <v>255.116792583559</v>
      </c>
      <c r="AV25" s="240">
        <v>266.83294598615919</v>
      </c>
      <c r="AW25" s="240">
        <v>275.3757912272859</v>
      </c>
      <c r="AX25" s="240">
        <v>265.52527290707201</v>
      </c>
      <c r="AY25" s="240">
        <v>260.70063536028988</v>
      </c>
      <c r="AZ25" s="240">
        <v>230.52207275600924</v>
      </c>
      <c r="BA25" s="240">
        <v>211.55165835318039</v>
      </c>
      <c r="BB25" s="240">
        <v>200.86695897309062</v>
      </c>
      <c r="BC25" s="240">
        <v>192.07027574613343</v>
      </c>
      <c r="BD25" s="240">
        <v>175.04797471918667</v>
      </c>
      <c r="BE25" s="240">
        <v>179.03521264156373</v>
      </c>
      <c r="BF25" s="240">
        <v>181.9571600805447</v>
      </c>
      <c r="BG25" s="240">
        <v>168.60723427304467</v>
      </c>
      <c r="BH25" s="240">
        <v>159.14559463858856</v>
      </c>
      <c r="BI25" s="240">
        <v>144.30423576617619</v>
      </c>
      <c r="BJ25" s="240">
        <v>125.4053477919762</v>
      </c>
      <c r="BK25" s="240">
        <v>97.996448195814054</v>
      </c>
      <c r="BL25" s="240">
        <v>79.165976818602971</v>
      </c>
      <c r="BM25" s="240">
        <v>61.312833872087495</v>
      </c>
      <c r="BN25" s="240">
        <v>58.816867418220717</v>
      </c>
      <c r="BO25" s="240">
        <v>43.069532333596662</v>
      </c>
      <c r="BP25" s="240">
        <v>31.954146057242465</v>
      </c>
      <c r="BQ25" s="240">
        <v>20.518595576043527</v>
      </c>
      <c r="BR25" s="240">
        <v>13.435157372566369</v>
      </c>
      <c r="BS25" s="240">
        <v>7.3900722931122704</v>
      </c>
      <c r="BT25" s="240">
        <v>5.1450919126324886</v>
      </c>
      <c r="BU25" s="240">
        <v>3.383851791793802</v>
      </c>
      <c r="BV25" s="240">
        <v>1.6012237543173056</v>
      </c>
      <c r="BW25" s="240">
        <v>1.0166256812205636</v>
      </c>
      <c r="BX25" s="240">
        <v>0</v>
      </c>
      <c r="BY25" s="240">
        <v>0</v>
      </c>
      <c r="BZ25" s="240">
        <v>0</v>
      </c>
      <c r="CA25" s="240">
        <v>0</v>
      </c>
      <c r="CB25" s="241">
        <v>0</v>
      </c>
    </row>
    <row r="26" spans="1:80" x14ac:dyDescent="0.4">
      <c r="B26" s="64"/>
      <c r="C26" s="171"/>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1"/>
    </row>
    <row r="27" spans="1:80" x14ac:dyDescent="0.4">
      <c r="B27" s="169" t="s">
        <v>422</v>
      </c>
      <c r="C27" s="171"/>
      <c r="D27" s="237">
        <v>0</v>
      </c>
      <c r="E27" s="237">
        <v>0</v>
      </c>
      <c r="F27" s="237">
        <v>0</v>
      </c>
      <c r="G27" s="237">
        <v>0</v>
      </c>
      <c r="H27" s="237">
        <v>0</v>
      </c>
      <c r="I27" s="237">
        <v>0</v>
      </c>
      <c r="J27" s="237">
        <v>0</v>
      </c>
      <c r="K27" s="237">
        <v>0</v>
      </c>
      <c r="L27" s="237">
        <v>0</v>
      </c>
      <c r="M27" s="237">
        <v>0</v>
      </c>
      <c r="N27" s="237">
        <v>0</v>
      </c>
      <c r="O27" s="237">
        <v>0</v>
      </c>
      <c r="P27" s="237">
        <v>0</v>
      </c>
      <c r="Q27" s="237">
        <v>0</v>
      </c>
      <c r="R27" s="237">
        <v>0</v>
      </c>
      <c r="S27" s="237">
        <v>0</v>
      </c>
      <c r="T27" s="237">
        <v>0</v>
      </c>
      <c r="U27" s="237">
        <v>0</v>
      </c>
      <c r="V27" s="237">
        <v>0</v>
      </c>
      <c r="W27" s="237">
        <v>0</v>
      </c>
      <c r="X27" s="237">
        <v>0</v>
      </c>
      <c r="Y27" s="237">
        <v>0</v>
      </c>
      <c r="Z27" s="237">
        <v>0</v>
      </c>
      <c r="AA27" s="237">
        <v>0</v>
      </c>
      <c r="AB27" s="237">
        <v>0</v>
      </c>
      <c r="AC27" s="237">
        <v>0</v>
      </c>
      <c r="AD27" s="237">
        <v>0</v>
      </c>
      <c r="AE27" s="237">
        <v>0</v>
      </c>
      <c r="AF27" s="237">
        <v>0</v>
      </c>
      <c r="AG27" s="237">
        <v>0</v>
      </c>
      <c r="AH27" s="237">
        <v>0</v>
      </c>
      <c r="AI27" s="237">
        <v>0</v>
      </c>
      <c r="AJ27" s="237">
        <v>0</v>
      </c>
      <c r="AK27" s="237">
        <v>0</v>
      </c>
      <c r="AL27" s="237">
        <v>0</v>
      </c>
      <c r="AM27" s="237">
        <v>0</v>
      </c>
      <c r="AN27" s="237">
        <v>0</v>
      </c>
      <c r="AO27" s="237">
        <v>0</v>
      </c>
      <c r="AP27" s="237">
        <v>0</v>
      </c>
      <c r="AQ27" s="237">
        <v>0</v>
      </c>
      <c r="AR27" s="237">
        <v>0</v>
      </c>
      <c r="AS27" s="237">
        <v>0</v>
      </c>
      <c r="AT27" s="237">
        <v>0</v>
      </c>
      <c r="AU27" s="237">
        <v>0</v>
      </c>
      <c r="AV27" s="237">
        <v>0</v>
      </c>
      <c r="AW27" s="237">
        <v>0</v>
      </c>
      <c r="AX27" s="237">
        <v>0</v>
      </c>
      <c r="AY27" s="237">
        <v>0</v>
      </c>
      <c r="AZ27" s="237">
        <v>0</v>
      </c>
      <c r="BA27" s="237">
        <v>0</v>
      </c>
      <c r="BB27" s="237">
        <v>0</v>
      </c>
      <c r="BC27" s="237">
        <v>0</v>
      </c>
      <c r="BD27" s="237">
        <v>0</v>
      </c>
      <c r="BE27" s="237">
        <v>0</v>
      </c>
      <c r="BF27" s="237">
        <v>0</v>
      </c>
      <c r="BG27" s="237">
        <v>0</v>
      </c>
      <c r="BH27" s="237">
        <v>0</v>
      </c>
      <c r="BI27" s="237">
        <v>0</v>
      </c>
      <c r="BJ27" s="237">
        <v>0</v>
      </c>
      <c r="BK27" s="237">
        <v>0</v>
      </c>
      <c r="BL27" s="237">
        <v>0</v>
      </c>
      <c r="BM27" s="237">
        <v>0</v>
      </c>
      <c r="BN27" s="237">
        <v>0</v>
      </c>
      <c r="BO27" s="237">
        <v>0</v>
      </c>
      <c r="BP27" s="237">
        <v>0</v>
      </c>
      <c r="BQ27" s="237">
        <v>0</v>
      </c>
      <c r="BR27" s="237">
        <v>0</v>
      </c>
      <c r="BS27" s="237">
        <v>0</v>
      </c>
      <c r="BT27" s="237">
        <v>0</v>
      </c>
      <c r="BU27" s="237">
        <v>114.42075465941447</v>
      </c>
      <c r="BV27" s="237">
        <v>188.51070427979974</v>
      </c>
      <c r="BW27" s="237">
        <v>220.2178362108375</v>
      </c>
      <c r="BX27" s="237">
        <v>192.22298674122464</v>
      </c>
      <c r="BY27" s="237">
        <v>190.25192361162081</v>
      </c>
      <c r="BZ27" s="237">
        <v>186.72443097610926</v>
      </c>
      <c r="CA27" s="237">
        <v>182.55270763254154</v>
      </c>
      <c r="CB27" s="238">
        <v>177.92942310455965</v>
      </c>
    </row>
    <row r="28" spans="1:80" x14ac:dyDescent="0.4">
      <c r="B28" s="64" t="s">
        <v>423</v>
      </c>
      <c r="C28" s="171"/>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v>29.914833384549361</v>
      </c>
      <c r="BV28" s="240">
        <v>59.011471651828288</v>
      </c>
      <c r="BW28" s="240">
        <v>68.141338698108811</v>
      </c>
      <c r="BX28" s="240">
        <v>57.572216032104265</v>
      </c>
      <c r="BY28" s="240">
        <v>57.362317703061841</v>
      </c>
      <c r="BZ28" s="240">
        <v>56.400090860305454</v>
      </c>
      <c r="CA28" s="240">
        <v>55.152413775379166</v>
      </c>
      <c r="CB28" s="241">
        <v>53.767160681100982</v>
      </c>
    </row>
    <row r="29" spans="1:80" x14ac:dyDescent="0.4">
      <c r="B29" s="64" t="s">
        <v>424</v>
      </c>
      <c r="C29" s="171"/>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v>84.505921274865102</v>
      </c>
      <c r="BV29" s="240">
        <v>129.49923262797145</v>
      </c>
      <c r="BW29" s="240">
        <v>152.07649751272868</v>
      </c>
      <c r="BX29" s="240">
        <v>134.65077070912037</v>
      </c>
      <c r="BY29" s="240">
        <v>132.88960590855896</v>
      </c>
      <c r="BZ29" s="240">
        <v>130.32434011580378</v>
      </c>
      <c r="CA29" s="240">
        <v>127.40029385716241</v>
      </c>
      <c r="CB29" s="241">
        <v>124.16226242345869</v>
      </c>
    </row>
    <row r="30" spans="1:80" ht="26.25" customHeight="1" x14ac:dyDescent="0.4">
      <c r="A30" s="175"/>
      <c r="B30" s="169" t="s">
        <v>425</v>
      </c>
      <c r="C30" s="166"/>
      <c r="D30" s="237">
        <f t="shared" ref="D30:AI30" si="13">SUM(D31:D32)</f>
        <v>0</v>
      </c>
      <c r="E30" s="237">
        <f t="shared" si="13"/>
        <v>0</v>
      </c>
      <c r="F30" s="237">
        <f t="shared" si="13"/>
        <v>0</v>
      </c>
      <c r="G30" s="237">
        <f t="shared" si="13"/>
        <v>0</v>
      </c>
      <c r="H30" s="237">
        <f t="shared" si="13"/>
        <v>0</v>
      </c>
      <c r="I30" s="237">
        <f t="shared" si="13"/>
        <v>0</v>
      </c>
      <c r="J30" s="237">
        <f t="shared" si="13"/>
        <v>0</v>
      </c>
      <c r="K30" s="237">
        <f t="shared" si="13"/>
        <v>0</v>
      </c>
      <c r="L30" s="237">
        <f t="shared" si="13"/>
        <v>0</v>
      </c>
      <c r="M30" s="237">
        <f t="shared" si="13"/>
        <v>0</v>
      </c>
      <c r="N30" s="237">
        <f t="shared" si="13"/>
        <v>0</v>
      </c>
      <c r="O30" s="237">
        <f t="shared" si="13"/>
        <v>0</v>
      </c>
      <c r="P30" s="237">
        <f t="shared" si="13"/>
        <v>0</v>
      </c>
      <c r="Q30" s="237">
        <f t="shared" si="13"/>
        <v>0</v>
      </c>
      <c r="R30" s="237">
        <f t="shared" si="13"/>
        <v>0</v>
      </c>
      <c r="S30" s="237">
        <f t="shared" si="13"/>
        <v>0</v>
      </c>
      <c r="T30" s="237">
        <f t="shared" si="13"/>
        <v>0</v>
      </c>
      <c r="U30" s="237">
        <f t="shared" si="13"/>
        <v>0</v>
      </c>
      <c r="V30" s="237">
        <f t="shared" si="13"/>
        <v>0</v>
      </c>
      <c r="W30" s="237">
        <f t="shared" si="13"/>
        <v>0</v>
      </c>
      <c r="X30" s="237">
        <f t="shared" si="13"/>
        <v>0</v>
      </c>
      <c r="Y30" s="237">
        <f t="shared" si="13"/>
        <v>0</v>
      </c>
      <c r="Z30" s="237">
        <f t="shared" si="13"/>
        <v>0</v>
      </c>
      <c r="AA30" s="237">
        <f t="shared" si="13"/>
        <v>0</v>
      </c>
      <c r="AB30" s="237">
        <f t="shared" si="13"/>
        <v>0</v>
      </c>
      <c r="AC30" s="237">
        <f t="shared" si="13"/>
        <v>0</v>
      </c>
      <c r="AD30" s="237">
        <f t="shared" si="13"/>
        <v>0</v>
      </c>
      <c r="AE30" s="237">
        <f t="shared" si="13"/>
        <v>0</v>
      </c>
      <c r="AF30" s="237">
        <f t="shared" si="13"/>
        <v>0</v>
      </c>
      <c r="AG30" s="237">
        <f t="shared" si="13"/>
        <v>0</v>
      </c>
      <c r="AH30" s="237">
        <f t="shared" si="13"/>
        <v>2446.4922157207839</v>
      </c>
      <c r="AI30" s="237">
        <f t="shared" si="13"/>
        <v>2333.7068178273657</v>
      </c>
      <c r="AJ30" s="237">
        <f t="shared" ref="AJ30:BO30" si="14">SUM(AJ31:AJ32)</f>
        <v>2213.5454203323261</v>
      </c>
      <c r="AK30" s="237">
        <f t="shared" si="14"/>
        <v>2159.5581827569349</v>
      </c>
      <c r="AL30" s="237">
        <f t="shared" si="14"/>
        <v>2099.9244080785156</v>
      </c>
      <c r="AM30" s="237">
        <f t="shared" si="14"/>
        <v>2116.1565158819931</v>
      </c>
      <c r="AN30" s="237">
        <f t="shared" si="14"/>
        <v>2010.237751543458</v>
      </c>
      <c r="AO30" s="237">
        <f t="shared" si="14"/>
        <v>1924.2710093473938</v>
      </c>
      <c r="AP30" s="237">
        <f t="shared" si="14"/>
        <v>1891.0655318269191</v>
      </c>
      <c r="AQ30" s="237">
        <f t="shared" si="14"/>
        <v>1800.5445834157381</v>
      </c>
      <c r="AR30" s="237">
        <f t="shared" si="14"/>
        <v>1685.6735129545541</v>
      </c>
      <c r="AS30" s="237">
        <f t="shared" si="14"/>
        <v>1532.874369659625</v>
      </c>
      <c r="AT30" s="237">
        <f t="shared" si="14"/>
        <v>1448.7026335538699</v>
      </c>
      <c r="AU30" s="237">
        <f t="shared" si="14"/>
        <v>1525.1914191055566</v>
      </c>
      <c r="AV30" s="237">
        <f t="shared" si="14"/>
        <v>1454.9593268576757</v>
      </c>
      <c r="AW30" s="237">
        <f t="shared" si="14"/>
        <v>1433.0415822257123</v>
      </c>
      <c r="AX30" s="237">
        <f t="shared" si="14"/>
        <v>1371.8492465712134</v>
      </c>
      <c r="AY30" s="237">
        <f t="shared" si="14"/>
        <v>1300.4040088401377</v>
      </c>
      <c r="AZ30" s="237">
        <f t="shared" si="14"/>
        <v>1175.184854116505</v>
      </c>
      <c r="BA30" s="237">
        <f t="shared" si="14"/>
        <v>1164.6647719119908</v>
      </c>
      <c r="BB30" s="237">
        <f t="shared" si="14"/>
        <v>1112.2113696566457</v>
      </c>
      <c r="BC30" s="237">
        <f t="shared" si="14"/>
        <v>1116.1846700530866</v>
      </c>
      <c r="BD30" s="237">
        <f t="shared" si="14"/>
        <v>1054.2542525895599</v>
      </c>
      <c r="BE30" s="237">
        <f t="shared" si="14"/>
        <v>1196.8548006497081</v>
      </c>
      <c r="BF30" s="237">
        <f t="shared" si="14"/>
        <v>1178.2765701124613</v>
      </c>
      <c r="BG30" s="237">
        <f t="shared" si="14"/>
        <v>1076.3208205067158</v>
      </c>
      <c r="BH30" s="237">
        <f t="shared" si="14"/>
        <v>967.84652609385819</v>
      </c>
      <c r="BI30" s="237">
        <f t="shared" si="14"/>
        <v>913.59445158839867</v>
      </c>
      <c r="BJ30" s="237">
        <f t="shared" si="14"/>
        <v>818.35267261203251</v>
      </c>
      <c r="BK30" s="237">
        <f t="shared" si="14"/>
        <v>745.26147173889581</v>
      </c>
      <c r="BL30" s="237">
        <f t="shared" si="14"/>
        <v>677.81951838585576</v>
      </c>
      <c r="BM30" s="237">
        <f t="shared" si="14"/>
        <v>652.66788096314474</v>
      </c>
      <c r="BN30" s="237">
        <f t="shared" si="14"/>
        <v>620.27516468320073</v>
      </c>
      <c r="BO30" s="237">
        <f t="shared" si="14"/>
        <v>598.00693664267521</v>
      </c>
      <c r="BP30" s="237">
        <f t="shared" ref="BP30:CB30" si="15">SUM(BP31:BP32)</f>
        <v>591.98509930343062</v>
      </c>
      <c r="BQ30" s="237">
        <f t="shared" si="15"/>
        <v>569.21703323986833</v>
      </c>
      <c r="BR30" s="237">
        <f t="shared" si="15"/>
        <v>564.24858701486812</v>
      </c>
      <c r="BS30" s="237">
        <f t="shared" si="15"/>
        <v>565.88483610622916</v>
      </c>
      <c r="BT30" s="237">
        <f t="shared" si="15"/>
        <v>546.72890068986317</v>
      </c>
      <c r="BU30" s="237">
        <f t="shared" si="15"/>
        <v>353.14834406961847</v>
      </c>
      <c r="BV30" s="237">
        <f t="shared" si="15"/>
        <v>245.07278068958544</v>
      </c>
      <c r="BW30" s="237">
        <f t="shared" si="15"/>
        <v>242.76256754780221</v>
      </c>
      <c r="BX30" s="237">
        <f t="shared" si="15"/>
        <v>171.22919268030205</v>
      </c>
      <c r="BY30" s="237">
        <f t="shared" si="15"/>
        <v>140.08365780330814</v>
      </c>
      <c r="BZ30" s="237">
        <f t="shared" si="15"/>
        <v>114.59971509954815</v>
      </c>
      <c r="CA30" s="237">
        <f t="shared" si="15"/>
        <v>93.229939218964503</v>
      </c>
      <c r="CB30" s="238">
        <f t="shared" si="15"/>
        <v>74.648207935370948</v>
      </c>
    </row>
    <row r="31" spans="1:80" x14ac:dyDescent="0.4">
      <c r="B31" s="64" t="s">
        <v>373</v>
      </c>
      <c r="C31" s="171"/>
      <c r="D31" s="240" t="s">
        <v>411</v>
      </c>
      <c r="E31" s="240" t="s">
        <v>411</v>
      </c>
      <c r="F31" s="240" t="s">
        <v>411</v>
      </c>
      <c r="G31" s="240" t="s">
        <v>411</v>
      </c>
      <c r="H31" s="240" t="s">
        <v>411</v>
      </c>
      <c r="I31" s="240" t="s">
        <v>411</v>
      </c>
      <c r="J31" s="240" t="s">
        <v>411</v>
      </c>
      <c r="K31" s="240" t="s">
        <v>411</v>
      </c>
      <c r="L31" s="240" t="s">
        <v>411</v>
      </c>
      <c r="M31" s="240" t="s">
        <v>411</v>
      </c>
      <c r="N31" s="240" t="s">
        <v>411</v>
      </c>
      <c r="O31" s="240" t="s">
        <v>411</v>
      </c>
      <c r="P31" s="240" t="s">
        <v>411</v>
      </c>
      <c r="Q31" s="240" t="s">
        <v>411</v>
      </c>
      <c r="R31" s="240" t="s">
        <v>411</v>
      </c>
      <c r="S31" s="240" t="s">
        <v>411</v>
      </c>
      <c r="T31" s="240" t="s">
        <v>411</v>
      </c>
      <c r="U31" s="240" t="s">
        <v>411</v>
      </c>
      <c r="V31" s="240" t="s">
        <v>411</v>
      </c>
      <c r="W31" s="240" t="s">
        <v>411</v>
      </c>
      <c r="X31" s="240" t="s">
        <v>411</v>
      </c>
      <c r="Y31" s="240" t="s">
        <v>411</v>
      </c>
      <c r="Z31" s="240" t="s">
        <v>411</v>
      </c>
      <c r="AA31" s="240" t="s">
        <v>411</v>
      </c>
      <c r="AB31" s="240" t="s">
        <v>411</v>
      </c>
      <c r="AC31" s="240" t="s">
        <v>411</v>
      </c>
      <c r="AD31" s="240" t="s">
        <v>411</v>
      </c>
      <c r="AE31" s="240" t="s">
        <v>411</v>
      </c>
      <c r="AF31" s="240" t="s">
        <v>411</v>
      </c>
      <c r="AG31" s="240" t="s">
        <v>411</v>
      </c>
      <c r="AH31" s="240">
        <v>2098.6367676721497</v>
      </c>
      <c r="AI31" s="240">
        <v>2038.061849474157</v>
      </c>
      <c r="AJ31" s="240">
        <v>1930.9774763004696</v>
      </c>
      <c r="AK31" s="240">
        <v>1881.7886684235398</v>
      </c>
      <c r="AL31" s="240">
        <v>1848.1268130528956</v>
      </c>
      <c r="AM31" s="240">
        <v>1852.8105184434464</v>
      </c>
      <c r="AN31" s="240">
        <v>1761.9629945090087</v>
      </c>
      <c r="AO31" s="240">
        <v>1677.3542095046464</v>
      </c>
      <c r="AP31" s="240">
        <v>1653.8951350603481</v>
      </c>
      <c r="AQ31" s="240">
        <v>1569.1892256809563</v>
      </c>
      <c r="AR31" s="240">
        <v>1463.6048246530545</v>
      </c>
      <c r="AS31" s="240">
        <v>1303.8308547125355</v>
      </c>
      <c r="AT31" s="240">
        <v>1255.5019140530787</v>
      </c>
      <c r="AU31" s="240">
        <v>1295.2797280763816</v>
      </c>
      <c r="AV31" s="240">
        <v>1219.4359792555742</v>
      </c>
      <c r="AW31" s="240">
        <v>1193.6241741249953</v>
      </c>
      <c r="AX31" s="240">
        <v>1143.5060263335629</v>
      </c>
      <c r="AY31" s="240">
        <v>1082.3233605571154</v>
      </c>
      <c r="AZ31" s="240">
        <v>987.62610318921702</v>
      </c>
      <c r="BA31" s="240">
        <v>994.08416502370142</v>
      </c>
      <c r="BB31" s="240">
        <v>953.61236446711098</v>
      </c>
      <c r="BC31" s="240">
        <v>967.30518248679914</v>
      </c>
      <c r="BD31" s="240">
        <v>920.80142060567323</v>
      </c>
      <c r="BE31" s="240">
        <v>1060.9984784383532</v>
      </c>
      <c r="BF31" s="240">
        <v>1040.0576935845625</v>
      </c>
      <c r="BG31" s="240">
        <v>954.24852215208068</v>
      </c>
      <c r="BH31" s="240">
        <v>854.17906190909184</v>
      </c>
      <c r="BI31" s="240">
        <v>810.79181879478801</v>
      </c>
      <c r="BJ31" s="240">
        <v>730.17983682818897</v>
      </c>
      <c r="BK31" s="240">
        <v>679.44983118867719</v>
      </c>
      <c r="BL31" s="240">
        <v>624.10537485367468</v>
      </c>
      <c r="BM31" s="240">
        <v>610.79927226697782</v>
      </c>
      <c r="BN31" s="240">
        <v>576.91851759760004</v>
      </c>
      <c r="BO31" s="240">
        <v>564.70829744556602</v>
      </c>
      <c r="BP31" s="240">
        <v>568.13687754283023</v>
      </c>
      <c r="BQ31" s="240">
        <v>553.40652029575267</v>
      </c>
      <c r="BR31" s="240">
        <v>554.28425967439034</v>
      </c>
      <c r="BS31" s="240">
        <v>559.91738565088679</v>
      </c>
      <c r="BT31" s="240">
        <v>543.20786836050956</v>
      </c>
      <c r="BU31" s="240">
        <v>350.22448593709851</v>
      </c>
      <c r="BV31" s="240">
        <v>243.68922390751877</v>
      </c>
      <c r="BW31" s="240">
        <v>241.88413981258816</v>
      </c>
      <c r="BX31" s="240">
        <v>171.22919268030205</v>
      </c>
      <c r="BY31" s="240">
        <v>140.08365780330814</v>
      </c>
      <c r="BZ31" s="240">
        <v>114.59971509954815</v>
      </c>
      <c r="CA31" s="240">
        <v>93.229939218964503</v>
      </c>
      <c r="CB31" s="241">
        <v>74.648207935370948</v>
      </c>
    </row>
    <row r="32" spans="1:80" x14ac:dyDescent="0.4">
      <c r="B32" s="64" t="s">
        <v>372</v>
      </c>
      <c r="C32" s="171"/>
      <c r="D32" s="240" t="s">
        <v>411</v>
      </c>
      <c r="E32" s="240" t="s">
        <v>411</v>
      </c>
      <c r="F32" s="240" t="s">
        <v>411</v>
      </c>
      <c r="G32" s="240" t="s">
        <v>411</v>
      </c>
      <c r="H32" s="240" t="s">
        <v>411</v>
      </c>
      <c r="I32" s="240" t="s">
        <v>411</v>
      </c>
      <c r="J32" s="240" t="s">
        <v>411</v>
      </c>
      <c r="K32" s="240" t="s">
        <v>411</v>
      </c>
      <c r="L32" s="240" t="s">
        <v>411</v>
      </c>
      <c r="M32" s="240" t="s">
        <v>411</v>
      </c>
      <c r="N32" s="240" t="s">
        <v>411</v>
      </c>
      <c r="O32" s="240" t="s">
        <v>411</v>
      </c>
      <c r="P32" s="240" t="s">
        <v>411</v>
      </c>
      <c r="Q32" s="240" t="s">
        <v>411</v>
      </c>
      <c r="R32" s="240" t="s">
        <v>411</v>
      </c>
      <c r="S32" s="240" t="s">
        <v>411</v>
      </c>
      <c r="T32" s="240" t="s">
        <v>411</v>
      </c>
      <c r="U32" s="240" t="s">
        <v>411</v>
      </c>
      <c r="V32" s="240" t="s">
        <v>411</v>
      </c>
      <c r="W32" s="240" t="s">
        <v>411</v>
      </c>
      <c r="X32" s="240" t="s">
        <v>411</v>
      </c>
      <c r="Y32" s="240" t="s">
        <v>411</v>
      </c>
      <c r="Z32" s="240" t="s">
        <v>411</v>
      </c>
      <c r="AA32" s="240" t="s">
        <v>411</v>
      </c>
      <c r="AB32" s="240" t="s">
        <v>411</v>
      </c>
      <c r="AC32" s="240" t="s">
        <v>411</v>
      </c>
      <c r="AD32" s="240" t="s">
        <v>411</v>
      </c>
      <c r="AE32" s="240" t="s">
        <v>411</v>
      </c>
      <c r="AF32" s="240" t="s">
        <v>411</v>
      </c>
      <c r="AG32" s="240" t="s">
        <v>411</v>
      </c>
      <c r="AH32" s="240">
        <v>347.85544804863412</v>
      </c>
      <c r="AI32" s="240">
        <v>295.64496835320887</v>
      </c>
      <c r="AJ32" s="240">
        <v>282.56794403185654</v>
      </c>
      <c r="AK32" s="240">
        <v>277.76951433339497</v>
      </c>
      <c r="AL32" s="240">
        <v>251.79759502561993</v>
      </c>
      <c r="AM32" s="240">
        <v>263.34599743854648</v>
      </c>
      <c r="AN32" s="240">
        <v>248.27475703444921</v>
      </c>
      <c r="AO32" s="240">
        <v>246.91679984274748</v>
      </c>
      <c r="AP32" s="240">
        <v>237.170396766571</v>
      </c>
      <c r="AQ32" s="240">
        <v>231.35535773478171</v>
      </c>
      <c r="AR32" s="240">
        <v>222.06868830149966</v>
      </c>
      <c r="AS32" s="240">
        <v>229.04351494708948</v>
      </c>
      <c r="AT32" s="240">
        <v>193.20071950079122</v>
      </c>
      <c r="AU32" s="240">
        <v>229.9116910291751</v>
      </c>
      <c r="AV32" s="240">
        <v>235.52334760210144</v>
      </c>
      <c r="AW32" s="240">
        <v>239.41740810071695</v>
      </c>
      <c r="AX32" s="240">
        <v>228.34322023765046</v>
      </c>
      <c r="AY32" s="240">
        <v>218.08064828302236</v>
      </c>
      <c r="AZ32" s="240">
        <v>187.55875092728792</v>
      </c>
      <c r="BA32" s="240">
        <v>170.58060688828942</v>
      </c>
      <c r="BB32" s="240">
        <v>158.59900518953464</v>
      </c>
      <c r="BC32" s="240">
        <v>148.87948756628742</v>
      </c>
      <c r="BD32" s="240">
        <v>133.45283198388663</v>
      </c>
      <c r="BE32" s="240">
        <v>135.85632221135475</v>
      </c>
      <c r="BF32" s="240">
        <v>138.21887652789889</v>
      </c>
      <c r="BG32" s="240">
        <v>122.072298354635</v>
      </c>
      <c r="BH32" s="240">
        <v>113.66746418476637</v>
      </c>
      <c r="BI32" s="240">
        <v>102.80263279361067</v>
      </c>
      <c r="BJ32" s="240">
        <v>88.172835783843581</v>
      </c>
      <c r="BK32" s="240">
        <v>65.811640550218598</v>
      </c>
      <c r="BL32" s="240">
        <v>53.714143532181055</v>
      </c>
      <c r="BM32" s="240">
        <v>41.868608696166881</v>
      </c>
      <c r="BN32" s="240">
        <v>43.356647085600684</v>
      </c>
      <c r="BO32" s="240">
        <v>33.298639197109175</v>
      </c>
      <c r="BP32" s="240">
        <v>23.848221760600357</v>
      </c>
      <c r="BQ32" s="240">
        <v>15.810512944115686</v>
      </c>
      <c r="BR32" s="240">
        <v>9.9643273404778316</v>
      </c>
      <c r="BS32" s="240">
        <v>5.9674504553424068</v>
      </c>
      <c r="BT32" s="240">
        <v>3.5210323293536048</v>
      </c>
      <c r="BU32" s="240">
        <v>2.9238581325199577</v>
      </c>
      <c r="BV32" s="240">
        <v>1.3835567820666772</v>
      </c>
      <c r="BW32" s="240">
        <v>0.87842773521403605</v>
      </c>
      <c r="BX32" s="240">
        <v>0</v>
      </c>
      <c r="BY32" s="240">
        <v>0</v>
      </c>
      <c r="BZ32" s="240">
        <v>0</v>
      </c>
      <c r="CA32" s="240">
        <v>0</v>
      </c>
      <c r="CB32" s="241">
        <v>0</v>
      </c>
    </row>
    <row r="33" spans="1:80" ht="26.25" customHeight="1" x14ac:dyDescent="0.4">
      <c r="B33" s="169" t="s">
        <v>426</v>
      </c>
      <c r="C33" s="64"/>
      <c r="D33" s="237">
        <f t="shared" ref="D33:AI33" si="16">SUM(D34:D35)</f>
        <v>0</v>
      </c>
      <c r="E33" s="237">
        <f t="shared" si="16"/>
        <v>0</v>
      </c>
      <c r="F33" s="237">
        <f t="shared" si="16"/>
        <v>0</v>
      </c>
      <c r="G33" s="237">
        <f t="shared" si="16"/>
        <v>0</v>
      </c>
      <c r="H33" s="237">
        <f t="shared" si="16"/>
        <v>0</v>
      </c>
      <c r="I33" s="237">
        <f t="shared" si="16"/>
        <v>0</v>
      </c>
      <c r="J33" s="237">
        <f t="shared" si="16"/>
        <v>0</v>
      </c>
      <c r="K33" s="237">
        <f t="shared" si="16"/>
        <v>0</v>
      </c>
      <c r="L33" s="237">
        <f t="shared" si="16"/>
        <v>0</v>
      </c>
      <c r="M33" s="237">
        <f t="shared" si="16"/>
        <v>0</v>
      </c>
      <c r="N33" s="237">
        <f t="shared" si="16"/>
        <v>0</v>
      </c>
      <c r="O33" s="237">
        <f t="shared" si="16"/>
        <v>0</v>
      </c>
      <c r="P33" s="237">
        <f t="shared" si="16"/>
        <v>0</v>
      </c>
      <c r="Q33" s="237">
        <f t="shared" si="16"/>
        <v>0</v>
      </c>
      <c r="R33" s="237">
        <f t="shared" si="16"/>
        <v>0</v>
      </c>
      <c r="S33" s="237">
        <f t="shared" si="16"/>
        <v>0</v>
      </c>
      <c r="T33" s="237">
        <f t="shared" si="16"/>
        <v>0</v>
      </c>
      <c r="U33" s="237">
        <f t="shared" si="16"/>
        <v>0</v>
      </c>
      <c r="V33" s="237">
        <f t="shared" si="16"/>
        <v>0</v>
      </c>
      <c r="W33" s="237">
        <f t="shared" si="16"/>
        <v>0</v>
      </c>
      <c r="X33" s="237">
        <f t="shared" si="16"/>
        <v>0</v>
      </c>
      <c r="Y33" s="237">
        <f t="shared" si="16"/>
        <v>0</v>
      </c>
      <c r="Z33" s="237">
        <f t="shared" si="16"/>
        <v>0</v>
      </c>
      <c r="AA33" s="237">
        <f t="shared" si="16"/>
        <v>0</v>
      </c>
      <c r="AB33" s="237">
        <f t="shared" si="16"/>
        <v>0</v>
      </c>
      <c r="AC33" s="237">
        <f t="shared" si="16"/>
        <v>0</v>
      </c>
      <c r="AD33" s="237">
        <f t="shared" si="16"/>
        <v>0</v>
      </c>
      <c r="AE33" s="237">
        <f t="shared" si="16"/>
        <v>0</v>
      </c>
      <c r="AF33" s="237">
        <f t="shared" si="16"/>
        <v>0</v>
      </c>
      <c r="AG33" s="237">
        <f t="shared" si="16"/>
        <v>0</v>
      </c>
      <c r="AH33" s="237">
        <f t="shared" si="16"/>
        <v>0</v>
      </c>
      <c r="AI33" s="237">
        <f t="shared" si="16"/>
        <v>0.46745751708704869</v>
      </c>
      <c r="AJ33" s="237">
        <f t="shared" ref="AJ33:BO33" si="17">SUM(AJ34:AJ35)</f>
        <v>6.8903108643037578</v>
      </c>
      <c r="AK33" s="237">
        <f t="shared" si="17"/>
        <v>16.221733915447601</v>
      </c>
      <c r="AL33" s="237">
        <f t="shared" si="17"/>
        <v>26.395697866908716</v>
      </c>
      <c r="AM33" s="237">
        <f t="shared" si="17"/>
        <v>41.987232457976042</v>
      </c>
      <c r="AN33" s="237">
        <f t="shared" si="17"/>
        <v>68.861899262358236</v>
      </c>
      <c r="AO33" s="237">
        <f t="shared" si="17"/>
        <v>82.791321132286825</v>
      </c>
      <c r="AP33" s="237">
        <f t="shared" si="17"/>
        <v>96.360027099460851</v>
      </c>
      <c r="AQ33" s="237">
        <f t="shared" si="17"/>
        <v>114.06680921227355</v>
      </c>
      <c r="AR33" s="237">
        <f t="shared" si="17"/>
        <v>134.91144325215191</v>
      </c>
      <c r="AS33" s="237">
        <f t="shared" si="17"/>
        <v>160.97801245739956</v>
      </c>
      <c r="AT33" s="237">
        <f t="shared" si="17"/>
        <v>184.54480772572492</v>
      </c>
      <c r="AU33" s="237">
        <f t="shared" si="17"/>
        <v>228.77819219355558</v>
      </c>
      <c r="AV33" s="237">
        <f t="shared" si="17"/>
        <v>253.47796547603022</v>
      </c>
      <c r="AW33" s="237">
        <f t="shared" si="17"/>
        <v>283.96676514150056</v>
      </c>
      <c r="AX33" s="237">
        <f t="shared" si="17"/>
        <v>293.62349644158871</v>
      </c>
      <c r="AY33" s="237">
        <f t="shared" si="17"/>
        <v>308.86596139645161</v>
      </c>
      <c r="AZ33" s="237">
        <f t="shared" si="17"/>
        <v>319.25290929083292</v>
      </c>
      <c r="BA33" s="237">
        <f t="shared" si="17"/>
        <v>332.31765327592421</v>
      </c>
      <c r="BB33" s="237">
        <f t="shared" si="17"/>
        <v>342.89846304919661</v>
      </c>
      <c r="BC33" s="237">
        <f t="shared" si="17"/>
        <v>373.7681450798695</v>
      </c>
      <c r="BD33" s="237">
        <f t="shared" si="17"/>
        <v>384.12652905414393</v>
      </c>
      <c r="BE33" s="237">
        <f t="shared" si="17"/>
        <v>387.29717437823439</v>
      </c>
      <c r="BF33" s="237">
        <f t="shared" si="17"/>
        <v>353.20078149733683</v>
      </c>
      <c r="BG33" s="237">
        <f t="shared" si="17"/>
        <v>313.50047616350145</v>
      </c>
      <c r="BH33" s="237">
        <f t="shared" si="17"/>
        <v>271.12205087985978</v>
      </c>
      <c r="BI33" s="237">
        <f t="shared" si="17"/>
        <v>232.6257484341464</v>
      </c>
      <c r="BJ33" s="237">
        <f t="shared" si="17"/>
        <v>196.8195949986536</v>
      </c>
      <c r="BK33" s="237">
        <f t="shared" si="17"/>
        <v>168.65753163928193</v>
      </c>
      <c r="BL33" s="237">
        <f t="shared" si="17"/>
        <v>139.00295098670597</v>
      </c>
      <c r="BM33" s="237">
        <f t="shared" si="17"/>
        <v>121.00214265412811</v>
      </c>
      <c r="BN33" s="237">
        <f t="shared" si="17"/>
        <v>98.079770460096171</v>
      </c>
      <c r="BO33" s="237">
        <f t="shared" si="17"/>
        <v>86.984349652167168</v>
      </c>
      <c r="BP33" s="237">
        <f t="shared" ref="BP33:CB33" si="18">SUM(BP34:BP35)</f>
        <v>77.579986772835227</v>
      </c>
      <c r="BQ33" s="237">
        <f t="shared" si="18"/>
        <v>76.245487916728052</v>
      </c>
      <c r="BR33" s="237">
        <f t="shared" si="18"/>
        <v>59.67969313288603</v>
      </c>
      <c r="BS33" s="237">
        <f t="shared" si="18"/>
        <v>50.824304267541685</v>
      </c>
      <c r="BT33" s="237">
        <f t="shared" si="18"/>
        <v>43.450760242291281</v>
      </c>
      <c r="BU33" s="237">
        <f t="shared" si="18"/>
        <v>55.558782845280007</v>
      </c>
      <c r="BV33" s="237">
        <f t="shared" si="18"/>
        <v>38.555880644133531</v>
      </c>
      <c r="BW33" s="237">
        <f t="shared" si="18"/>
        <v>38.192428195818096</v>
      </c>
      <c r="BX33" s="237">
        <f t="shared" si="18"/>
        <v>26.938496789389159</v>
      </c>
      <c r="BY33" s="237">
        <f t="shared" si="18"/>
        <v>22.038550243158504</v>
      </c>
      <c r="BZ33" s="237">
        <f t="shared" si="18"/>
        <v>18.029309190507149</v>
      </c>
      <c r="CA33" s="237">
        <f t="shared" si="18"/>
        <v>14.667326166830298</v>
      </c>
      <c r="CB33" s="238">
        <f t="shared" si="18"/>
        <v>11.743970045780493</v>
      </c>
    </row>
    <row r="34" spans="1:80" x14ac:dyDescent="0.4">
      <c r="B34" s="64" t="s">
        <v>373</v>
      </c>
      <c r="C34" s="171"/>
      <c r="D34" s="240" t="s">
        <v>411</v>
      </c>
      <c r="E34" s="240" t="s">
        <v>411</v>
      </c>
      <c r="F34" s="240" t="s">
        <v>411</v>
      </c>
      <c r="G34" s="240" t="s">
        <v>411</v>
      </c>
      <c r="H34" s="240" t="s">
        <v>411</v>
      </c>
      <c r="I34" s="240" t="s">
        <v>411</v>
      </c>
      <c r="J34" s="240" t="s">
        <v>411</v>
      </c>
      <c r="K34" s="240" t="s">
        <v>411</v>
      </c>
      <c r="L34" s="240" t="s">
        <v>411</v>
      </c>
      <c r="M34" s="240" t="s">
        <v>411</v>
      </c>
      <c r="N34" s="240" t="s">
        <v>411</v>
      </c>
      <c r="O34" s="240" t="s">
        <v>411</v>
      </c>
      <c r="P34" s="240" t="s">
        <v>411</v>
      </c>
      <c r="Q34" s="240" t="s">
        <v>411</v>
      </c>
      <c r="R34" s="240" t="s">
        <v>411</v>
      </c>
      <c r="S34" s="240" t="s">
        <v>411</v>
      </c>
      <c r="T34" s="240" t="s">
        <v>411</v>
      </c>
      <c r="U34" s="240" t="s">
        <v>411</v>
      </c>
      <c r="V34" s="240" t="s">
        <v>411</v>
      </c>
      <c r="W34" s="240" t="s">
        <v>411</v>
      </c>
      <c r="X34" s="240" t="s">
        <v>411</v>
      </c>
      <c r="Y34" s="240" t="s">
        <v>411</v>
      </c>
      <c r="Z34" s="240" t="s">
        <v>411</v>
      </c>
      <c r="AA34" s="240" t="s">
        <v>411</v>
      </c>
      <c r="AB34" s="240" t="s">
        <v>411</v>
      </c>
      <c r="AC34" s="240" t="s">
        <v>411</v>
      </c>
      <c r="AD34" s="240" t="s">
        <v>411</v>
      </c>
      <c r="AE34" s="240" t="s">
        <v>411</v>
      </c>
      <c r="AF34" s="240" t="s">
        <v>411</v>
      </c>
      <c r="AG34" s="240" t="s">
        <v>411</v>
      </c>
      <c r="AH34" s="240">
        <v>0</v>
      </c>
      <c r="AI34" s="240">
        <v>0.46463646668039776</v>
      </c>
      <c r="AJ34" s="240">
        <v>6.8071464544689464</v>
      </c>
      <c r="AK34" s="240">
        <v>15.928045222554672</v>
      </c>
      <c r="AL34" s="240">
        <v>25.758518303167428</v>
      </c>
      <c r="AM34" s="240">
        <v>40.720292737572926</v>
      </c>
      <c r="AN34" s="240">
        <v>66.745573802730775</v>
      </c>
      <c r="AO34" s="240">
        <v>79.03998103667368</v>
      </c>
      <c r="AP34" s="240">
        <v>91.328200294256604</v>
      </c>
      <c r="AQ34" s="240">
        <v>107.38229591679459</v>
      </c>
      <c r="AR34" s="240">
        <v>126.12352983930558</v>
      </c>
      <c r="AS34" s="240">
        <v>147.21920797386113</v>
      </c>
      <c r="AT34" s="240">
        <v>168.17074460553363</v>
      </c>
      <c r="AU34" s="240">
        <v>203.57309063917168</v>
      </c>
      <c r="AV34" s="240">
        <v>222.16836709197247</v>
      </c>
      <c r="AW34" s="240">
        <v>248.00838201493164</v>
      </c>
      <c r="AX34" s="240">
        <v>256.44144377216713</v>
      </c>
      <c r="AY34" s="240">
        <v>266.24597431918403</v>
      </c>
      <c r="AZ34" s="240">
        <v>276.28958746211163</v>
      </c>
      <c r="BA34" s="240">
        <v>291.34660181103322</v>
      </c>
      <c r="BB34" s="240">
        <v>300.63050926564063</v>
      </c>
      <c r="BC34" s="240">
        <v>330.57735690002352</v>
      </c>
      <c r="BD34" s="240">
        <v>342.53138631884389</v>
      </c>
      <c r="BE34" s="240">
        <v>344.11828394802541</v>
      </c>
      <c r="BF34" s="240">
        <v>309.46249794469105</v>
      </c>
      <c r="BG34" s="240">
        <v>266.96554024509174</v>
      </c>
      <c r="BH34" s="240">
        <v>225.64392042603762</v>
      </c>
      <c r="BI34" s="240">
        <v>191.12414546158089</v>
      </c>
      <c r="BJ34" s="240">
        <v>159.587082990521</v>
      </c>
      <c r="BK34" s="240">
        <v>136.47272399368646</v>
      </c>
      <c r="BL34" s="240">
        <v>113.55111770028404</v>
      </c>
      <c r="BM34" s="240">
        <v>101.5579174782075</v>
      </c>
      <c r="BN34" s="240">
        <v>82.619550127476131</v>
      </c>
      <c r="BO34" s="240">
        <v>77.213456515679681</v>
      </c>
      <c r="BP34" s="240">
        <v>69.474062476193126</v>
      </c>
      <c r="BQ34" s="240">
        <v>71.537405284800215</v>
      </c>
      <c r="BR34" s="240">
        <v>56.208863100797494</v>
      </c>
      <c r="BS34" s="240">
        <v>49.401682429771824</v>
      </c>
      <c r="BT34" s="240">
        <v>41.826700659012396</v>
      </c>
      <c r="BU34" s="240">
        <v>55.098789186006165</v>
      </c>
      <c r="BV34" s="240">
        <v>38.338213671882905</v>
      </c>
      <c r="BW34" s="240">
        <v>38.054230249811567</v>
      </c>
      <c r="BX34" s="240">
        <v>26.938496789389159</v>
      </c>
      <c r="BY34" s="240">
        <v>22.038550243158504</v>
      </c>
      <c r="BZ34" s="240">
        <v>18.029309190507149</v>
      </c>
      <c r="CA34" s="240">
        <v>14.667326166830298</v>
      </c>
      <c r="CB34" s="241">
        <v>11.743970045780493</v>
      </c>
    </row>
    <row r="35" spans="1:80" x14ac:dyDescent="0.4">
      <c r="B35" s="64" t="s">
        <v>372</v>
      </c>
      <c r="C35" s="171"/>
      <c r="D35" s="240" t="s">
        <v>411</v>
      </c>
      <c r="E35" s="240" t="s">
        <v>411</v>
      </c>
      <c r="F35" s="240" t="s">
        <v>411</v>
      </c>
      <c r="G35" s="240" t="s">
        <v>411</v>
      </c>
      <c r="H35" s="240" t="s">
        <v>411</v>
      </c>
      <c r="I35" s="240" t="s">
        <v>411</v>
      </c>
      <c r="J35" s="240" t="s">
        <v>411</v>
      </c>
      <c r="K35" s="240" t="s">
        <v>411</v>
      </c>
      <c r="L35" s="240" t="s">
        <v>411</v>
      </c>
      <c r="M35" s="240" t="s">
        <v>411</v>
      </c>
      <c r="N35" s="240" t="s">
        <v>411</v>
      </c>
      <c r="O35" s="240" t="s">
        <v>411</v>
      </c>
      <c r="P35" s="240" t="s">
        <v>411</v>
      </c>
      <c r="Q35" s="240" t="s">
        <v>411</v>
      </c>
      <c r="R35" s="240" t="s">
        <v>411</v>
      </c>
      <c r="S35" s="240" t="s">
        <v>411</v>
      </c>
      <c r="T35" s="240" t="s">
        <v>411</v>
      </c>
      <c r="U35" s="240" t="s">
        <v>411</v>
      </c>
      <c r="V35" s="240" t="s">
        <v>411</v>
      </c>
      <c r="W35" s="240" t="s">
        <v>411</v>
      </c>
      <c r="X35" s="240" t="s">
        <v>411</v>
      </c>
      <c r="Y35" s="240" t="s">
        <v>411</v>
      </c>
      <c r="Z35" s="240" t="s">
        <v>411</v>
      </c>
      <c r="AA35" s="240" t="s">
        <v>411</v>
      </c>
      <c r="AB35" s="240" t="s">
        <v>411</v>
      </c>
      <c r="AC35" s="240" t="s">
        <v>411</v>
      </c>
      <c r="AD35" s="240" t="s">
        <v>411</v>
      </c>
      <c r="AE35" s="240" t="s">
        <v>411</v>
      </c>
      <c r="AF35" s="240" t="s">
        <v>411</v>
      </c>
      <c r="AG35" s="240" t="s">
        <v>411</v>
      </c>
      <c r="AH35" s="240">
        <v>0</v>
      </c>
      <c r="AI35" s="240">
        <v>2.8210504066509246E-3</v>
      </c>
      <c r="AJ35" s="240">
        <v>8.3164409834811673E-2</v>
      </c>
      <c r="AK35" s="240">
        <v>0.29368869289292965</v>
      </c>
      <c r="AL35" s="240">
        <v>0.63717956374128737</v>
      </c>
      <c r="AM35" s="240">
        <v>1.2669397204031176</v>
      </c>
      <c r="AN35" s="240">
        <v>2.1163254596274577</v>
      </c>
      <c r="AO35" s="240">
        <v>3.7513400956131471</v>
      </c>
      <c r="AP35" s="240">
        <v>5.0318268052042407</v>
      </c>
      <c r="AQ35" s="240">
        <v>6.6845132954789683</v>
      </c>
      <c r="AR35" s="240">
        <v>8.7879134128463487</v>
      </c>
      <c r="AS35" s="240">
        <v>13.758804483538421</v>
      </c>
      <c r="AT35" s="240">
        <v>16.374063120191291</v>
      </c>
      <c r="AU35" s="240">
        <v>25.205101554383912</v>
      </c>
      <c r="AV35" s="240">
        <v>31.30959838405774</v>
      </c>
      <c r="AW35" s="240">
        <v>35.95838312656894</v>
      </c>
      <c r="AX35" s="240">
        <v>37.182052669421552</v>
      </c>
      <c r="AY35" s="240">
        <v>42.619987077267567</v>
      </c>
      <c r="AZ35" s="240">
        <v>42.963321828721298</v>
      </c>
      <c r="BA35" s="240">
        <v>40.971051464890976</v>
      </c>
      <c r="BB35" s="240">
        <v>42.267953783556003</v>
      </c>
      <c r="BC35" s="240">
        <v>43.190788179846002</v>
      </c>
      <c r="BD35" s="240">
        <v>41.595142735300072</v>
      </c>
      <c r="BE35" s="240">
        <v>43.178890430208988</v>
      </c>
      <c r="BF35" s="240">
        <v>43.738283552645804</v>
      </c>
      <c r="BG35" s="240">
        <v>46.53493591840968</v>
      </c>
      <c r="BH35" s="240">
        <v>45.478130453822189</v>
      </c>
      <c r="BI35" s="240">
        <v>41.501602972565514</v>
      </c>
      <c r="BJ35" s="240">
        <v>37.232512008132609</v>
      </c>
      <c r="BK35" s="240">
        <v>32.184807645595463</v>
      </c>
      <c r="BL35" s="240">
        <v>25.451833286421916</v>
      </c>
      <c r="BM35" s="240">
        <v>19.444225175920611</v>
      </c>
      <c r="BN35" s="240">
        <v>15.460220332620032</v>
      </c>
      <c r="BO35" s="240">
        <v>9.7708931364874889</v>
      </c>
      <c r="BP35" s="240">
        <v>8.1059242966421046</v>
      </c>
      <c r="BQ35" s="240">
        <v>4.7080826319278444</v>
      </c>
      <c r="BR35" s="240">
        <v>3.4708300320885361</v>
      </c>
      <c r="BS35" s="240">
        <v>1.4226218377698634</v>
      </c>
      <c r="BT35" s="240">
        <v>1.6240595832788842</v>
      </c>
      <c r="BU35" s="240">
        <v>0.459993659273844</v>
      </c>
      <c r="BV35" s="240">
        <v>0.2176669722506282</v>
      </c>
      <c r="BW35" s="240">
        <v>0.13819794600652763</v>
      </c>
      <c r="BX35" s="240">
        <v>0</v>
      </c>
      <c r="BY35" s="240">
        <v>0</v>
      </c>
      <c r="BZ35" s="240">
        <v>0</v>
      </c>
      <c r="CA35" s="240">
        <v>0</v>
      </c>
      <c r="CB35" s="241">
        <v>0</v>
      </c>
    </row>
    <row r="36" spans="1:80" ht="26.25" customHeight="1" x14ac:dyDescent="0.4">
      <c r="B36" s="169" t="s">
        <v>427</v>
      </c>
      <c r="C36" s="171"/>
      <c r="D36" s="237">
        <f t="shared" ref="D36:AI36" si="19">SUM(D37:D39)</f>
        <v>0</v>
      </c>
      <c r="E36" s="237">
        <f t="shared" si="19"/>
        <v>0</v>
      </c>
      <c r="F36" s="237">
        <f t="shared" si="19"/>
        <v>0</v>
      </c>
      <c r="G36" s="237">
        <f t="shared" si="19"/>
        <v>0</v>
      </c>
      <c r="H36" s="237">
        <f t="shared" si="19"/>
        <v>0</v>
      </c>
      <c r="I36" s="237">
        <f t="shared" si="19"/>
        <v>0</v>
      </c>
      <c r="J36" s="237">
        <f t="shared" si="19"/>
        <v>0</v>
      </c>
      <c r="K36" s="237">
        <f t="shared" si="19"/>
        <v>0</v>
      </c>
      <c r="L36" s="237">
        <f t="shared" si="19"/>
        <v>0</v>
      </c>
      <c r="M36" s="237">
        <f t="shared" si="19"/>
        <v>0</v>
      </c>
      <c r="N36" s="237">
        <f t="shared" si="19"/>
        <v>0</v>
      </c>
      <c r="O36" s="237">
        <f t="shared" si="19"/>
        <v>0</v>
      </c>
      <c r="P36" s="237">
        <f t="shared" si="19"/>
        <v>0</v>
      </c>
      <c r="Q36" s="237">
        <f t="shared" si="19"/>
        <v>0</v>
      </c>
      <c r="R36" s="237">
        <f t="shared" si="19"/>
        <v>0</v>
      </c>
      <c r="S36" s="237">
        <f t="shared" si="19"/>
        <v>0</v>
      </c>
      <c r="T36" s="237">
        <f t="shared" si="19"/>
        <v>0</v>
      </c>
      <c r="U36" s="237">
        <f t="shared" si="19"/>
        <v>0</v>
      </c>
      <c r="V36" s="237">
        <f t="shared" si="19"/>
        <v>0</v>
      </c>
      <c r="W36" s="237">
        <f t="shared" si="19"/>
        <v>0</v>
      </c>
      <c r="X36" s="237">
        <f t="shared" si="19"/>
        <v>0</v>
      </c>
      <c r="Y36" s="237">
        <f t="shared" si="19"/>
        <v>0</v>
      </c>
      <c r="Z36" s="237">
        <f t="shared" si="19"/>
        <v>0</v>
      </c>
      <c r="AA36" s="237">
        <f t="shared" si="19"/>
        <v>0</v>
      </c>
      <c r="AB36" s="237">
        <f t="shared" si="19"/>
        <v>0</v>
      </c>
      <c r="AC36" s="237">
        <f t="shared" si="19"/>
        <v>0</v>
      </c>
      <c r="AD36" s="237">
        <f t="shared" si="19"/>
        <v>0</v>
      </c>
      <c r="AE36" s="237">
        <f t="shared" si="19"/>
        <v>0</v>
      </c>
      <c r="AF36" s="237">
        <f t="shared" si="19"/>
        <v>0</v>
      </c>
      <c r="AG36" s="237">
        <f t="shared" si="19"/>
        <v>0</v>
      </c>
      <c r="AH36" s="237">
        <f t="shared" si="19"/>
        <v>0</v>
      </c>
      <c r="AI36" s="237">
        <f t="shared" si="19"/>
        <v>0</v>
      </c>
      <c r="AJ36" s="237">
        <f t="shared" ref="AJ36:BO36" si="20">SUM(AJ37:AJ39)</f>
        <v>0</v>
      </c>
      <c r="AK36" s="237">
        <f t="shared" si="20"/>
        <v>0</v>
      </c>
      <c r="AL36" s="237">
        <f t="shared" si="20"/>
        <v>0</v>
      </c>
      <c r="AM36" s="237">
        <f t="shared" si="20"/>
        <v>0</v>
      </c>
      <c r="AN36" s="237">
        <f t="shared" si="20"/>
        <v>0</v>
      </c>
      <c r="AO36" s="237">
        <f t="shared" si="20"/>
        <v>0</v>
      </c>
      <c r="AP36" s="237">
        <f t="shared" si="20"/>
        <v>0</v>
      </c>
      <c r="AQ36" s="237">
        <f t="shared" si="20"/>
        <v>0</v>
      </c>
      <c r="AR36" s="237">
        <f t="shared" si="20"/>
        <v>0</v>
      </c>
      <c r="AS36" s="237">
        <f t="shared" si="20"/>
        <v>0</v>
      </c>
      <c r="AT36" s="237">
        <f t="shared" si="20"/>
        <v>0</v>
      </c>
      <c r="AU36" s="237">
        <f t="shared" si="20"/>
        <v>0</v>
      </c>
      <c r="AV36" s="237">
        <f t="shared" si="20"/>
        <v>0</v>
      </c>
      <c r="AW36" s="237">
        <f t="shared" si="20"/>
        <v>0</v>
      </c>
      <c r="AX36" s="237">
        <f t="shared" si="20"/>
        <v>0</v>
      </c>
      <c r="AY36" s="237">
        <f t="shared" si="20"/>
        <v>0</v>
      </c>
      <c r="AZ36" s="237">
        <f t="shared" si="20"/>
        <v>0</v>
      </c>
      <c r="BA36" s="237">
        <f t="shared" si="20"/>
        <v>0</v>
      </c>
      <c r="BB36" s="237">
        <f t="shared" si="20"/>
        <v>0</v>
      </c>
      <c r="BC36" s="237">
        <f t="shared" si="20"/>
        <v>0</v>
      </c>
      <c r="BD36" s="237">
        <f t="shared" si="20"/>
        <v>0</v>
      </c>
      <c r="BE36" s="237">
        <f t="shared" si="20"/>
        <v>0</v>
      </c>
      <c r="BF36" s="237">
        <f t="shared" si="20"/>
        <v>40.007365379492882</v>
      </c>
      <c r="BG36" s="237">
        <f t="shared" si="20"/>
        <v>37.873630257757924</v>
      </c>
      <c r="BH36" s="237">
        <f t="shared" si="20"/>
        <v>35.222597934249194</v>
      </c>
      <c r="BI36" s="237">
        <f t="shared" si="20"/>
        <v>33.051497138545905</v>
      </c>
      <c r="BJ36" s="237">
        <f t="shared" si="20"/>
        <v>30.451372548123338</v>
      </c>
      <c r="BK36" s="237">
        <f t="shared" si="20"/>
        <v>28.99643221638658</v>
      </c>
      <c r="BL36" s="237">
        <f t="shared" si="20"/>
        <v>27.674253921408397</v>
      </c>
      <c r="BM36" s="237">
        <f t="shared" si="20"/>
        <v>26.432643859317498</v>
      </c>
      <c r="BN36" s="237">
        <f t="shared" si="20"/>
        <v>24.274083745864051</v>
      </c>
      <c r="BO36" s="237">
        <f t="shared" si="20"/>
        <v>23.989081849972571</v>
      </c>
      <c r="BP36" s="237">
        <f t="shared" ref="BP36:CB36" si="21">SUM(BP37:BP39)</f>
        <v>23.533733848263545</v>
      </c>
      <c r="BQ36" s="237">
        <f t="shared" si="21"/>
        <v>23.235668852038149</v>
      </c>
      <c r="BR36" s="237">
        <f t="shared" si="21"/>
        <v>21.581321969533782</v>
      </c>
      <c r="BS36" s="237">
        <f t="shared" si="21"/>
        <v>21.68267502125213</v>
      </c>
      <c r="BT36" s="237">
        <f t="shared" si="21"/>
        <v>20.908971770005589</v>
      </c>
      <c r="BU36" s="237">
        <f t="shared" si="21"/>
        <v>28.783221922719282</v>
      </c>
      <c r="BV36" s="237">
        <f t="shared" si="21"/>
        <v>22.12716407119661</v>
      </c>
      <c r="BW36" s="237">
        <f t="shared" si="21"/>
        <v>22.414661387515647</v>
      </c>
      <c r="BX36" s="237">
        <f t="shared" si="21"/>
        <v>16.505426850108563</v>
      </c>
      <c r="BY36" s="237">
        <f t="shared" si="21"/>
        <v>14.118199687047284</v>
      </c>
      <c r="BZ36" s="237">
        <f t="shared" si="21"/>
        <v>12.131141696574</v>
      </c>
      <c r="CA36" s="237">
        <f t="shared" si="21"/>
        <v>10.443515897824689</v>
      </c>
      <c r="CB36" s="238">
        <f t="shared" si="21"/>
        <v>8.9586579001572701</v>
      </c>
    </row>
    <row r="37" spans="1:80" x14ac:dyDescent="0.4">
      <c r="B37" s="64" t="s">
        <v>422</v>
      </c>
      <c r="C37" s="171"/>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v>0</v>
      </c>
      <c r="AH37" s="240">
        <v>0</v>
      </c>
      <c r="AI37" s="240">
        <v>0</v>
      </c>
      <c r="AJ37" s="240">
        <v>0</v>
      </c>
      <c r="AK37" s="240">
        <v>0</v>
      </c>
      <c r="AL37" s="240">
        <v>0</v>
      </c>
      <c r="AM37" s="240">
        <v>0</v>
      </c>
      <c r="AN37" s="240">
        <v>0</v>
      </c>
      <c r="AO37" s="240">
        <v>0</v>
      </c>
      <c r="AP37" s="240">
        <v>0</v>
      </c>
      <c r="AQ37" s="240">
        <v>0</v>
      </c>
      <c r="AR37" s="240">
        <v>0</v>
      </c>
      <c r="AS37" s="240">
        <v>0</v>
      </c>
      <c r="AT37" s="240">
        <v>0</v>
      </c>
      <c r="AU37" s="240">
        <v>0</v>
      </c>
      <c r="AV37" s="240">
        <v>0</v>
      </c>
      <c r="AW37" s="240">
        <v>0</v>
      </c>
      <c r="AX37" s="240">
        <v>0</v>
      </c>
      <c r="AY37" s="240">
        <v>0</v>
      </c>
      <c r="AZ37" s="240">
        <v>0</v>
      </c>
      <c r="BA37" s="240">
        <v>0</v>
      </c>
      <c r="BB37" s="240">
        <v>0</v>
      </c>
      <c r="BC37" s="240">
        <v>0</v>
      </c>
      <c r="BD37" s="240">
        <v>0</v>
      </c>
      <c r="BE37" s="240">
        <v>0</v>
      </c>
      <c r="BF37" s="240">
        <v>0</v>
      </c>
      <c r="BG37" s="240">
        <v>0</v>
      </c>
      <c r="BH37" s="240">
        <v>0</v>
      </c>
      <c r="BI37" s="240">
        <v>0</v>
      </c>
      <c r="BJ37" s="240">
        <v>0</v>
      </c>
      <c r="BK37" s="240">
        <v>0</v>
      </c>
      <c r="BL37" s="240">
        <v>0</v>
      </c>
      <c r="BM37" s="240">
        <v>0</v>
      </c>
      <c r="BN37" s="240">
        <v>0</v>
      </c>
      <c r="BO37" s="240">
        <v>0</v>
      </c>
      <c r="BP37" s="240">
        <v>0</v>
      </c>
      <c r="BQ37" s="240">
        <v>0</v>
      </c>
      <c r="BR37" s="240">
        <v>0</v>
      </c>
      <c r="BS37" s="240">
        <v>0</v>
      </c>
      <c r="BT37" s="240">
        <v>0</v>
      </c>
      <c r="BU37" s="240">
        <v>2.1289260564192483</v>
      </c>
      <c r="BV37" s="240">
        <v>3.5285210546165855</v>
      </c>
      <c r="BW37" s="240">
        <v>4.0973990338818602</v>
      </c>
      <c r="BX37" s="240">
        <v>3.5765262523660097</v>
      </c>
      <c r="BY37" s="240">
        <v>3.5401367512420499</v>
      </c>
      <c r="BZ37" s="240">
        <v>3.4753395133295544</v>
      </c>
      <c r="CA37" s="240">
        <v>3.3990273228673709</v>
      </c>
      <c r="CB37" s="241">
        <v>3.3148934470831262</v>
      </c>
    </row>
    <row r="38" spans="1:80" x14ac:dyDescent="0.4">
      <c r="B38" s="64" t="s">
        <v>428</v>
      </c>
      <c r="C38" s="171"/>
      <c r="D38" s="240" t="s">
        <v>411</v>
      </c>
      <c r="E38" s="240" t="s">
        <v>411</v>
      </c>
      <c r="F38" s="240" t="s">
        <v>411</v>
      </c>
      <c r="G38" s="240" t="s">
        <v>411</v>
      </c>
      <c r="H38" s="240" t="s">
        <v>411</v>
      </c>
      <c r="I38" s="240" t="s">
        <v>411</v>
      </c>
      <c r="J38" s="240" t="s">
        <v>411</v>
      </c>
      <c r="K38" s="240" t="s">
        <v>411</v>
      </c>
      <c r="L38" s="240" t="s">
        <v>411</v>
      </c>
      <c r="M38" s="240" t="s">
        <v>411</v>
      </c>
      <c r="N38" s="240" t="s">
        <v>411</v>
      </c>
      <c r="O38" s="240" t="s">
        <v>411</v>
      </c>
      <c r="P38" s="240" t="s">
        <v>411</v>
      </c>
      <c r="Q38" s="240" t="s">
        <v>411</v>
      </c>
      <c r="R38" s="240" t="s">
        <v>411</v>
      </c>
      <c r="S38" s="240" t="s">
        <v>411</v>
      </c>
      <c r="T38" s="240" t="s">
        <v>411</v>
      </c>
      <c r="U38" s="240" t="s">
        <v>411</v>
      </c>
      <c r="V38" s="240" t="s">
        <v>411</v>
      </c>
      <c r="W38" s="240" t="s">
        <v>411</v>
      </c>
      <c r="X38" s="240" t="s">
        <v>411</v>
      </c>
      <c r="Y38" s="240" t="s">
        <v>411</v>
      </c>
      <c r="Z38" s="240" t="s">
        <v>411</v>
      </c>
      <c r="AA38" s="240" t="s">
        <v>411</v>
      </c>
      <c r="AB38" s="240" t="s">
        <v>411</v>
      </c>
      <c r="AC38" s="240" t="s">
        <v>411</v>
      </c>
      <c r="AD38" s="240" t="s">
        <v>411</v>
      </c>
      <c r="AE38" s="240" t="s">
        <v>411</v>
      </c>
      <c r="AF38" s="240" t="s">
        <v>411</v>
      </c>
      <c r="AG38" s="240" t="s">
        <v>411</v>
      </c>
      <c r="AH38" s="240" t="s">
        <v>411</v>
      </c>
      <c r="AI38" s="240" t="s">
        <v>411</v>
      </c>
      <c r="AJ38" s="240" t="s">
        <v>411</v>
      </c>
      <c r="AK38" s="240" t="s">
        <v>411</v>
      </c>
      <c r="AL38" s="240" t="s">
        <v>411</v>
      </c>
      <c r="AM38" s="240" t="s">
        <v>411</v>
      </c>
      <c r="AN38" s="240" t="s">
        <v>411</v>
      </c>
      <c r="AO38" s="240" t="s">
        <v>411</v>
      </c>
      <c r="AP38" s="240" t="s">
        <v>411</v>
      </c>
      <c r="AQ38" s="240" t="s">
        <v>411</v>
      </c>
      <c r="AR38" s="240" t="s">
        <v>411</v>
      </c>
      <c r="AS38" s="240" t="s">
        <v>411</v>
      </c>
      <c r="AT38" s="240" t="s">
        <v>411</v>
      </c>
      <c r="AU38" s="240" t="s">
        <v>411</v>
      </c>
      <c r="AV38" s="240" t="s">
        <v>411</v>
      </c>
      <c r="AW38" s="240" t="s">
        <v>411</v>
      </c>
      <c r="AX38" s="240" t="s">
        <v>411</v>
      </c>
      <c r="AY38" s="240" t="s">
        <v>411</v>
      </c>
      <c r="AZ38" s="240" t="s">
        <v>411</v>
      </c>
      <c r="BA38" s="240" t="s">
        <v>411</v>
      </c>
      <c r="BB38" s="240" t="s">
        <v>411</v>
      </c>
      <c r="BC38" s="240" t="s">
        <v>411</v>
      </c>
      <c r="BD38" s="240" t="s">
        <v>411</v>
      </c>
      <c r="BE38" s="240" t="s">
        <v>411</v>
      </c>
      <c r="BF38" s="240">
        <v>30.780567018529137</v>
      </c>
      <c r="BG38" s="240">
        <v>29.33051673064892</v>
      </c>
      <c r="BH38" s="240">
        <v>27.514877846161014</v>
      </c>
      <c r="BI38" s="240">
        <v>26.34368544706458</v>
      </c>
      <c r="BJ38" s="240">
        <v>24.547520558370987</v>
      </c>
      <c r="BK38" s="240">
        <v>23.645338010133546</v>
      </c>
      <c r="BL38" s="240">
        <v>22.96478141585148</v>
      </c>
      <c r="BM38" s="240">
        <v>22.298573202118142</v>
      </c>
      <c r="BN38" s="240">
        <v>20.919563909280956</v>
      </c>
      <c r="BO38" s="240">
        <v>20.9138775693404</v>
      </c>
      <c r="BP38" s="240">
        <v>20.786381871485233</v>
      </c>
      <c r="BQ38" s="240">
        <v>20.484542999372703</v>
      </c>
      <c r="BR38" s="240">
        <v>19.490964942112207</v>
      </c>
      <c r="BS38" s="240">
        <v>19.895759925512756</v>
      </c>
      <c r="BT38" s="240">
        <v>19.369591849903955</v>
      </c>
      <c r="BU38" s="240">
        <v>12.355257402511757</v>
      </c>
      <c r="BV38" s="240">
        <v>8.6211627183821751</v>
      </c>
      <c r="BW38" s="240">
        <v>8.4907323166102149</v>
      </c>
      <c r="BX38" s="240">
        <v>5.9930262505475564</v>
      </c>
      <c r="BY38" s="240">
        <v>4.9033255670086842</v>
      </c>
      <c r="BZ38" s="240">
        <v>4.01228621966421</v>
      </c>
      <c r="CA38" s="240">
        <v>3.2653824377590923</v>
      </c>
      <c r="CB38" s="241">
        <v>2.6160947145874274</v>
      </c>
    </row>
    <row r="39" spans="1:80" ht="26.25" customHeight="1" thickBot="1" x14ac:dyDescent="0.45">
      <c r="B39" s="243" t="s">
        <v>429</v>
      </c>
      <c r="C39" s="244"/>
      <c r="D39" s="245" t="s">
        <v>411</v>
      </c>
      <c r="E39" s="245" t="s">
        <v>411</v>
      </c>
      <c r="F39" s="245" t="s">
        <v>411</v>
      </c>
      <c r="G39" s="245" t="s">
        <v>411</v>
      </c>
      <c r="H39" s="245" t="s">
        <v>411</v>
      </c>
      <c r="I39" s="245" t="s">
        <v>411</v>
      </c>
      <c r="J39" s="245" t="s">
        <v>411</v>
      </c>
      <c r="K39" s="245" t="s">
        <v>411</v>
      </c>
      <c r="L39" s="245" t="s">
        <v>411</v>
      </c>
      <c r="M39" s="245" t="s">
        <v>411</v>
      </c>
      <c r="N39" s="245" t="s">
        <v>411</v>
      </c>
      <c r="O39" s="245" t="s">
        <v>411</v>
      </c>
      <c r="P39" s="245" t="s">
        <v>411</v>
      </c>
      <c r="Q39" s="245" t="s">
        <v>411</v>
      </c>
      <c r="R39" s="245" t="s">
        <v>411</v>
      </c>
      <c r="S39" s="245" t="s">
        <v>411</v>
      </c>
      <c r="T39" s="245" t="s">
        <v>411</v>
      </c>
      <c r="U39" s="245" t="s">
        <v>411</v>
      </c>
      <c r="V39" s="245" t="s">
        <v>411</v>
      </c>
      <c r="W39" s="245" t="s">
        <v>411</v>
      </c>
      <c r="X39" s="245" t="s">
        <v>411</v>
      </c>
      <c r="Y39" s="245" t="s">
        <v>411</v>
      </c>
      <c r="Z39" s="245" t="s">
        <v>411</v>
      </c>
      <c r="AA39" s="245" t="s">
        <v>411</v>
      </c>
      <c r="AB39" s="245" t="s">
        <v>411</v>
      </c>
      <c r="AC39" s="245" t="s">
        <v>411</v>
      </c>
      <c r="AD39" s="245" t="s">
        <v>411</v>
      </c>
      <c r="AE39" s="245" t="s">
        <v>411</v>
      </c>
      <c r="AF39" s="245" t="s">
        <v>411</v>
      </c>
      <c r="AG39" s="245" t="s">
        <v>411</v>
      </c>
      <c r="AH39" s="245" t="s">
        <v>411</v>
      </c>
      <c r="AI39" s="245" t="s">
        <v>411</v>
      </c>
      <c r="AJ39" s="245" t="s">
        <v>411</v>
      </c>
      <c r="AK39" s="245" t="s">
        <v>411</v>
      </c>
      <c r="AL39" s="245" t="s">
        <v>411</v>
      </c>
      <c r="AM39" s="245" t="s">
        <v>411</v>
      </c>
      <c r="AN39" s="245" t="s">
        <v>411</v>
      </c>
      <c r="AO39" s="245" t="s">
        <v>411</v>
      </c>
      <c r="AP39" s="245" t="s">
        <v>411</v>
      </c>
      <c r="AQ39" s="245" t="s">
        <v>411</v>
      </c>
      <c r="AR39" s="245" t="s">
        <v>411</v>
      </c>
      <c r="AS39" s="245" t="s">
        <v>411</v>
      </c>
      <c r="AT39" s="245" t="s">
        <v>411</v>
      </c>
      <c r="AU39" s="245" t="s">
        <v>411</v>
      </c>
      <c r="AV39" s="245" t="s">
        <v>411</v>
      </c>
      <c r="AW39" s="245" t="s">
        <v>411</v>
      </c>
      <c r="AX39" s="245" t="s">
        <v>411</v>
      </c>
      <c r="AY39" s="245" t="s">
        <v>411</v>
      </c>
      <c r="AZ39" s="245" t="s">
        <v>411</v>
      </c>
      <c r="BA39" s="245" t="s">
        <v>411</v>
      </c>
      <c r="BB39" s="245" t="s">
        <v>411</v>
      </c>
      <c r="BC39" s="245" t="s">
        <v>411</v>
      </c>
      <c r="BD39" s="245" t="s">
        <v>411</v>
      </c>
      <c r="BE39" s="245" t="s">
        <v>411</v>
      </c>
      <c r="BF39" s="245">
        <v>9.2267983609637465</v>
      </c>
      <c r="BG39" s="245">
        <v>8.5431135271090017</v>
      </c>
      <c r="BH39" s="245">
        <v>7.7077200880881813</v>
      </c>
      <c r="BI39" s="245">
        <v>6.7078116914813242</v>
      </c>
      <c r="BJ39" s="245">
        <v>5.9038519897523498</v>
      </c>
      <c r="BK39" s="245">
        <v>5.3510942062530322</v>
      </c>
      <c r="BL39" s="245">
        <v>4.7094725055569171</v>
      </c>
      <c r="BM39" s="245">
        <v>4.1340706571993548</v>
      </c>
      <c r="BN39" s="245">
        <v>3.3545198365830933</v>
      </c>
      <c r="BO39" s="245">
        <v>3.0752042806321729</v>
      </c>
      <c r="BP39" s="245">
        <v>2.7473519767783134</v>
      </c>
      <c r="BQ39" s="245">
        <v>2.7511258526654454</v>
      </c>
      <c r="BR39" s="245">
        <v>2.090357027421577</v>
      </c>
      <c r="BS39" s="245">
        <v>1.7869150957393747</v>
      </c>
      <c r="BT39" s="245">
        <v>1.5393799201016347</v>
      </c>
      <c r="BU39" s="245">
        <v>14.299038463788277</v>
      </c>
      <c r="BV39" s="245">
        <v>9.9774802981978521</v>
      </c>
      <c r="BW39" s="245">
        <v>9.8265300370235718</v>
      </c>
      <c r="BX39" s="245">
        <v>6.9358743471949946</v>
      </c>
      <c r="BY39" s="245">
        <v>5.6747373687965483</v>
      </c>
      <c r="BZ39" s="245">
        <v>4.643515963580235</v>
      </c>
      <c r="CA39" s="245">
        <v>3.7791061371982262</v>
      </c>
      <c r="CB39" s="246">
        <v>3.0276697384867162</v>
      </c>
    </row>
    <row r="40" spans="1:80" ht="40.5" customHeight="1" x14ac:dyDescent="0.4">
      <c r="A40" s="250"/>
      <c r="B40" s="251" t="s">
        <v>430</v>
      </c>
      <c r="C40" s="252"/>
      <c r="D40" s="253" t="s">
        <v>431</v>
      </c>
      <c r="E40" s="253" t="s">
        <v>432</v>
      </c>
      <c r="F40" s="253" t="s">
        <v>433</v>
      </c>
      <c r="G40" s="253" t="s">
        <v>434</v>
      </c>
      <c r="H40" s="253" t="s">
        <v>435</v>
      </c>
      <c r="I40" s="253" t="s">
        <v>436</v>
      </c>
      <c r="J40" s="253" t="s">
        <v>437</v>
      </c>
      <c r="K40" s="253" t="s">
        <v>438</v>
      </c>
      <c r="L40" s="253" t="s">
        <v>439</v>
      </c>
      <c r="M40" s="253" t="s">
        <v>440</v>
      </c>
      <c r="N40" s="253" t="s">
        <v>441</v>
      </c>
      <c r="O40" s="253" t="s">
        <v>442</v>
      </c>
      <c r="P40" s="253" t="s">
        <v>443</v>
      </c>
      <c r="Q40" s="253" t="s">
        <v>444</v>
      </c>
      <c r="R40" s="253" t="s">
        <v>445</v>
      </c>
      <c r="S40" s="253" t="s">
        <v>446</v>
      </c>
      <c r="T40" s="253" t="s">
        <v>447</v>
      </c>
      <c r="U40" s="253" t="s">
        <v>448</v>
      </c>
      <c r="V40" s="253" t="s">
        <v>449</v>
      </c>
      <c r="W40" s="253" t="s">
        <v>450</v>
      </c>
      <c r="X40" s="253" t="s">
        <v>451</v>
      </c>
      <c r="Y40" s="253" t="s">
        <v>452</v>
      </c>
      <c r="Z40" s="253" t="s">
        <v>453</v>
      </c>
      <c r="AA40" s="253" t="s">
        <v>454</v>
      </c>
      <c r="AB40" s="253" t="s">
        <v>455</v>
      </c>
      <c r="AC40" s="253" t="s">
        <v>456</v>
      </c>
      <c r="AD40" s="253" t="s">
        <v>457</v>
      </c>
      <c r="AE40" s="253" t="s">
        <v>458</v>
      </c>
      <c r="AF40" s="253" t="s">
        <v>459</v>
      </c>
      <c r="AG40" s="253" t="s">
        <v>460</v>
      </c>
      <c r="AH40" s="253" t="s">
        <v>461</v>
      </c>
      <c r="AI40" s="253" t="s">
        <v>462</v>
      </c>
      <c r="AJ40" s="253" t="s">
        <v>463</v>
      </c>
      <c r="AK40" s="253" t="s">
        <v>464</v>
      </c>
      <c r="AL40" s="253" t="s">
        <v>465</v>
      </c>
      <c r="AM40" s="253" t="s">
        <v>466</v>
      </c>
      <c r="AN40" s="253" t="s">
        <v>467</v>
      </c>
      <c r="AO40" s="253" t="s">
        <v>468</v>
      </c>
      <c r="AP40" s="253" t="s">
        <v>469</v>
      </c>
      <c r="AQ40" s="253" t="s">
        <v>470</v>
      </c>
      <c r="AR40" s="253" t="s">
        <v>471</v>
      </c>
      <c r="AS40" s="253" t="s">
        <v>472</v>
      </c>
      <c r="AT40" s="253" t="s">
        <v>473</v>
      </c>
      <c r="AU40" s="253" t="s">
        <v>474</v>
      </c>
      <c r="AV40" s="253" t="s">
        <v>475</v>
      </c>
      <c r="AW40" s="253" t="s">
        <v>476</v>
      </c>
      <c r="AX40" s="253" t="s">
        <v>477</v>
      </c>
      <c r="AY40" s="253" t="s">
        <v>478</v>
      </c>
      <c r="AZ40" s="253" t="s">
        <v>479</v>
      </c>
      <c r="BA40" s="253" t="s">
        <v>480</v>
      </c>
      <c r="BB40" s="253" t="s">
        <v>481</v>
      </c>
      <c r="BC40" s="253" t="s">
        <v>482</v>
      </c>
      <c r="BD40" s="253" t="s">
        <v>483</v>
      </c>
      <c r="BE40" s="253" t="s">
        <v>484</v>
      </c>
      <c r="BF40" s="253" t="s">
        <v>485</v>
      </c>
      <c r="BG40" s="253" t="s">
        <v>486</v>
      </c>
      <c r="BH40" s="253" t="s">
        <v>487</v>
      </c>
      <c r="BI40" s="253" t="s">
        <v>488</v>
      </c>
      <c r="BJ40" s="253" t="s">
        <v>489</v>
      </c>
      <c r="BK40" s="253" t="s">
        <v>490</v>
      </c>
      <c r="BL40" s="253" t="s">
        <v>491</v>
      </c>
      <c r="BM40" s="253" t="s">
        <v>492</v>
      </c>
      <c r="BN40" s="253" t="s">
        <v>493</v>
      </c>
      <c r="BO40" s="253" t="s">
        <v>494</v>
      </c>
      <c r="BP40" s="253" t="s">
        <v>495</v>
      </c>
      <c r="BQ40" s="253" t="s">
        <v>496</v>
      </c>
      <c r="BR40" s="253" t="s">
        <v>497</v>
      </c>
      <c r="BS40" s="253" t="s">
        <v>498</v>
      </c>
      <c r="BT40" s="253" t="s">
        <v>499</v>
      </c>
      <c r="BU40" s="253" t="s">
        <v>500</v>
      </c>
      <c r="BV40" s="253" t="s">
        <v>501</v>
      </c>
      <c r="BW40" s="253" t="s">
        <v>502</v>
      </c>
      <c r="BX40" s="253" t="s">
        <v>503</v>
      </c>
      <c r="BY40" s="253" t="s">
        <v>504</v>
      </c>
      <c r="BZ40" s="253" t="s">
        <v>505</v>
      </c>
      <c r="CA40" s="253" t="s">
        <v>506</v>
      </c>
      <c r="CB40" s="254" t="s">
        <v>507</v>
      </c>
    </row>
    <row r="41" spans="1:80" s="175" customFormat="1" ht="26.25" customHeight="1" x14ac:dyDescent="0.4">
      <c r="A41" s="239"/>
      <c r="B41" s="66" t="s">
        <v>167</v>
      </c>
      <c r="D41" s="237">
        <v>0</v>
      </c>
      <c r="E41" s="237">
        <v>0</v>
      </c>
      <c r="F41" s="237">
        <v>0</v>
      </c>
      <c r="G41" s="237">
        <v>0</v>
      </c>
      <c r="H41" s="237">
        <v>0</v>
      </c>
      <c r="I41" s="237">
        <v>0</v>
      </c>
      <c r="J41" s="237">
        <v>0</v>
      </c>
      <c r="K41" s="237">
        <v>0</v>
      </c>
      <c r="L41" s="237">
        <v>0</v>
      </c>
      <c r="M41" s="237">
        <v>0</v>
      </c>
      <c r="N41" s="237">
        <v>0</v>
      </c>
      <c r="O41" s="237">
        <v>0</v>
      </c>
      <c r="P41" s="237">
        <v>0</v>
      </c>
      <c r="Q41" s="237">
        <v>0</v>
      </c>
      <c r="R41" s="237">
        <v>0</v>
      </c>
      <c r="S41" s="237">
        <v>0</v>
      </c>
      <c r="T41" s="237">
        <v>0</v>
      </c>
      <c r="U41" s="237">
        <v>0</v>
      </c>
      <c r="V41" s="237">
        <v>0</v>
      </c>
      <c r="W41" s="237">
        <v>0</v>
      </c>
      <c r="X41" s="237">
        <v>0</v>
      </c>
      <c r="Y41" s="237">
        <v>0</v>
      </c>
      <c r="Z41" s="237">
        <v>0</v>
      </c>
      <c r="AA41" s="237">
        <v>0</v>
      </c>
      <c r="AB41" s="237">
        <v>0</v>
      </c>
      <c r="AC41" s="237">
        <v>0</v>
      </c>
      <c r="AD41" s="237">
        <v>0</v>
      </c>
      <c r="AE41" s="237">
        <v>0</v>
      </c>
      <c r="AF41" s="237">
        <v>0</v>
      </c>
      <c r="AG41" s="237">
        <v>0</v>
      </c>
      <c r="AH41" s="237">
        <v>469</v>
      </c>
      <c r="AI41" s="237">
        <v>463</v>
      </c>
      <c r="AJ41" s="237">
        <v>446</v>
      </c>
      <c r="AK41" s="237">
        <v>429</v>
      </c>
      <c r="AL41" s="237">
        <v>422</v>
      </c>
      <c r="AM41" s="237">
        <v>416</v>
      </c>
      <c r="AN41" s="237">
        <v>410</v>
      </c>
      <c r="AO41" s="237">
        <v>394</v>
      </c>
      <c r="AP41" s="237">
        <v>385</v>
      </c>
      <c r="AQ41" s="237">
        <v>376</v>
      </c>
      <c r="AR41" s="237">
        <v>384</v>
      </c>
      <c r="AS41" s="237">
        <v>381</v>
      </c>
      <c r="AT41" s="237">
        <v>362</v>
      </c>
      <c r="AU41" s="237">
        <v>354</v>
      </c>
      <c r="AV41" s="237">
        <v>349</v>
      </c>
      <c r="AW41" s="237">
        <v>343</v>
      </c>
      <c r="AX41" s="237">
        <v>332</v>
      </c>
      <c r="AY41" s="237">
        <v>322</v>
      </c>
      <c r="AZ41" s="237">
        <v>309</v>
      </c>
      <c r="BA41" s="237">
        <v>291</v>
      </c>
      <c r="BB41" s="237">
        <v>280</v>
      </c>
      <c r="BC41" s="237">
        <v>270</v>
      </c>
      <c r="BD41" s="237">
        <v>263</v>
      </c>
      <c r="BE41" s="237">
        <v>243</v>
      </c>
      <c r="BF41" s="237">
        <v>256</v>
      </c>
      <c r="BG41" s="237">
        <v>230</v>
      </c>
      <c r="BH41" s="237">
        <v>206</v>
      </c>
      <c r="BI41" s="237">
        <v>186</v>
      </c>
      <c r="BJ41" s="237">
        <v>168</v>
      </c>
      <c r="BK41" s="237">
        <v>148</v>
      </c>
      <c r="BL41" s="237">
        <v>131</v>
      </c>
      <c r="BM41" s="237">
        <v>119</v>
      </c>
      <c r="BN41" s="237">
        <v>112</v>
      </c>
      <c r="BO41" s="237">
        <v>106</v>
      </c>
      <c r="BP41" s="237">
        <v>102</v>
      </c>
      <c r="BQ41" s="237">
        <v>98</v>
      </c>
      <c r="BR41" s="237">
        <v>94</v>
      </c>
      <c r="BS41" s="237">
        <v>93</v>
      </c>
      <c r="BT41" s="237">
        <v>91</v>
      </c>
      <c r="BU41" s="237">
        <v>87</v>
      </c>
      <c r="BV41" s="237">
        <v>101</v>
      </c>
      <c r="BW41" s="237">
        <v>100</v>
      </c>
      <c r="BX41" s="237">
        <v>93</v>
      </c>
      <c r="BY41" s="237">
        <v>87</v>
      </c>
      <c r="BZ41" s="237">
        <v>82</v>
      </c>
      <c r="CA41" s="237">
        <v>78</v>
      </c>
      <c r="CB41" s="255">
        <v>74</v>
      </c>
    </row>
    <row r="42" spans="1:80" x14ac:dyDescent="0.4">
      <c r="A42" s="239"/>
      <c r="B42" s="64" t="s">
        <v>373</v>
      </c>
      <c r="D42" s="240">
        <v>0</v>
      </c>
      <c r="E42" s="240">
        <v>0</v>
      </c>
      <c r="F42" s="240">
        <v>0</v>
      </c>
      <c r="G42" s="240">
        <v>0</v>
      </c>
      <c r="H42" s="240">
        <v>0</v>
      </c>
      <c r="I42" s="240">
        <v>0</v>
      </c>
      <c r="J42" s="240">
        <v>0</v>
      </c>
      <c r="K42" s="240">
        <v>0</v>
      </c>
      <c r="L42" s="240">
        <v>0</v>
      </c>
      <c r="M42" s="240">
        <v>0</v>
      </c>
      <c r="N42" s="240">
        <v>0</v>
      </c>
      <c r="O42" s="240">
        <v>0</v>
      </c>
      <c r="P42" s="240">
        <v>0</v>
      </c>
      <c r="Q42" s="240">
        <v>0</v>
      </c>
      <c r="R42" s="240">
        <v>0</v>
      </c>
      <c r="S42" s="240">
        <v>0</v>
      </c>
      <c r="T42" s="240">
        <v>0</v>
      </c>
      <c r="U42" s="240">
        <v>0</v>
      </c>
      <c r="V42" s="240">
        <v>0</v>
      </c>
      <c r="W42" s="240">
        <v>0</v>
      </c>
      <c r="X42" s="240">
        <v>0</v>
      </c>
      <c r="Y42" s="240">
        <v>0</v>
      </c>
      <c r="Z42" s="240">
        <v>0</v>
      </c>
      <c r="AA42" s="240">
        <v>0</v>
      </c>
      <c r="AB42" s="240">
        <v>0</v>
      </c>
      <c r="AC42" s="240">
        <v>0</v>
      </c>
      <c r="AD42" s="240">
        <v>0</v>
      </c>
      <c r="AE42" s="240">
        <v>0</v>
      </c>
      <c r="AF42" s="240">
        <v>0</v>
      </c>
      <c r="AG42" s="240">
        <v>0</v>
      </c>
      <c r="AH42" s="240">
        <v>407</v>
      </c>
      <c r="AI42" s="240">
        <v>408</v>
      </c>
      <c r="AJ42" s="240">
        <v>393</v>
      </c>
      <c r="AK42" s="240">
        <v>377</v>
      </c>
      <c r="AL42" s="240">
        <v>374</v>
      </c>
      <c r="AM42" s="240">
        <v>367</v>
      </c>
      <c r="AN42" s="240">
        <v>362</v>
      </c>
      <c r="AO42" s="240">
        <v>347</v>
      </c>
      <c r="AP42" s="240">
        <v>340</v>
      </c>
      <c r="AQ42" s="240">
        <v>330</v>
      </c>
      <c r="AR42" s="240">
        <v>337</v>
      </c>
      <c r="AS42" s="240">
        <v>327</v>
      </c>
      <c r="AT42" s="240">
        <v>317</v>
      </c>
      <c r="AU42" s="240">
        <v>304</v>
      </c>
      <c r="AV42" s="240">
        <v>295</v>
      </c>
      <c r="AW42" s="240">
        <v>288</v>
      </c>
      <c r="AX42" s="240">
        <v>281</v>
      </c>
      <c r="AY42" s="240">
        <v>271</v>
      </c>
      <c r="AZ42" s="240">
        <v>263</v>
      </c>
      <c r="BA42" s="240">
        <v>252</v>
      </c>
      <c r="BB42" s="240">
        <v>244</v>
      </c>
      <c r="BC42" s="240">
        <v>237</v>
      </c>
      <c r="BD42" s="240">
        <v>233</v>
      </c>
      <c r="BE42" s="240">
        <v>214</v>
      </c>
      <c r="BF42" s="240">
        <v>227</v>
      </c>
      <c r="BG42" s="240">
        <v>203</v>
      </c>
      <c r="BH42" s="240">
        <v>180</v>
      </c>
      <c r="BI42" s="240">
        <v>163</v>
      </c>
      <c r="BJ42" s="240">
        <v>147</v>
      </c>
      <c r="BK42" s="240">
        <v>129</v>
      </c>
      <c r="BL42" s="240">
        <v>117</v>
      </c>
      <c r="BM42" s="240">
        <v>108</v>
      </c>
      <c r="BN42" s="240">
        <v>103</v>
      </c>
      <c r="BO42" s="240">
        <v>100</v>
      </c>
      <c r="BP42" s="240">
        <v>97</v>
      </c>
      <c r="BQ42" s="240">
        <v>95</v>
      </c>
      <c r="BR42" s="240">
        <v>92</v>
      </c>
      <c r="BS42" s="240">
        <v>92</v>
      </c>
      <c r="BT42" s="240">
        <v>90</v>
      </c>
      <c r="BU42" s="240">
        <v>86</v>
      </c>
      <c r="BV42" s="240">
        <v>101</v>
      </c>
      <c r="BW42" s="240">
        <v>100</v>
      </c>
      <c r="BX42" s="240">
        <v>93</v>
      </c>
      <c r="BY42" s="240">
        <v>87</v>
      </c>
      <c r="BZ42" s="240">
        <v>82</v>
      </c>
      <c r="CA42" s="240">
        <v>78</v>
      </c>
      <c r="CB42" s="241">
        <v>74</v>
      </c>
    </row>
    <row r="43" spans="1:80" x14ac:dyDescent="0.4">
      <c r="A43" s="239"/>
      <c r="B43" s="64" t="s">
        <v>372</v>
      </c>
      <c r="D43" s="240">
        <v>0</v>
      </c>
      <c r="E43" s="240">
        <v>0</v>
      </c>
      <c r="F43" s="240">
        <v>0</v>
      </c>
      <c r="G43" s="240">
        <v>0</v>
      </c>
      <c r="H43" s="240">
        <v>0</v>
      </c>
      <c r="I43" s="240">
        <v>0</v>
      </c>
      <c r="J43" s="240">
        <v>0</v>
      </c>
      <c r="K43" s="240">
        <v>0</v>
      </c>
      <c r="L43" s="240">
        <v>0</v>
      </c>
      <c r="M43" s="240">
        <v>0</v>
      </c>
      <c r="N43" s="240">
        <v>0</v>
      </c>
      <c r="O43" s="240">
        <v>0</v>
      </c>
      <c r="P43" s="240">
        <v>0</v>
      </c>
      <c r="Q43" s="240">
        <v>0</v>
      </c>
      <c r="R43" s="240">
        <v>0</v>
      </c>
      <c r="S43" s="240">
        <v>0</v>
      </c>
      <c r="T43" s="240">
        <v>0</v>
      </c>
      <c r="U43" s="240">
        <v>0</v>
      </c>
      <c r="V43" s="240">
        <v>0</v>
      </c>
      <c r="W43" s="240">
        <v>0</v>
      </c>
      <c r="X43" s="240">
        <v>0</v>
      </c>
      <c r="Y43" s="240">
        <v>0</v>
      </c>
      <c r="Z43" s="240">
        <v>0</v>
      </c>
      <c r="AA43" s="240">
        <v>0</v>
      </c>
      <c r="AB43" s="240">
        <v>0</v>
      </c>
      <c r="AC43" s="240">
        <v>0</v>
      </c>
      <c r="AD43" s="240">
        <v>0</v>
      </c>
      <c r="AE43" s="240">
        <v>0</v>
      </c>
      <c r="AF43" s="240">
        <v>0</v>
      </c>
      <c r="AG43" s="240">
        <v>0</v>
      </c>
      <c r="AH43" s="240">
        <v>63</v>
      </c>
      <c r="AI43" s="240">
        <v>55</v>
      </c>
      <c r="AJ43" s="240">
        <v>54</v>
      </c>
      <c r="AK43" s="240">
        <v>52</v>
      </c>
      <c r="AL43" s="240">
        <v>48</v>
      </c>
      <c r="AM43" s="240">
        <v>49</v>
      </c>
      <c r="AN43" s="240">
        <v>48</v>
      </c>
      <c r="AO43" s="240">
        <v>48</v>
      </c>
      <c r="AP43" s="240">
        <v>45</v>
      </c>
      <c r="AQ43" s="240">
        <v>45</v>
      </c>
      <c r="AR43" s="240">
        <v>48</v>
      </c>
      <c r="AS43" s="240">
        <v>53</v>
      </c>
      <c r="AT43" s="240">
        <v>45</v>
      </c>
      <c r="AU43" s="240">
        <v>50</v>
      </c>
      <c r="AV43" s="240">
        <v>54</v>
      </c>
      <c r="AW43" s="240">
        <v>55</v>
      </c>
      <c r="AX43" s="240">
        <v>51</v>
      </c>
      <c r="AY43" s="240">
        <v>51</v>
      </c>
      <c r="AZ43" s="240">
        <v>46</v>
      </c>
      <c r="BA43" s="240">
        <v>38</v>
      </c>
      <c r="BB43" s="240">
        <v>36</v>
      </c>
      <c r="BC43" s="240">
        <v>34</v>
      </c>
      <c r="BD43" s="240">
        <v>30</v>
      </c>
      <c r="BE43" s="240">
        <v>29</v>
      </c>
      <c r="BF43" s="240">
        <v>29</v>
      </c>
      <c r="BG43" s="240">
        <v>27</v>
      </c>
      <c r="BH43" s="240">
        <v>26</v>
      </c>
      <c r="BI43" s="240">
        <v>23</v>
      </c>
      <c r="BJ43" s="240">
        <v>21</v>
      </c>
      <c r="BK43" s="240">
        <v>19</v>
      </c>
      <c r="BL43" s="240">
        <v>14</v>
      </c>
      <c r="BM43" s="240">
        <v>11</v>
      </c>
      <c r="BN43" s="240">
        <v>8</v>
      </c>
      <c r="BO43" s="240">
        <v>6</v>
      </c>
      <c r="BP43" s="240">
        <v>5</v>
      </c>
      <c r="BQ43" s="240">
        <v>3</v>
      </c>
      <c r="BR43" s="240">
        <v>2</v>
      </c>
      <c r="BS43" s="240">
        <v>1</v>
      </c>
      <c r="BT43" s="240">
        <v>1</v>
      </c>
      <c r="BU43" s="240">
        <v>1</v>
      </c>
      <c r="BV43" s="240">
        <v>0</v>
      </c>
      <c r="BW43" s="240">
        <v>0</v>
      </c>
      <c r="BX43" s="240">
        <v>0</v>
      </c>
      <c r="BY43" s="240">
        <v>0</v>
      </c>
      <c r="BZ43" s="240">
        <v>0</v>
      </c>
      <c r="CA43" s="240">
        <v>0</v>
      </c>
      <c r="CB43" s="241">
        <v>0</v>
      </c>
    </row>
    <row r="44" spans="1:80" x14ac:dyDescent="0.4">
      <c r="A44" s="239"/>
      <c r="B44" s="64"/>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1"/>
    </row>
    <row r="45" spans="1:80" x14ac:dyDescent="0.4">
      <c r="A45" s="239"/>
      <c r="B45" s="169" t="s">
        <v>422</v>
      </c>
      <c r="D45" s="237">
        <v>0</v>
      </c>
      <c r="E45" s="237">
        <v>0</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v>0</v>
      </c>
      <c r="AD45" s="237">
        <v>0</v>
      </c>
      <c r="AE45" s="237">
        <v>0</v>
      </c>
      <c r="AF45" s="237">
        <v>0</v>
      </c>
      <c r="AG45" s="237">
        <v>0</v>
      </c>
      <c r="AH45" s="237">
        <v>0</v>
      </c>
      <c r="AI45" s="237">
        <v>0</v>
      </c>
      <c r="AJ45" s="237">
        <v>0</v>
      </c>
      <c r="AK45" s="237">
        <v>0</v>
      </c>
      <c r="AL45" s="237">
        <v>0</v>
      </c>
      <c r="AM45" s="237">
        <v>0</v>
      </c>
      <c r="AN45" s="237">
        <v>0</v>
      </c>
      <c r="AO45" s="237">
        <v>0</v>
      </c>
      <c r="AP45" s="237">
        <v>0</v>
      </c>
      <c r="AQ45" s="237">
        <v>0</v>
      </c>
      <c r="AR45" s="237">
        <v>0</v>
      </c>
      <c r="AS45" s="237">
        <v>0</v>
      </c>
      <c r="AT45" s="237">
        <v>0</v>
      </c>
      <c r="AU45" s="237">
        <v>0</v>
      </c>
      <c r="AV45" s="237">
        <v>0</v>
      </c>
      <c r="AW45" s="237">
        <v>0</v>
      </c>
      <c r="AX45" s="237">
        <v>0</v>
      </c>
      <c r="AY45" s="237">
        <v>0</v>
      </c>
      <c r="AZ45" s="237">
        <v>0</v>
      </c>
      <c r="BA45" s="237">
        <v>0</v>
      </c>
      <c r="BB45" s="237">
        <v>0</v>
      </c>
      <c r="BC45" s="237">
        <v>0</v>
      </c>
      <c r="BD45" s="237">
        <v>0</v>
      </c>
      <c r="BE45" s="237">
        <v>0</v>
      </c>
      <c r="BF45" s="237">
        <v>0</v>
      </c>
      <c r="BG45" s="237">
        <v>0</v>
      </c>
      <c r="BH45" s="237">
        <v>0</v>
      </c>
      <c r="BI45" s="237">
        <v>0</v>
      </c>
      <c r="BJ45" s="237">
        <v>0</v>
      </c>
      <c r="BK45" s="237">
        <v>0</v>
      </c>
      <c r="BL45" s="237">
        <v>0</v>
      </c>
      <c r="BM45" s="237">
        <v>0</v>
      </c>
      <c r="BN45" s="237">
        <v>0</v>
      </c>
      <c r="BO45" s="237">
        <v>0</v>
      </c>
      <c r="BP45" s="237">
        <v>0</v>
      </c>
      <c r="BQ45" s="237">
        <v>0</v>
      </c>
      <c r="BR45" s="237">
        <v>0</v>
      </c>
      <c r="BS45" s="237">
        <v>0</v>
      </c>
      <c r="BT45" s="237">
        <v>0</v>
      </c>
      <c r="BU45" s="237">
        <v>17</v>
      </c>
      <c r="BV45" s="237">
        <v>50</v>
      </c>
      <c r="BW45" s="237">
        <v>56</v>
      </c>
      <c r="BX45" s="237">
        <v>57</v>
      </c>
      <c r="BY45" s="237">
        <v>58</v>
      </c>
      <c r="BZ45" s="237">
        <v>58</v>
      </c>
      <c r="CA45" s="237">
        <v>58</v>
      </c>
      <c r="CB45" s="238">
        <v>58</v>
      </c>
    </row>
    <row r="46" spans="1:80" x14ac:dyDescent="0.4">
      <c r="A46" s="256"/>
      <c r="B46" s="64" t="s">
        <v>423</v>
      </c>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v>3</v>
      </c>
      <c r="BV46" s="240">
        <v>9</v>
      </c>
      <c r="BW46" s="240">
        <v>9</v>
      </c>
      <c r="BX46" s="240">
        <v>9</v>
      </c>
      <c r="BY46" s="240">
        <v>9</v>
      </c>
      <c r="BZ46" s="240">
        <v>9</v>
      </c>
      <c r="CA46" s="240">
        <v>9</v>
      </c>
      <c r="CB46" s="241">
        <v>9</v>
      </c>
    </row>
    <row r="47" spans="1:80" x14ac:dyDescent="0.4">
      <c r="A47" s="256"/>
      <c r="B47" s="64" t="s">
        <v>424</v>
      </c>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v>14</v>
      </c>
      <c r="BV47" s="240">
        <v>42</v>
      </c>
      <c r="BW47" s="240">
        <v>46</v>
      </c>
      <c r="BX47" s="240">
        <v>48</v>
      </c>
      <c r="BY47" s="240">
        <v>49</v>
      </c>
      <c r="BZ47" s="240">
        <v>49</v>
      </c>
      <c r="CA47" s="240">
        <v>49</v>
      </c>
      <c r="CB47" s="241">
        <v>49</v>
      </c>
    </row>
    <row r="48" spans="1:80" ht="27.75" customHeight="1" thickBot="1" x14ac:dyDescent="0.45">
      <c r="A48" s="257"/>
      <c r="B48" s="258" t="s">
        <v>508</v>
      </c>
      <c r="C48" s="259"/>
      <c r="D48" s="260">
        <f t="shared" ref="D48:AI48" si="22">+D41-D45</f>
        <v>0</v>
      </c>
      <c r="E48" s="260">
        <f t="shared" si="22"/>
        <v>0</v>
      </c>
      <c r="F48" s="260">
        <f t="shared" si="22"/>
        <v>0</v>
      </c>
      <c r="G48" s="260">
        <f t="shared" si="22"/>
        <v>0</v>
      </c>
      <c r="H48" s="260">
        <f t="shared" si="22"/>
        <v>0</v>
      </c>
      <c r="I48" s="260">
        <f t="shared" si="22"/>
        <v>0</v>
      </c>
      <c r="J48" s="260">
        <f t="shared" si="22"/>
        <v>0</v>
      </c>
      <c r="K48" s="260">
        <f t="shared" si="22"/>
        <v>0</v>
      </c>
      <c r="L48" s="260">
        <f t="shared" si="22"/>
        <v>0</v>
      </c>
      <c r="M48" s="260">
        <f t="shared" si="22"/>
        <v>0</v>
      </c>
      <c r="N48" s="260">
        <f t="shared" si="22"/>
        <v>0</v>
      </c>
      <c r="O48" s="260">
        <f t="shared" si="22"/>
        <v>0</v>
      </c>
      <c r="P48" s="260">
        <f t="shared" si="22"/>
        <v>0</v>
      </c>
      <c r="Q48" s="260">
        <f t="shared" si="22"/>
        <v>0</v>
      </c>
      <c r="R48" s="260">
        <f t="shared" si="22"/>
        <v>0</v>
      </c>
      <c r="S48" s="260">
        <f t="shared" si="22"/>
        <v>0</v>
      </c>
      <c r="T48" s="260">
        <f t="shared" si="22"/>
        <v>0</v>
      </c>
      <c r="U48" s="260">
        <f t="shared" si="22"/>
        <v>0</v>
      </c>
      <c r="V48" s="260">
        <f t="shared" si="22"/>
        <v>0</v>
      </c>
      <c r="W48" s="260">
        <f t="shared" si="22"/>
        <v>0</v>
      </c>
      <c r="X48" s="260">
        <f t="shared" si="22"/>
        <v>0</v>
      </c>
      <c r="Y48" s="260">
        <f t="shared" si="22"/>
        <v>0</v>
      </c>
      <c r="Z48" s="260">
        <f t="shared" si="22"/>
        <v>0</v>
      </c>
      <c r="AA48" s="260">
        <f t="shared" si="22"/>
        <v>0</v>
      </c>
      <c r="AB48" s="260">
        <f t="shared" si="22"/>
        <v>0</v>
      </c>
      <c r="AC48" s="260">
        <f t="shared" si="22"/>
        <v>0</v>
      </c>
      <c r="AD48" s="260">
        <f t="shared" si="22"/>
        <v>0</v>
      </c>
      <c r="AE48" s="260">
        <f t="shared" si="22"/>
        <v>0</v>
      </c>
      <c r="AF48" s="260">
        <f t="shared" si="22"/>
        <v>0</v>
      </c>
      <c r="AG48" s="260">
        <f t="shared" si="22"/>
        <v>0</v>
      </c>
      <c r="AH48" s="260">
        <f t="shared" si="22"/>
        <v>469</v>
      </c>
      <c r="AI48" s="260">
        <f t="shared" si="22"/>
        <v>463</v>
      </c>
      <c r="AJ48" s="260">
        <f t="shared" ref="AJ48:BO48" si="23">+AJ41-AJ45</f>
        <v>446</v>
      </c>
      <c r="AK48" s="260">
        <f t="shared" si="23"/>
        <v>429</v>
      </c>
      <c r="AL48" s="260">
        <f t="shared" si="23"/>
        <v>422</v>
      </c>
      <c r="AM48" s="260">
        <f t="shared" si="23"/>
        <v>416</v>
      </c>
      <c r="AN48" s="260">
        <f t="shared" si="23"/>
        <v>410</v>
      </c>
      <c r="AO48" s="260">
        <f t="shared" si="23"/>
        <v>394</v>
      </c>
      <c r="AP48" s="260">
        <f t="shared" si="23"/>
        <v>385</v>
      </c>
      <c r="AQ48" s="260">
        <f t="shared" si="23"/>
        <v>376</v>
      </c>
      <c r="AR48" s="260">
        <f t="shared" si="23"/>
        <v>384</v>
      </c>
      <c r="AS48" s="260">
        <f t="shared" si="23"/>
        <v>381</v>
      </c>
      <c r="AT48" s="260">
        <f t="shared" si="23"/>
        <v>362</v>
      </c>
      <c r="AU48" s="260">
        <f t="shared" si="23"/>
        <v>354</v>
      </c>
      <c r="AV48" s="260">
        <f t="shared" si="23"/>
        <v>349</v>
      </c>
      <c r="AW48" s="260">
        <f t="shared" si="23"/>
        <v>343</v>
      </c>
      <c r="AX48" s="260">
        <f t="shared" si="23"/>
        <v>332</v>
      </c>
      <c r="AY48" s="260">
        <f t="shared" si="23"/>
        <v>322</v>
      </c>
      <c r="AZ48" s="260">
        <f t="shared" si="23"/>
        <v>309</v>
      </c>
      <c r="BA48" s="260">
        <f t="shared" si="23"/>
        <v>291</v>
      </c>
      <c r="BB48" s="260">
        <f t="shared" si="23"/>
        <v>280</v>
      </c>
      <c r="BC48" s="260">
        <f t="shared" si="23"/>
        <v>270</v>
      </c>
      <c r="BD48" s="260">
        <f t="shared" si="23"/>
        <v>263</v>
      </c>
      <c r="BE48" s="260">
        <f t="shared" si="23"/>
        <v>243</v>
      </c>
      <c r="BF48" s="260">
        <f t="shared" si="23"/>
        <v>256</v>
      </c>
      <c r="BG48" s="260">
        <f t="shared" si="23"/>
        <v>230</v>
      </c>
      <c r="BH48" s="260">
        <f t="shared" si="23"/>
        <v>206</v>
      </c>
      <c r="BI48" s="260">
        <f t="shared" si="23"/>
        <v>186</v>
      </c>
      <c r="BJ48" s="260">
        <f t="shared" si="23"/>
        <v>168</v>
      </c>
      <c r="BK48" s="260">
        <f t="shared" si="23"/>
        <v>148</v>
      </c>
      <c r="BL48" s="260">
        <f t="shared" si="23"/>
        <v>131</v>
      </c>
      <c r="BM48" s="260">
        <f t="shared" si="23"/>
        <v>119</v>
      </c>
      <c r="BN48" s="260">
        <f t="shared" si="23"/>
        <v>112</v>
      </c>
      <c r="BO48" s="260">
        <f t="shared" si="23"/>
        <v>106</v>
      </c>
      <c r="BP48" s="260">
        <f t="shared" ref="BP48:CB48" si="24">+BP41-BP45</f>
        <v>102</v>
      </c>
      <c r="BQ48" s="260">
        <f t="shared" si="24"/>
        <v>98</v>
      </c>
      <c r="BR48" s="260">
        <f t="shared" si="24"/>
        <v>94</v>
      </c>
      <c r="BS48" s="260">
        <f t="shared" si="24"/>
        <v>93</v>
      </c>
      <c r="BT48" s="260">
        <f t="shared" si="24"/>
        <v>91</v>
      </c>
      <c r="BU48" s="260">
        <f t="shared" si="24"/>
        <v>70</v>
      </c>
      <c r="BV48" s="260">
        <f t="shared" si="24"/>
        <v>51</v>
      </c>
      <c r="BW48" s="260">
        <f t="shared" si="24"/>
        <v>44</v>
      </c>
      <c r="BX48" s="260">
        <f t="shared" si="24"/>
        <v>36</v>
      </c>
      <c r="BY48" s="260">
        <f t="shared" si="24"/>
        <v>29</v>
      </c>
      <c r="BZ48" s="260">
        <f t="shared" si="24"/>
        <v>24</v>
      </c>
      <c r="CA48" s="260">
        <f t="shared" si="24"/>
        <v>20</v>
      </c>
      <c r="CB48" s="261">
        <f t="shared" si="24"/>
        <v>16</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3"/>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4"/>
      <c r="BW1" s="264"/>
      <c r="BX1" s="264"/>
    </row>
    <row r="2" spans="1:80" ht="15.75" customHeight="1" x14ac:dyDescent="0.4">
      <c r="A2" s="46" t="s">
        <v>40</v>
      </c>
      <c r="B2" s="19" t="s">
        <v>509</v>
      </c>
      <c r="C2" s="233"/>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36"/>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6.25" customHeight="1" x14ac:dyDescent="0.4">
      <c r="A4" s="36"/>
      <c r="B4" s="66" t="s">
        <v>167</v>
      </c>
      <c r="C4" s="66"/>
      <c r="D4" s="237">
        <f t="shared" ref="D4:AE4" si="0">SUM(D5:D6)</f>
        <v>0</v>
      </c>
      <c r="E4" s="237">
        <f t="shared" si="0"/>
        <v>0</v>
      </c>
      <c r="F4" s="237">
        <f t="shared" si="0"/>
        <v>0</v>
      </c>
      <c r="G4" s="237">
        <f t="shared" si="0"/>
        <v>0</v>
      </c>
      <c r="H4" s="237">
        <f t="shared" si="0"/>
        <v>0</v>
      </c>
      <c r="I4" s="237">
        <f t="shared" si="0"/>
        <v>0</v>
      </c>
      <c r="J4" s="237">
        <f t="shared" si="0"/>
        <v>0</v>
      </c>
      <c r="K4" s="237">
        <f t="shared" si="0"/>
        <v>0</v>
      </c>
      <c r="L4" s="237">
        <f t="shared" si="0"/>
        <v>0</v>
      </c>
      <c r="M4" s="237">
        <f t="shared" si="0"/>
        <v>0</v>
      </c>
      <c r="N4" s="237">
        <f t="shared" si="0"/>
        <v>0</v>
      </c>
      <c r="O4" s="237">
        <f t="shared" si="0"/>
        <v>0</v>
      </c>
      <c r="P4" s="237">
        <f t="shared" si="0"/>
        <v>0</v>
      </c>
      <c r="Q4" s="237">
        <f t="shared" si="0"/>
        <v>0</v>
      </c>
      <c r="R4" s="237">
        <f t="shared" si="0"/>
        <v>0</v>
      </c>
      <c r="S4" s="237">
        <f t="shared" si="0"/>
        <v>0</v>
      </c>
      <c r="T4" s="237">
        <f t="shared" si="0"/>
        <v>0</v>
      </c>
      <c r="U4" s="237">
        <f t="shared" si="0"/>
        <v>0</v>
      </c>
      <c r="V4" s="237">
        <f t="shared" si="0"/>
        <v>0</v>
      </c>
      <c r="W4" s="237">
        <f t="shared" si="0"/>
        <v>0</v>
      </c>
      <c r="X4" s="237">
        <f t="shared" si="0"/>
        <v>0</v>
      </c>
      <c r="Y4" s="237">
        <f t="shared" si="0"/>
        <v>0</v>
      </c>
      <c r="Z4" s="237">
        <f t="shared" si="0"/>
        <v>0</v>
      </c>
      <c r="AA4" s="237">
        <f t="shared" si="0"/>
        <v>0</v>
      </c>
      <c r="AB4" s="237">
        <f t="shared" si="0"/>
        <v>0</v>
      </c>
      <c r="AC4" s="237">
        <f t="shared" si="0"/>
        <v>0</v>
      </c>
      <c r="AD4" s="237">
        <f t="shared" si="0"/>
        <v>0</v>
      </c>
      <c r="AE4" s="237">
        <f t="shared" si="0"/>
        <v>0</v>
      </c>
      <c r="AF4" s="237">
        <v>1.9</v>
      </c>
      <c r="AG4" s="237">
        <v>2.9</v>
      </c>
      <c r="AH4" s="237">
        <f t="shared" ref="AH4:CB4" si="1">SUM(AH5:AH6)</f>
        <v>4</v>
      </c>
      <c r="AI4" s="237">
        <f t="shared" si="1"/>
        <v>4</v>
      </c>
      <c r="AJ4" s="237">
        <f t="shared" si="1"/>
        <v>5</v>
      </c>
      <c r="AK4" s="237">
        <f t="shared" si="1"/>
        <v>6</v>
      </c>
      <c r="AL4" s="237">
        <f t="shared" si="1"/>
        <v>8</v>
      </c>
      <c r="AM4" s="237">
        <f t="shared" si="1"/>
        <v>10</v>
      </c>
      <c r="AN4" s="237">
        <f t="shared" si="1"/>
        <v>11</v>
      </c>
      <c r="AO4" s="237">
        <f t="shared" si="1"/>
        <v>13</v>
      </c>
      <c r="AP4" s="237">
        <f t="shared" si="1"/>
        <v>104</v>
      </c>
      <c r="AQ4" s="237">
        <f t="shared" si="1"/>
        <v>183.72300000000001</v>
      </c>
      <c r="AR4" s="237">
        <f t="shared" si="1"/>
        <v>173.41800000000001</v>
      </c>
      <c r="AS4" s="237">
        <f t="shared" si="1"/>
        <v>183.63200000000001</v>
      </c>
      <c r="AT4" s="237">
        <f t="shared" si="1"/>
        <v>208.02</v>
      </c>
      <c r="AU4" s="237">
        <f t="shared" si="1"/>
        <v>284.64699999999999</v>
      </c>
      <c r="AV4" s="237">
        <f t="shared" si="1"/>
        <v>345.29700000000008</v>
      </c>
      <c r="AW4" s="237">
        <f t="shared" si="1"/>
        <v>441.74999999999994</v>
      </c>
      <c r="AX4" s="237">
        <f t="shared" si="1"/>
        <v>526.322</v>
      </c>
      <c r="AY4" s="237">
        <f t="shared" si="1"/>
        <v>617.35</v>
      </c>
      <c r="AZ4" s="237">
        <f t="shared" si="1"/>
        <v>736.40099999999995</v>
      </c>
      <c r="BA4" s="237">
        <f t="shared" si="1"/>
        <v>745.90700000000004</v>
      </c>
      <c r="BB4" s="237">
        <f t="shared" si="1"/>
        <v>782.37199999999996</v>
      </c>
      <c r="BC4" s="237">
        <f t="shared" si="1"/>
        <v>834.52800000000002</v>
      </c>
      <c r="BD4" s="237">
        <f t="shared" si="1"/>
        <v>867.01099999999997</v>
      </c>
      <c r="BE4" s="237">
        <f t="shared" si="1"/>
        <v>931.78101869</v>
      </c>
      <c r="BF4" s="237">
        <f t="shared" si="1"/>
        <v>993.10799999999995</v>
      </c>
      <c r="BG4" s="237">
        <f t="shared" si="1"/>
        <v>1053.6691153298639</v>
      </c>
      <c r="BH4" s="237">
        <f t="shared" si="1"/>
        <v>1096.0409999999999</v>
      </c>
      <c r="BI4" s="237">
        <f t="shared" si="1"/>
        <v>1149.1385723000005</v>
      </c>
      <c r="BJ4" s="237">
        <f t="shared" si="1"/>
        <v>1181.2635561100005</v>
      </c>
      <c r="BK4" s="237">
        <f t="shared" si="1"/>
        <v>1279.8853888127105</v>
      </c>
      <c r="BL4" s="237">
        <f t="shared" si="1"/>
        <v>1362.9964772500002</v>
      </c>
      <c r="BM4" s="237">
        <f t="shared" si="1"/>
        <v>1494.8980367000006</v>
      </c>
      <c r="BN4" s="237">
        <f t="shared" si="1"/>
        <v>1572.0826307400002</v>
      </c>
      <c r="BO4" s="237">
        <f t="shared" si="1"/>
        <v>1732.9771967700003</v>
      </c>
      <c r="BP4" s="237">
        <f t="shared" si="1"/>
        <v>1927.2231981999998</v>
      </c>
      <c r="BQ4" s="237">
        <f t="shared" si="1"/>
        <v>2088.2668163797011</v>
      </c>
      <c r="BR4" s="237">
        <f t="shared" si="1"/>
        <v>2319.2115774999988</v>
      </c>
      <c r="BS4" s="237">
        <f t="shared" si="1"/>
        <v>2545.4439678199992</v>
      </c>
      <c r="BT4" s="237">
        <f t="shared" si="1"/>
        <v>2666.973573598962</v>
      </c>
      <c r="BU4" s="237">
        <f t="shared" si="1"/>
        <v>2830.0153530399994</v>
      </c>
      <c r="BV4" s="237">
        <f t="shared" si="1"/>
        <v>2885.0112320200005</v>
      </c>
      <c r="BW4" s="237">
        <f t="shared" si="1"/>
        <v>2923.6620579476335</v>
      </c>
      <c r="BX4" s="237">
        <f t="shared" si="1"/>
        <v>3060.3704763283158</v>
      </c>
      <c r="BY4" s="237">
        <f t="shared" si="1"/>
        <v>3228.6239430440678</v>
      </c>
      <c r="BZ4" s="237">
        <f t="shared" si="1"/>
        <v>3457.8003050384896</v>
      </c>
      <c r="CA4" s="237">
        <f t="shared" si="1"/>
        <v>3735.8354873083399</v>
      </c>
      <c r="CB4" s="238">
        <f t="shared" si="1"/>
        <v>4032.5317839689665</v>
      </c>
    </row>
    <row r="5" spans="1:80" x14ac:dyDescent="0.4">
      <c r="B5" s="64" t="s">
        <v>373</v>
      </c>
      <c r="C5" s="64"/>
      <c r="D5" s="240">
        <v>0</v>
      </c>
      <c r="E5" s="240">
        <v>0</v>
      </c>
      <c r="F5" s="240">
        <v>0</v>
      </c>
      <c r="G5" s="240">
        <v>0</v>
      </c>
      <c r="H5" s="240">
        <v>0</v>
      </c>
      <c r="I5" s="240">
        <v>0</v>
      </c>
      <c r="J5" s="240">
        <v>0</v>
      </c>
      <c r="K5" s="240">
        <v>0</v>
      </c>
      <c r="L5" s="240">
        <v>0</v>
      </c>
      <c r="M5" s="240">
        <v>0</v>
      </c>
      <c r="N5" s="240">
        <v>0</v>
      </c>
      <c r="O5" s="240">
        <v>0</v>
      </c>
      <c r="P5" s="240">
        <v>0</v>
      </c>
      <c r="Q5" s="240">
        <v>0</v>
      </c>
      <c r="R5" s="240">
        <v>0</v>
      </c>
      <c r="S5" s="240">
        <v>0</v>
      </c>
      <c r="T5" s="240">
        <v>0</v>
      </c>
      <c r="U5" s="240">
        <v>0</v>
      </c>
      <c r="V5" s="240">
        <v>0</v>
      </c>
      <c r="W5" s="240">
        <v>0</v>
      </c>
      <c r="X5" s="240">
        <v>0</v>
      </c>
      <c r="Y5" s="240">
        <v>0</v>
      </c>
      <c r="Z5" s="240">
        <v>0</v>
      </c>
      <c r="AA5" s="240">
        <v>0</v>
      </c>
      <c r="AB5" s="240">
        <v>0</v>
      </c>
      <c r="AC5" s="240">
        <v>0</v>
      </c>
      <c r="AD5" s="240">
        <v>0</v>
      </c>
      <c r="AE5" s="240">
        <v>0</v>
      </c>
      <c r="AF5" s="240" t="s">
        <v>411</v>
      </c>
      <c r="AG5" s="240" t="s">
        <v>411</v>
      </c>
      <c r="AH5" s="240">
        <v>4</v>
      </c>
      <c r="AI5" s="240">
        <v>4</v>
      </c>
      <c r="AJ5" s="240">
        <v>5</v>
      </c>
      <c r="AK5" s="240">
        <v>6</v>
      </c>
      <c r="AL5" s="240">
        <v>8</v>
      </c>
      <c r="AM5" s="240">
        <v>10</v>
      </c>
      <c r="AN5" s="240">
        <v>11</v>
      </c>
      <c r="AO5" s="240">
        <v>13</v>
      </c>
      <c r="AP5" s="240">
        <v>104</v>
      </c>
      <c r="AQ5" s="240">
        <v>183.72300000000001</v>
      </c>
      <c r="AR5" s="240">
        <v>173.41800000000001</v>
      </c>
      <c r="AS5" s="240">
        <v>183.63200000000001</v>
      </c>
      <c r="AT5" s="240">
        <v>208.02</v>
      </c>
      <c r="AU5" s="240">
        <v>269.96832117263904</v>
      </c>
      <c r="AV5" s="240">
        <v>327.97337600551521</v>
      </c>
      <c r="AW5" s="240">
        <v>419.73289899962754</v>
      </c>
      <c r="AX5" s="240">
        <v>500.04761254962028</v>
      </c>
      <c r="AY5" s="240">
        <v>586.19055781453687</v>
      </c>
      <c r="AZ5" s="240">
        <v>699.84472339379818</v>
      </c>
      <c r="BA5" s="240">
        <v>709.21133412100005</v>
      </c>
      <c r="BB5" s="240">
        <v>743.95880802719989</v>
      </c>
      <c r="BC5" s="240">
        <v>796.16035103942988</v>
      </c>
      <c r="BD5" s="240">
        <v>809.72477850657356</v>
      </c>
      <c r="BE5" s="240">
        <v>870.53092037570082</v>
      </c>
      <c r="BF5" s="240">
        <v>947.298</v>
      </c>
      <c r="BG5" s="240">
        <v>1017.4757964240732</v>
      </c>
      <c r="BH5" s="240">
        <v>1057.6289999999999</v>
      </c>
      <c r="BI5" s="240">
        <v>1113.5155272727516</v>
      </c>
      <c r="BJ5" s="240">
        <v>1142.0356692484781</v>
      </c>
      <c r="BK5" s="240">
        <v>1235.597033053456</v>
      </c>
      <c r="BL5" s="240">
        <v>1316.2793594178083</v>
      </c>
      <c r="BM5" s="240">
        <v>1446.1896739375136</v>
      </c>
      <c r="BN5" s="240">
        <v>1526.3989427992453</v>
      </c>
      <c r="BO5" s="240">
        <v>1691.4195913635774</v>
      </c>
      <c r="BP5" s="240">
        <v>1882.2267307552024</v>
      </c>
      <c r="BQ5" s="240">
        <v>2041.8053091705644</v>
      </c>
      <c r="BR5" s="240">
        <v>2274.4593787053836</v>
      </c>
      <c r="BS5" s="240">
        <v>2503.5602726161615</v>
      </c>
      <c r="BT5" s="240">
        <v>2626.7182223174623</v>
      </c>
      <c r="BU5" s="240">
        <v>2791.2308667358793</v>
      </c>
      <c r="BV5" s="240">
        <v>2855.4144074993465</v>
      </c>
      <c r="BW5" s="240">
        <v>2894.9351226103954</v>
      </c>
      <c r="BX5" s="240">
        <v>3030.3110456019731</v>
      </c>
      <c r="BY5" s="240">
        <v>3197.1864414021175</v>
      </c>
      <c r="BZ5" s="240">
        <v>3424.7605282301602</v>
      </c>
      <c r="CA5" s="240">
        <v>3700.7476084867067</v>
      </c>
      <c r="CB5" s="241">
        <v>3995.1934705726107</v>
      </c>
    </row>
    <row r="6" spans="1:80" x14ac:dyDescent="0.4">
      <c r="B6" s="64" t="s">
        <v>372</v>
      </c>
      <c r="C6" s="64"/>
      <c r="D6" s="240">
        <v>0</v>
      </c>
      <c r="E6" s="240">
        <v>0</v>
      </c>
      <c r="F6" s="240">
        <v>0</v>
      </c>
      <c r="G6" s="240">
        <v>0</v>
      </c>
      <c r="H6" s="240">
        <v>0</v>
      </c>
      <c r="I6" s="240">
        <v>0</v>
      </c>
      <c r="J6" s="240">
        <v>0</v>
      </c>
      <c r="K6" s="240">
        <v>0</v>
      </c>
      <c r="L6" s="240">
        <v>0</v>
      </c>
      <c r="M6" s="240">
        <v>0</v>
      </c>
      <c r="N6" s="240">
        <v>0</v>
      </c>
      <c r="O6" s="240">
        <v>0</v>
      </c>
      <c r="P6" s="240">
        <v>0</v>
      </c>
      <c r="Q6" s="240">
        <v>0</v>
      </c>
      <c r="R6" s="240">
        <v>0</v>
      </c>
      <c r="S6" s="240">
        <v>0</v>
      </c>
      <c r="T6" s="240">
        <v>0</v>
      </c>
      <c r="U6" s="240">
        <v>0</v>
      </c>
      <c r="V6" s="240">
        <v>0</v>
      </c>
      <c r="W6" s="240">
        <v>0</v>
      </c>
      <c r="X6" s="240">
        <v>0</v>
      </c>
      <c r="Y6" s="240">
        <v>0</v>
      </c>
      <c r="Z6" s="240">
        <v>0</v>
      </c>
      <c r="AA6" s="240">
        <v>0</v>
      </c>
      <c r="AB6" s="240">
        <v>0</v>
      </c>
      <c r="AC6" s="240">
        <v>0</v>
      </c>
      <c r="AD6" s="240">
        <v>0</v>
      </c>
      <c r="AE6" s="240">
        <v>0</v>
      </c>
      <c r="AF6" s="240" t="s">
        <v>411</v>
      </c>
      <c r="AG6" s="240" t="s">
        <v>411</v>
      </c>
      <c r="AH6" s="240">
        <v>0</v>
      </c>
      <c r="AI6" s="240">
        <v>0</v>
      </c>
      <c r="AJ6" s="240">
        <v>0</v>
      </c>
      <c r="AK6" s="240">
        <v>0</v>
      </c>
      <c r="AL6" s="240">
        <v>0</v>
      </c>
      <c r="AM6" s="240">
        <v>0</v>
      </c>
      <c r="AN6" s="240">
        <v>0</v>
      </c>
      <c r="AO6" s="240">
        <v>0</v>
      </c>
      <c r="AP6" s="240">
        <v>0</v>
      </c>
      <c r="AQ6" s="240">
        <v>0</v>
      </c>
      <c r="AR6" s="240">
        <v>0</v>
      </c>
      <c r="AS6" s="240">
        <v>0</v>
      </c>
      <c r="AT6" s="240">
        <v>0</v>
      </c>
      <c r="AU6" s="240">
        <v>14.67867882736096</v>
      </c>
      <c r="AV6" s="240">
        <v>17.32362399448489</v>
      </c>
      <c r="AW6" s="240">
        <v>22.017101000372413</v>
      </c>
      <c r="AX6" s="240">
        <v>26.274387450379745</v>
      </c>
      <c r="AY6" s="240">
        <v>31.159442185463192</v>
      </c>
      <c r="AZ6" s="240">
        <v>36.556276606201791</v>
      </c>
      <c r="BA6" s="240">
        <v>36.695665879000003</v>
      </c>
      <c r="BB6" s="240">
        <v>38.413191972800014</v>
      </c>
      <c r="BC6" s="240">
        <v>38.367648960570129</v>
      </c>
      <c r="BD6" s="240">
        <v>57.286221493426368</v>
      </c>
      <c r="BE6" s="240">
        <v>61.250098314299194</v>
      </c>
      <c r="BF6" s="240">
        <v>45.81</v>
      </c>
      <c r="BG6" s="240">
        <v>36.193318905790619</v>
      </c>
      <c r="BH6" s="240">
        <v>38.411999999999999</v>
      </c>
      <c r="BI6" s="240">
        <v>35.623045027248956</v>
      </c>
      <c r="BJ6" s="240">
        <v>39.227886861522336</v>
      </c>
      <c r="BK6" s="240">
        <v>44.288355759254614</v>
      </c>
      <c r="BL6" s="240">
        <v>46.717117832191811</v>
      </c>
      <c r="BM6" s="240">
        <v>48.708362762486907</v>
      </c>
      <c r="BN6" s="240">
        <v>45.683687940754801</v>
      </c>
      <c r="BO6" s="240">
        <v>41.557605406422965</v>
      </c>
      <c r="BP6" s="240">
        <v>44.996467444797425</v>
      </c>
      <c r="BQ6" s="240">
        <v>46.46150720913667</v>
      </c>
      <c r="BR6" s="240">
        <v>44.752198794615161</v>
      </c>
      <c r="BS6" s="240">
        <v>41.883695203837881</v>
      </c>
      <c r="BT6" s="240">
        <v>40.255351281499983</v>
      </c>
      <c r="BU6" s="240">
        <v>38.784486304119874</v>
      </c>
      <c r="BV6" s="240">
        <v>29.596824520653922</v>
      </c>
      <c r="BW6" s="240">
        <v>28.726935337237961</v>
      </c>
      <c r="BX6" s="240">
        <v>30.059430726342882</v>
      </c>
      <c r="BY6" s="240">
        <v>31.437501641950249</v>
      </c>
      <c r="BZ6" s="240">
        <v>33.0397768083293</v>
      </c>
      <c r="CA6" s="240">
        <v>35.087878821633019</v>
      </c>
      <c r="CB6" s="241">
        <v>37.338313396355687</v>
      </c>
    </row>
    <row r="7" spans="1:80" s="242" customFormat="1" ht="35.25" customHeight="1" thickBot="1" x14ac:dyDescent="0.4">
      <c r="B7" s="265" t="s">
        <v>510</v>
      </c>
      <c r="C7" s="266"/>
      <c r="D7" s="267">
        <v>0</v>
      </c>
      <c r="E7" s="267">
        <v>0</v>
      </c>
      <c r="F7" s="267">
        <v>0</v>
      </c>
      <c r="G7" s="267">
        <v>0</v>
      </c>
      <c r="H7" s="267">
        <v>0</v>
      </c>
      <c r="I7" s="267">
        <v>0</v>
      </c>
      <c r="J7" s="267">
        <v>0</v>
      </c>
      <c r="K7" s="267">
        <v>0</v>
      </c>
      <c r="L7" s="267">
        <v>0</v>
      </c>
      <c r="M7" s="267">
        <v>0</v>
      </c>
      <c r="N7" s="267">
        <v>0</v>
      </c>
      <c r="O7" s="267">
        <v>0</v>
      </c>
      <c r="P7" s="267">
        <v>0</v>
      </c>
      <c r="Q7" s="267">
        <v>0</v>
      </c>
      <c r="R7" s="267">
        <v>0</v>
      </c>
      <c r="S7" s="267">
        <v>0</v>
      </c>
      <c r="T7" s="267">
        <v>0</v>
      </c>
      <c r="U7" s="267">
        <v>0</v>
      </c>
      <c r="V7" s="267">
        <v>0</v>
      </c>
      <c r="W7" s="267">
        <v>0</v>
      </c>
      <c r="X7" s="267">
        <v>0</v>
      </c>
      <c r="Y7" s="267">
        <v>0</v>
      </c>
      <c r="Z7" s="267">
        <v>0</v>
      </c>
      <c r="AA7" s="267">
        <v>0</v>
      </c>
      <c r="AB7" s="267">
        <v>0</v>
      </c>
      <c r="AC7" s="267">
        <v>0</v>
      </c>
      <c r="AD7" s="267">
        <v>0</v>
      </c>
      <c r="AE7" s="267">
        <v>0</v>
      </c>
      <c r="AF7" s="267" t="s">
        <v>411</v>
      </c>
      <c r="AG7" s="267" t="s">
        <v>411</v>
      </c>
      <c r="AH7" s="267" t="s">
        <v>411</v>
      </c>
      <c r="AI7" s="267" t="s">
        <v>411</v>
      </c>
      <c r="AJ7" s="267" t="s">
        <v>411</v>
      </c>
      <c r="AK7" s="267" t="s">
        <v>411</v>
      </c>
      <c r="AL7" s="267" t="s">
        <v>411</v>
      </c>
      <c r="AM7" s="267" t="s">
        <v>411</v>
      </c>
      <c r="AN7" s="267" t="s">
        <v>411</v>
      </c>
      <c r="AO7" s="267" t="s">
        <v>411</v>
      </c>
      <c r="AP7" s="267" t="s">
        <v>411</v>
      </c>
      <c r="AQ7" s="267" t="s">
        <v>411</v>
      </c>
      <c r="AR7" s="267" t="s">
        <v>411</v>
      </c>
      <c r="AS7" s="267" t="s">
        <v>411</v>
      </c>
      <c r="AT7" s="267" t="s">
        <v>411</v>
      </c>
      <c r="AU7" s="267" t="s">
        <v>411</v>
      </c>
      <c r="AV7" s="267" t="s">
        <v>411</v>
      </c>
      <c r="AW7" s="267" t="s">
        <v>411</v>
      </c>
      <c r="AX7" s="267" t="s">
        <v>411</v>
      </c>
      <c r="AY7" s="267" t="s">
        <v>411</v>
      </c>
      <c r="AZ7" s="267" t="s">
        <v>411</v>
      </c>
      <c r="BA7" s="267" t="s">
        <v>411</v>
      </c>
      <c r="BB7" s="267" t="s">
        <v>411</v>
      </c>
      <c r="BC7" s="267" t="s">
        <v>411</v>
      </c>
      <c r="BD7" s="267" t="s">
        <v>411</v>
      </c>
      <c r="BE7" s="267">
        <v>1.3540926892315711E-2</v>
      </c>
      <c r="BF7" s="267">
        <v>2.1977966900388161E-2</v>
      </c>
      <c r="BG7" s="267">
        <v>0.2155242747099195</v>
      </c>
      <c r="BH7" s="267">
        <v>0.20291748990917122</v>
      </c>
      <c r="BI7" s="267">
        <v>0.23287380703620139</v>
      </c>
      <c r="BJ7" s="267">
        <v>0.26961032804237534</v>
      </c>
      <c r="BK7" s="267">
        <v>0.49867797332341446</v>
      </c>
      <c r="BL7" s="267">
        <v>0.29094543864759853</v>
      </c>
      <c r="BM7" s="267">
        <v>0.38429314039836332</v>
      </c>
      <c r="BN7" s="267">
        <v>0.45292188988213572</v>
      </c>
      <c r="BO7" s="267">
        <v>0.59714108918121755</v>
      </c>
      <c r="BP7" s="267">
        <v>0.81735531188868504</v>
      </c>
      <c r="BQ7" s="267">
        <v>1.0010264415926948</v>
      </c>
      <c r="BR7" s="267">
        <v>1.1379327421129755</v>
      </c>
      <c r="BS7" s="267">
        <v>1.24893479417634</v>
      </c>
      <c r="BT7" s="267">
        <v>1.3085639021428659</v>
      </c>
      <c r="BU7" s="267">
        <v>1.3885611654189969</v>
      </c>
      <c r="BV7" s="267">
        <v>1.6374587138644847</v>
      </c>
      <c r="BW7" s="267">
        <v>2.1121997428209571</v>
      </c>
      <c r="BX7" s="267">
        <v>2.2109647438443103</v>
      </c>
      <c r="BY7" s="267">
        <v>2.3325194659982178</v>
      </c>
      <c r="BZ7" s="267">
        <v>2.4980879357019523</v>
      </c>
      <c r="CA7" s="267">
        <v>2.6989544616019421</v>
      </c>
      <c r="CB7" s="268">
        <v>2.9133027101619779</v>
      </c>
    </row>
    <row r="8" spans="1:80" ht="26.25" customHeight="1" x14ac:dyDescent="0.4">
      <c r="A8" s="247"/>
      <c r="B8" s="66" t="s">
        <v>509</v>
      </c>
      <c r="D8" s="48" t="s">
        <v>80</v>
      </c>
      <c r="E8" s="48" t="s">
        <v>81</v>
      </c>
      <c r="F8" s="48" t="s">
        <v>82</v>
      </c>
      <c r="G8" s="48" t="s">
        <v>83</v>
      </c>
      <c r="H8" s="48" t="s">
        <v>84</v>
      </c>
      <c r="I8" s="48" t="s">
        <v>85</v>
      </c>
      <c r="J8" s="48" t="s">
        <v>86</v>
      </c>
      <c r="K8" s="48" t="s">
        <v>87</v>
      </c>
      <c r="L8" s="48" t="s">
        <v>88</v>
      </c>
      <c r="M8" s="48" t="s">
        <v>89</v>
      </c>
      <c r="N8" s="48" t="s">
        <v>90</v>
      </c>
      <c r="O8" s="48" t="s">
        <v>91</v>
      </c>
      <c r="P8" s="48" t="s">
        <v>92</v>
      </c>
      <c r="Q8" s="48" t="s">
        <v>93</v>
      </c>
      <c r="R8" s="48" t="s">
        <v>94</v>
      </c>
      <c r="S8" s="48" t="s">
        <v>95</v>
      </c>
      <c r="T8" s="48" t="s">
        <v>96</v>
      </c>
      <c r="U8" s="48" t="s">
        <v>97</v>
      </c>
      <c r="V8" s="48" t="s">
        <v>98</v>
      </c>
      <c r="W8" s="48" t="s">
        <v>99</v>
      </c>
      <c r="X8" s="48" t="s">
        <v>100</v>
      </c>
      <c r="Y8" s="48" t="s">
        <v>101</v>
      </c>
      <c r="Z8" s="48" t="s">
        <v>102</v>
      </c>
      <c r="AA8" s="48" t="s">
        <v>103</v>
      </c>
      <c r="AB8" s="48" t="s">
        <v>104</v>
      </c>
      <c r="AC8" s="48" t="s">
        <v>105</v>
      </c>
      <c r="AD8" s="48" t="s">
        <v>106</v>
      </c>
      <c r="AE8" s="48" t="s">
        <v>107</v>
      </c>
      <c r="AF8" s="48" t="s">
        <v>108</v>
      </c>
      <c r="AG8" s="48" t="s">
        <v>109</v>
      </c>
      <c r="AH8" s="48" t="s">
        <v>110</v>
      </c>
      <c r="AI8" s="48" t="s">
        <v>111</v>
      </c>
      <c r="AJ8" s="48" t="s">
        <v>112</v>
      </c>
      <c r="AK8" s="48" t="s">
        <v>113</v>
      </c>
      <c r="AL8" s="48" t="s">
        <v>114</v>
      </c>
      <c r="AM8" s="48" t="s">
        <v>115</v>
      </c>
      <c r="AN8" s="48" t="s">
        <v>116</v>
      </c>
      <c r="AO8" s="48" t="s">
        <v>117</v>
      </c>
      <c r="AP8" s="48" t="s">
        <v>118</v>
      </c>
      <c r="AQ8" s="48" t="s">
        <v>119</v>
      </c>
      <c r="AR8" s="48" t="s">
        <v>120</v>
      </c>
      <c r="AS8" s="48" t="s">
        <v>121</v>
      </c>
      <c r="AT8" s="48" t="s">
        <v>122</v>
      </c>
      <c r="AU8" s="48" t="s">
        <v>123</v>
      </c>
      <c r="AV8" s="48" t="s">
        <v>124</v>
      </c>
      <c r="AW8" s="48" t="s">
        <v>125</v>
      </c>
      <c r="AX8" s="48" t="s">
        <v>126</v>
      </c>
      <c r="AY8" s="48" t="s">
        <v>127</v>
      </c>
      <c r="AZ8" s="48" t="s">
        <v>128</v>
      </c>
      <c r="BA8" s="48" t="s">
        <v>129</v>
      </c>
      <c r="BB8" s="48" t="s">
        <v>130</v>
      </c>
      <c r="BC8" s="48" t="s">
        <v>131</v>
      </c>
      <c r="BD8" s="48" t="s">
        <v>132</v>
      </c>
      <c r="BE8" s="48" t="s">
        <v>133</v>
      </c>
      <c r="BF8" s="48" t="s">
        <v>134</v>
      </c>
      <c r="BG8" s="48" t="s">
        <v>135</v>
      </c>
      <c r="BH8" s="48" t="s">
        <v>136</v>
      </c>
      <c r="BI8" s="48" t="s">
        <v>137</v>
      </c>
      <c r="BJ8" s="48" t="s">
        <v>138</v>
      </c>
      <c r="BK8" s="48" t="s">
        <v>139</v>
      </c>
      <c r="BL8" s="48" t="s">
        <v>140</v>
      </c>
      <c r="BM8" s="48" t="s">
        <v>141</v>
      </c>
      <c r="BN8" s="48" t="s">
        <v>142</v>
      </c>
      <c r="BO8" s="48" t="s">
        <v>143</v>
      </c>
      <c r="BP8" s="48" t="s">
        <v>144</v>
      </c>
      <c r="BQ8" s="48" t="s">
        <v>145</v>
      </c>
      <c r="BR8" s="48" t="s">
        <v>146</v>
      </c>
      <c r="BS8" s="48" t="s">
        <v>147</v>
      </c>
      <c r="BT8" s="48" t="s">
        <v>148</v>
      </c>
      <c r="BU8" s="48" t="s">
        <v>149</v>
      </c>
      <c r="BV8" s="48" t="s">
        <v>150</v>
      </c>
      <c r="BW8" s="48" t="s">
        <v>151</v>
      </c>
      <c r="BX8" s="48" t="s">
        <v>152</v>
      </c>
      <c r="BY8" s="48" t="s">
        <v>153</v>
      </c>
      <c r="BZ8" s="48" t="s">
        <v>154</v>
      </c>
      <c r="CA8" s="48" t="s">
        <v>155</v>
      </c>
      <c r="CB8" s="49" t="s">
        <v>156</v>
      </c>
    </row>
    <row r="9" spans="1:80" x14ac:dyDescent="0.4">
      <c r="A9" s="247"/>
      <c r="B9" s="248" t="s">
        <v>267</v>
      </c>
      <c r="C9" s="249"/>
      <c r="D9" s="203" t="s">
        <v>158</v>
      </c>
      <c r="E9" s="203" t="s">
        <v>158</v>
      </c>
      <c r="F9" s="203" t="s">
        <v>158</v>
      </c>
      <c r="G9" s="203" t="s">
        <v>158</v>
      </c>
      <c r="H9" s="203" t="s">
        <v>158</v>
      </c>
      <c r="I9" s="203" t="s">
        <v>158</v>
      </c>
      <c r="J9" s="203" t="s">
        <v>158</v>
      </c>
      <c r="K9" s="203" t="s">
        <v>158</v>
      </c>
      <c r="L9" s="203" t="s">
        <v>158</v>
      </c>
      <c r="M9" s="203" t="s">
        <v>158</v>
      </c>
      <c r="N9" s="203" t="s">
        <v>158</v>
      </c>
      <c r="O9" s="203" t="s">
        <v>158</v>
      </c>
      <c r="P9" s="203" t="s">
        <v>158</v>
      </c>
      <c r="Q9" s="203" t="s">
        <v>158</v>
      </c>
      <c r="R9" s="203" t="s">
        <v>158</v>
      </c>
      <c r="S9" s="203" t="s">
        <v>158</v>
      </c>
      <c r="T9" s="203" t="s">
        <v>158</v>
      </c>
      <c r="U9" s="203" t="s">
        <v>158</v>
      </c>
      <c r="V9" s="203" t="s">
        <v>158</v>
      </c>
      <c r="W9" s="203" t="s">
        <v>158</v>
      </c>
      <c r="X9" s="203" t="s">
        <v>158</v>
      </c>
      <c r="Y9" s="203" t="s">
        <v>158</v>
      </c>
      <c r="Z9" s="203" t="s">
        <v>158</v>
      </c>
      <c r="AA9" s="203" t="s">
        <v>158</v>
      </c>
      <c r="AB9" s="203" t="s">
        <v>158</v>
      </c>
      <c r="AC9" s="203" t="s">
        <v>158</v>
      </c>
      <c r="AD9" s="203" t="s">
        <v>158</v>
      </c>
      <c r="AE9" s="203" t="s">
        <v>158</v>
      </c>
      <c r="AF9" s="203" t="s">
        <v>158</v>
      </c>
      <c r="AG9" s="203" t="s">
        <v>158</v>
      </c>
      <c r="AH9" s="203" t="s">
        <v>158</v>
      </c>
      <c r="AI9" s="203" t="s">
        <v>158</v>
      </c>
      <c r="AJ9" s="203" t="s">
        <v>158</v>
      </c>
      <c r="AK9" s="203" t="s">
        <v>158</v>
      </c>
      <c r="AL9" s="203" t="s">
        <v>158</v>
      </c>
      <c r="AM9" s="203" t="s">
        <v>158</v>
      </c>
      <c r="AN9" s="203" t="s">
        <v>158</v>
      </c>
      <c r="AO9" s="203" t="s">
        <v>158</v>
      </c>
      <c r="AP9" s="203" t="s">
        <v>158</v>
      </c>
      <c r="AQ9" s="203" t="s">
        <v>158</v>
      </c>
      <c r="AR9" s="203" t="s">
        <v>158</v>
      </c>
      <c r="AS9" s="203" t="s">
        <v>158</v>
      </c>
      <c r="AT9" s="203" t="s">
        <v>158</v>
      </c>
      <c r="AU9" s="203" t="s">
        <v>158</v>
      </c>
      <c r="AV9" s="203" t="s">
        <v>158</v>
      </c>
      <c r="AW9" s="203" t="s">
        <v>158</v>
      </c>
      <c r="AX9" s="203" t="s">
        <v>158</v>
      </c>
      <c r="AY9" s="203" t="s">
        <v>158</v>
      </c>
      <c r="AZ9" s="203" t="s">
        <v>158</v>
      </c>
      <c r="BA9" s="203" t="s">
        <v>158</v>
      </c>
      <c r="BB9" s="203" t="s">
        <v>158</v>
      </c>
      <c r="BC9" s="203" t="s">
        <v>158</v>
      </c>
      <c r="BD9" s="203" t="s">
        <v>158</v>
      </c>
      <c r="BE9" s="203" t="s">
        <v>158</v>
      </c>
      <c r="BF9" s="203" t="s">
        <v>158</v>
      </c>
      <c r="BG9" s="203" t="s">
        <v>158</v>
      </c>
      <c r="BH9" s="203" t="s">
        <v>158</v>
      </c>
      <c r="BI9" s="203" t="s">
        <v>158</v>
      </c>
      <c r="BJ9" s="203" t="s">
        <v>158</v>
      </c>
      <c r="BK9" s="203" t="s">
        <v>158</v>
      </c>
      <c r="BL9" s="203" t="s">
        <v>158</v>
      </c>
      <c r="BM9" s="203" t="s">
        <v>158</v>
      </c>
      <c r="BN9" s="203" t="s">
        <v>158</v>
      </c>
      <c r="BO9" s="203" t="s">
        <v>158</v>
      </c>
      <c r="BP9" s="203" t="s">
        <v>158</v>
      </c>
      <c r="BQ9" s="203" t="s">
        <v>158</v>
      </c>
      <c r="BR9" s="203" t="s">
        <v>158</v>
      </c>
      <c r="BS9" s="203" t="s">
        <v>158</v>
      </c>
      <c r="BT9" s="203" t="s">
        <v>158</v>
      </c>
      <c r="BU9" s="203" t="s">
        <v>158</v>
      </c>
      <c r="BV9" s="203" t="s">
        <v>158</v>
      </c>
      <c r="BW9" s="203" t="s">
        <v>159</v>
      </c>
      <c r="BX9" s="203" t="s">
        <v>159</v>
      </c>
      <c r="BY9" s="203" t="s">
        <v>159</v>
      </c>
      <c r="BZ9" s="203" t="s">
        <v>159</v>
      </c>
      <c r="CA9" s="203" t="s">
        <v>159</v>
      </c>
      <c r="CB9" s="204" t="s">
        <v>159</v>
      </c>
    </row>
    <row r="10" spans="1:80" s="175" customFormat="1" ht="26.25" customHeight="1" x14ac:dyDescent="0.4">
      <c r="A10" s="239"/>
      <c r="B10" s="66" t="s">
        <v>167</v>
      </c>
      <c r="C10" s="66"/>
      <c r="D10" s="237">
        <v>0</v>
      </c>
      <c r="E10" s="237">
        <v>0</v>
      </c>
      <c r="F10" s="237">
        <v>0</v>
      </c>
      <c r="G10" s="237">
        <v>0</v>
      </c>
      <c r="H10" s="237">
        <v>0</v>
      </c>
      <c r="I10" s="237">
        <v>0</v>
      </c>
      <c r="J10" s="237">
        <v>0</v>
      </c>
      <c r="K10" s="237">
        <v>0</v>
      </c>
      <c r="L10" s="237">
        <v>0</v>
      </c>
      <c r="M10" s="237">
        <v>0</v>
      </c>
      <c r="N10" s="237">
        <v>0</v>
      </c>
      <c r="O10" s="237">
        <v>0</v>
      </c>
      <c r="P10" s="237">
        <v>0</v>
      </c>
      <c r="Q10" s="237">
        <v>0</v>
      </c>
      <c r="R10" s="237">
        <v>0</v>
      </c>
      <c r="S10" s="237">
        <v>0</v>
      </c>
      <c r="T10" s="237">
        <v>0</v>
      </c>
      <c r="U10" s="237">
        <v>0</v>
      </c>
      <c r="V10" s="237">
        <v>0</v>
      </c>
      <c r="W10" s="237">
        <v>0</v>
      </c>
      <c r="X10" s="237">
        <v>0</v>
      </c>
      <c r="Y10" s="237">
        <v>0</v>
      </c>
      <c r="Z10" s="237">
        <v>0</v>
      </c>
      <c r="AA10" s="237">
        <v>0</v>
      </c>
      <c r="AB10" s="237">
        <v>0</v>
      </c>
      <c r="AC10" s="237">
        <v>0</v>
      </c>
      <c r="AD10" s="237">
        <v>0</v>
      </c>
      <c r="AE10" s="237">
        <v>0</v>
      </c>
      <c r="AF10" s="237">
        <v>11.649464038178369</v>
      </c>
      <c r="AG10" s="237">
        <v>15.631214945351108</v>
      </c>
      <c r="AH10" s="237">
        <f t="shared" ref="AH10:CB10" si="2">SUM(AH11:AH12)</f>
        <v>19.378156164125024</v>
      </c>
      <c r="AI10" s="237">
        <f t="shared" si="2"/>
        <v>16.583831441168407</v>
      </c>
      <c r="AJ10" s="237">
        <f t="shared" si="2"/>
        <v>17.40153394354726</v>
      </c>
      <c r="AK10" s="237">
        <f t="shared" si="2"/>
        <v>18.89244500728552</v>
      </c>
      <c r="AL10" s="237">
        <f t="shared" si="2"/>
        <v>23.462842548363302</v>
      </c>
      <c r="AM10" s="237">
        <f t="shared" si="2"/>
        <v>27.991488305317365</v>
      </c>
      <c r="AN10" s="237">
        <f t="shared" si="2"/>
        <v>29.133880457151562</v>
      </c>
      <c r="AO10" s="237">
        <f t="shared" si="2"/>
        <v>32.614762870294811</v>
      </c>
      <c r="AP10" s="237">
        <f t="shared" si="2"/>
        <v>250.5360704585982</v>
      </c>
      <c r="AQ10" s="237">
        <f t="shared" si="2"/>
        <v>419.13392777813067</v>
      </c>
      <c r="AR10" s="237">
        <f t="shared" si="2"/>
        <v>371.36623279209022</v>
      </c>
      <c r="AS10" s="237">
        <f t="shared" si="2"/>
        <v>364.94709115527399</v>
      </c>
      <c r="AT10" s="237">
        <f t="shared" si="2"/>
        <v>382.00301414119554</v>
      </c>
      <c r="AU10" s="237">
        <f t="shared" si="2"/>
        <v>494.02600630661459</v>
      </c>
      <c r="AV10" s="237">
        <f t="shared" si="2"/>
        <v>584.07749676331866</v>
      </c>
      <c r="AW10" s="237">
        <f t="shared" si="2"/>
        <v>729.31580523987134</v>
      </c>
      <c r="AX10" s="237">
        <f t="shared" si="2"/>
        <v>857.705425682959</v>
      </c>
      <c r="AY10" s="237">
        <f t="shared" si="2"/>
        <v>977.46701901893334</v>
      </c>
      <c r="AZ10" s="237">
        <f t="shared" si="2"/>
        <v>1121.544517005432</v>
      </c>
      <c r="BA10" s="237">
        <f t="shared" si="2"/>
        <v>1131.2331203716867</v>
      </c>
      <c r="BB10" s="237">
        <f t="shared" si="2"/>
        <v>1168.3396756934328</v>
      </c>
      <c r="BC10" s="237">
        <f t="shared" si="2"/>
        <v>1241.30952980191</v>
      </c>
      <c r="BD10" s="237">
        <f t="shared" si="2"/>
        <v>1264.9915908847079</v>
      </c>
      <c r="BE10" s="237">
        <f t="shared" si="2"/>
        <v>1342.7531723304371</v>
      </c>
      <c r="BF10" s="237">
        <f t="shared" si="2"/>
        <v>1398.6591359170018</v>
      </c>
      <c r="BG10" s="237">
        <f t="shared" si="2"/>
        <v>1454.6972090335316</v>
      </c>
      <c r="BH10" s="237">
        <f t="shared" si="2"/>
        <v>1471.5524335233881</v>
      </c>
      <c r="BI10" s="237">
        <f t="shared" si="2"/>
        <v>1506.1243410679699</v>
      </c>
      <c r="BJ10" s="237">
        <f t="shared" si="2"/>
        <v>1505.4791434099586</v>
      </c>
      <c r="BK10" s="237">
        <f t="shared" si="2"/>
        <v>1588.9103316428213</v>
      </c>
      <c r="BL10" s="237">
        <f t="shared" si="2"/>
        <v>1649.9827131592776</v>
      </c>
      <c r="BM10" s="237">
        <f t="shared" si="2"/>
        <v>1780.3043100113923</v>
      </c>
      <c r="BN10" s="237">
        <f t="shared" si="2"/>
        <v>1840.6987901794369</v>
      </c>
      <c r="BO10" s="237">
        <f t="shared" si="2"/>
        <v>1998.5828144664106</v>
      </c>
      <c r="BP10" s="237">
        <f t="shared" si="2"/>
        <v>2177.7457812713906</v>
      </c>
      <c r="BQ10" s="237">
        <f t="shared" si="2"/>
        <v>2315.0570129436455</v>
      </c>
      <c r="BR10" s="237">
        <f t="shared" si="2"/>
        <v>2535.6733224721952</v>
      </c>
      <c r="BS10" s="237">
        <f t="shared" si="2"/>
        <v>2759.2583794610541</v>
      </c>
      <c r="BT10" s="237">
        <f t="shared" si="2"/>
        <v>2824.1300428169588</v>
      </c>
      <c r="BU10" s="237">
        <f t="shared" si="2"/>
        <v>2945.8858149163293</v>
      </c>
      <c r="BV10" s="237">
        <f t="shared" si="2"/>
        <v>2940.3131168831242</v>
      </c>
      <c r="BW10" s="237">
        <f t="shared" si="2"/>
        <v>2923.6620579476335</v>
      </c>
      <c r="BX10" s="237">
        <f t="shared" si="2"/>
        <v>3001.2428931456184</v>
      </c>
      <c r="BY10" s="237">
        <f t="shared" si="2"/>
        <v>3100.6663020421493</v>
      </c>
      <c r="BZ10" s="237">
        <f t="shared" si="2"/>
        <v>3251.9001720072133</v>
      </c>
      <c r="CA10" s="237">
        <f t="shared" si="2"/>
        <v>3441.9873683210171</v>
      </c>
      <c r="CB10" s="238">
        <f t="shared" si="2"/>
        <v>3638.5036136506965</v>
      </c>
    </row>
    <row r="11" spans="1:80" x14ac:dyDescent="0.4">
      <c r="B11" s="64" t="s">
        <v>373</v>
      </c>
      <c r="C11" s="64"/>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0</v>
      </c>
      <c r="AA11" s="240">
        <v>0</v>
      </c>
      <c r="AB11" s="240">
        <v>0</v>
      </c>
      <c r="AC11" s="240">
        <v>0</v>
      </c>
      <c r="AD11" s="240">
        <v>0</v>
      </c>
      <c r="AE11" s="240">
        <v>0</v>
      </c>
      <c r="AF11" s="240" t="s">
        <v>411</v>
      </c>
      <c r="AG11" s="240" t="s">
        <v>411</v>
      </c>
      <c r="AH11" s="240">
        <v>19.378156164125024</v>
      </c>
      <c r="AI11" s="240">
        <v>16.583831441168407</v>
      </c>
      <c r="AJ11" s="240">
        <v>17.40153394354726</v>
      </c>
      <c r="AK11" s="240">
        <v>18.89244500728552</v>
      </c>
      <c r="AL11" s="240">
        <v>23.462842548363302</v>
      </c>
      <c r="AM11" s="240">
        <v>27.991488305317365</v>
      </c>
      <c r="AN11" s="240">
        <v>29.133880457151562</v>
      </c>
      <c r="AO11" s="240">
        <v>32.614762870294811</v>
      </c>
      <c r="AP11" s="240">
        <v>250.5360704585982</v>
      </c>
      <c r="AQ11" s="240">
        <v>419.13392777813067</v>
      </c>
      <c r="AR11" s="240">
        <v>371.36623279209022</v>
      </c>
      <c r="AS11" s="240">
        <v>364.94709115527399</v>
      </c>
      <c r="AT11" s="240">
        <v>382.00301414119554</v>
      </c>
      <c r="AU11" s="240">
        <v>468.55006916714501</v>
      </c>
      <c r="AV11" s="240">
        <v>554.7742044162444</v>
      </c>
      <c r="AW11" s="240">
        <v>692.96624158365364</v>
      </c>
      <c r="AX11" s="240">
        <v>814.88813004894223</v>
      </c>
      <c r="AY11" s="240">
        <v>928.13142807810971</v>
      </c>
      <c r="AZ11" s="240">
        <v>1065.869020109285</v>
      </c>
      <c r="BA11" s="240">
        <v>1075.5809377049227</v>
      </c>
      <c r="BB11" s="240">
        <v>1110.9760989654176</v>
      </c>
      <c r="BC11" s="240">
        <v>1184.2399907440833</v>
      </c>
      <c r="BD11" s="240">
        <v>1181.4095043105547</v>
      </c>
      <c r="BE11" s="240">
        <v>1254.4880519132992</v>
      </c>
      <c r="BF11" s="240">
        <v>1334.1419081669908</v>
      </c>
      <c r="BG11" s="240">
        <v>1404.7286570166764</v>
      </c>
      <c r="BH11" s="240">
        <v>1419.980209421826</v>
      </c>
      <c r="BI11" s="240">
        <v>1459.4348150945148</v>
      </c>
      <c r="BJ11" s="240">
        <v>1455.4845717459125</v>
      </c>
      <c r="BK11" s="240">
        <v>1533.9286694936568</v>
      </c>
      <c r="BL11" s="240">
        <v>1593.429055010972</v>
      </c>
      <c r="BM11" s="240">
        <v>1722.2965355473361</v>
      </c>
      <c r="BN11" s="240">
        <v>1787.2092932031233</v>
      </c>
      <c r="BO11" s="240">
        <v>1950.6558618611152</v>
      </c>
      <c r="BP11" s="240">
        <v>2126.9001567264258</v>
      </c>
      <c r="BQ11" s="240">
        <v>2263.5496877049504</v>
      </c>
      <c r="BR11" s="240">
        <v>2486.7442132411174</v>
      </c>
      <c r="BS11" s="240">
        <v>2713.8565012759459</v>
      </c>
      <c r="BT11" s="240">
        <v>2781.5025687153616</v>
      </c>
      <c r="BU11" s="240">
        <v>2905.5133597212043</v>
      </c>
      <c r="BV11" s="240">
        <v>2910.1489600194313</v>
      </c>
      <c r="BW11" s="240">
        <v>2894.9351226103954</v>
      </c>
      <c r="BX11" s="240">
        <v>2971.7642226587445</v>
      </c>
      <c r="BY11" s="240">
        <v>3070.474739419441</v>
      </c>
      <c r="BZ11" s="240">
        <v>3220.8278004392173</v>
      </c>
      <c r="CA11" s="240">
        <v>3409.6593827618203</v>
      </c>
      <c r="CB11" s="241">
        <v>3604.813714724085</v>
      </c>
    </row>
    <row r="12" spans="1:80" ht="15" customHeight="1" x14ac:dyDescent="0.4">
      <c r="B12" s="64" t="s">
        <v>372</v>
      </c>
      <c r="C12" s="64"/>
      <c r="D12" s="240">
        <v>0</v>
      </c>
      <c r="E12" s="240">
        <v>0</v>
      </c>
      <c r="F12" s="240">
        <v>0</v>
      </c>
      <c r="G12" s="240">
        <v>0</v>
      </c>
      <c r="H12" s="240">
        <v>0</v>
      </c>
      <c r="I12" s="240">
        <v>0</v>
      </c>
      <c r="J12" s="240">
        <v>0</v>
      </c>
      <c r="K12" s="240">
        <v>0</v>
      </c>
      <c r="L12" s="240">
        <v>0</v>
      </c>
      <c r="M12" s="240">
        <v>0</v>
      </c>
      <c r="N12" s="240">
        <v>0</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0</v>
      </c>
      <c r="AE12" s="240">
        <v>0</v>
      </c>
      <c r="AF12" s="240" t="s">
        <v>411</v>
      </c>
      <c r="AG12" s="240" t="s">
        <v>411</v>
      </c>
      <c r="AH12" s="240">
        <v>0</v>
      </c>
      <c r="AI12" s="240">
        <v>0</v>
      </c>
      <c r="AJ12" s="240">
        <v>0</v>
      </c>
      <c r="AK12" s="240">
        <v>0</v>
      </c>
      <c r="AL12" s="240">
        <v>0</v>
      </c>
      <c r="AM12" s="240">
        <v>0</v>
      </c>
      <c r="AN12" s="240">
        <v>0</v>
      </c>
      <c r="AO12" s="240">
        <v>0</v>
      </c>
      <c r="AP12" s="240">
        <v>0</v>
      </c>
      <c r="AQ12" s="240">
        <v>0</v>
      </c>
      <c r="AR12" s="240">
        <v>0</v>
      </c>
      <c r="AS12" s="240">
        <v>0</v>
      </c>
      <c r="AT12" s="240">
        <v>0</v>
      </c>
      <c r="AU12" s="240">
        <v>25.475937139469572</v>
      </c>
      <c r="AV12" s="240">
        <v>29.30329234707424</v>
      </c>
      <c r="AW12" s="240">
        <v>36.34956365621774</v>
      </c>
      <c r="AX12" s="240">
        <v>42.81729563401673</v>
      </c>
      <c r="AY12" s="240">
        <v>49.335590940823685</v>
      </c>
      <c r="AZ12" s="240">
        <v>55.675496896147017</v>
      </c>
      <c r="BA12" s="240">
        <v>55.652182666764105</v>
      </c>
      <c r="BB12" s="240">
        <v>57.363576728015254</v>
      </c>
      <c r="BC12" s="240">
        <v>57.069539057826766</v>
      </c>
      <c r="BD12" s="240">
        <v>83.582086574153237</v>
      </c>
      <c r="BE12" s="240">
        <v>88.26512041713805</v>
      </c>
      <c r="BF12" s="240">
        <v>64.517227750010917</v>
      </c>
      <c r="BG12" s="240">
        <v>49.968552016855263</v>
      </c>
      <c r="BH12" s="240">
        <v>51.572224101562249</v>
      </c>
      <c r="BI12" s="240">
        <v>46.689525973455069</v>
      </c>
      <c r="BJ12" s="240">
        <v>49.994571664046148</v>
      </c>
      <c r="BK12" s="240">
        <v>54.981662149164507</v>
      </c>
      <c r="BL12" s="240">
        <v>56.553658148305757</v>
      </c>
      <c r="BM12" s="240">
        <v>58.00777446405607</v>
      </c>
      <c r="BN12" s="240">
        <v>53.489496976313553</v>
      </c>
      <c r="BO12" s="240">
        <v>47.926952605295305</v>
      </c>
      <c r="BP12" s="240">
        <v>50.845624544964586</v>
      </c>
      <c r="BQ12" s="240">
        <v>51.507325238695081</v>
      </c>
      <c r="BR12" s="240">
        <v>48.929109231077938</v>
      </c>
      <c r="BS12" s="240">
        <v>45.401878185108345</v>
      </c>
      <c r="BT12" s="240">
        <v>42.627474101597343</v>
      </c>
      <c r="BU12" s="240">
        <v>40.372455195125056</v>
      </c>
      <c r="BV12" s="240">
        <v>30.164156863692764</v>
      </c>
      <c r="BW12" s="240">
        <v>28.726935337237961</v>
      </c>
      <c r="BX12" s="240">
        <v>29.478670486873856</v>
      </c>
      <c r="BY12" s="240">
        <v>30.191562622708144</v>
      </c>
      <c r="BZ12" s="240">
        <v>31.07237156799604</v>
      </c>
      <c r="CA12" s="240">
        <v>32.327985559196918</v>
      </c>
      <c r="CB12" s="241">
        <v>33.689898926611384</v>
      </c>
    </row>
    <row r="13" spans="1:80" s="242" customFormat="1" ht="35.25" customHeight="1" thickBot="1" x14ac:dyDescent="0.4">
      <c r="B13" s="265" t="s">
        <v>511</v>
      </c>
      <c r="C13" s="266"/>
      <c r="D13" s="267">
        <v>0</v>
      </c>
      <c r="E13" s="267">
        <v>0</v>
      </c>
      <c r="F13" s="267">
        <v>0</v>
      </c>
      <c r="G13" s="267">
        <v>0</v>
      </c>
      <c r="H13" s="267">
        <v>0</v>
      </c>
      <c r="I13" s="267">
        <v>0</v>
      </c>
      <c r="J13" s="267">
        <v>0</v>
      </c>
      <c r="K13" s="267">
        <v>0</v>
      </c>
      <c r="L13" s="267">
        <v>0</v>
      </c>
      <c r="M13" s="267">
        <v>0</v>
      </c>
      <c r="N13" s="267">
        <v>0</v>
      </c>
      <c r="O13" s="267">
        <v>0</v>
      </c>
      <c r="P13" s="267">
        <v>0</v>
      </c>
      <c r="Q13" s="267">
        <v>0</v>
      </c>
      <c r="R13" s="267">
        <v>0</v>
      </c>
      <c r="S13" s="267">
        <v>0</v>
      </c>
      <c r="T13" s="267">
        <v>0</v>
      </c>
      <c r="U13" s="267">
        <v>0</v>
      </c>
      <c r="V13" s="267">
        <v>0</v>
      </c>
      <c r="W13" s="267">
        <v>0</v>
      </c>
      <c r="X13" s="267">
        <v>0</v>
      </c>
      <c r="Y13" s="267">
        <v>0</v>
      </c>
      <c r="Z13" s="267">
        <v>0</v>
      </c>
      <c r="AA13" s="267">
        <v>0</v>
      </c>
      <c r="AB13" s="267">
        <v>0</v>
      </c>
      <c r="AC13" s="267">
        <v>0</v>
      </c>
      <c r="AD13" s="267">
        <v>0</v>
      </c>
      <c r="AE13" s="267">
        <v>0</v>
      </c>
      <c r="AF13" s="267" t="s">
        <v>411</v>
      </c>
      <c r="AG13" s="267" t="s">
        <v>411</v>
      </c>
      <c r="AH13" s="267" t="s">
        <v>411</v>
      </c>
      <c r="AI13" s="267" t="s">
        <v>411</v>
      </c>
      <c r="AJ13" s="267" t="s">
        <v>411</v>
      </c>
      <c r="AK13" s="267" t="s">
        <v>411</v>
      </c>
      <c r="AL13" s="267" t="s">
        <v>411</v>
      </c>
      <c r="AM13" s="267" t="s">
        <v>411</v>
      </c>
      <c r="AN13" s="267" t="s">
        <v>411</v>
      </c>
      <c r="AO13" s="267" t="s">
        <v>411</v>
      </c>
      <c r="AP13" s="267" t="s">
        <v>411</v>
      </c>
      <c r="AQ13" s="267" t="s">
        <v>411</v>
      </c>
      <c r="AR13" s="267" t="s">
        <v>411</v>
      </c>
      <c r="AS13" s="267" t="s">
        <v>411</v>
      </c>
      <c r="AT13" s="267" t="s">
        <v>411</v>
      </c>
      <c r="AU13" s="267" t="s">
        <v>411</v>
      </c>
      <c r="AV13" s="267" t="s">
        <v>411</v>
      </c>
      <c r="AW13" s="267" t="s">
        <v>411</v>
      </c>
      <c r="AX13" s="267" t="s">
        <v>411</v>
      </c>
      <c r="AY13" s="267" t="s">
        <v>411</v>
      </c>
      <c r="AZ13" s="267" t="s">
        <v>411</v>
      </c>
      <c r="BA13" s="267" t="s">
        <v>411</v>
      </c>
      <c r="BB13" s="267" t="s">
        <v>411</v>
      </c>
      <c r="BC13" s="267" t="s">
        <v>411</v>
      </c>
      <c r="BD13" s="267" t="s">
        <v>411</v>
      </c>
      <c r="BE13" s="267">
        <v>1.9513299988138708E-2</v>
      </c>
      <c r="BF13" s="267">
        <v>3.0953012355261832E-2</v>
      </c>
      <c r="BG13" s="267">
        <v>0.29755314674981631</v>
      </c>
      <c r="BH13" s="267">
        <v>0.2724384635978932</v>
      </c>
      <c r="BI13" s="267">
        <v>0.30521724501196451</v>
      </c>
      <c r="BJ13" s="267">
        <v>0.34360894621379146</v>
      </c>
      <c r="BK13" s="267">
        <v>0.61908245136801388</v>
      </c>
      <c r="BL13" s="267">
        <v>0.35220556491066363</v>
      </c>
      <c r="BM13" s="267">
        <v>0.45766247420413048</v>
      </c>
      <c r="BN13" s="267">
        <v>0.5303110399225015</v>
      </c>
      <c r="BO13" s="267">
        <v>0.68866221717961107</v>
      </c>
      <c r="BP13" s="267">
        <v>0.92360453315829416</v>
      </c>
      <c r="BQ13" s="267">
        <v>1.1097400320562396</v>
      </c>
      <c r="BR13" s="267">
        <v>1.2441407782440694</v>
      </c>
      <c r="BS13" s="267">
        <v>1.3538439029883318</v>
      </c>
      <c r="BT13" s="267">
        <v>1.3856735085681677</v>
      </c>
      <c r="BU13" s="267">
        <v>1.4454135861692248</v>
      </c>
      <c r="BV13" s="267">
        <v>1.6688466517197036</v>
      </c>
      <c r="BW13" s="267">
        <v>2.1121997428209571</v>
      </c>
      <c r="BX13" s="267">
        <v>2.1682480195729052</v>
      </c>
      <c r="BY13" s="267">
        <v>2.2400764643587068</v>
      </c>
      <c r="BZ13" s="267">
        <v>2.3493353783216522</v>
      </c>
      <c r="CA13" s="267">
        <v>2.4866638790887419</v>
      </c>
      <c r="CB13" s="268">
        <v>2.6286370465131839</v>
      </c>
    </row>
    <row r="14" spans="1:80" ht="40.5" customHeight="1" x14ac:dyDescent="0.4">
      <c r="A14" s="250"/>
      <c r="B14" s="251" t="s">
        <v>512</v>
      </c>
      <c r="C14" s="269"/>
      <c r="D14" s="253" t="s">
        <v>431</v>
      </c>
      <c r="E14" s="253" t="s">
        <v>432</v>
      </c>
      <c r="F14" s="253" t="s">
        <v>433</v>
      </c>
      <c r="G14" s="253" t="s">
        <v>434</v>
      </c>
      <c r="H14" s="253" t="s">
        <v>435</v>
      </c>
      <c r="I14" s="253" t="s">
        <v>436</v>
      </c>
      <c r="J14" s="253" t="s">
        <v>437</v>
      </c>
      <c r="K14" s="253" t="s">
        <v>438</v>
      </c>
      <c r="L14" s="253" t="s">
        <v>439</v>
      </c>
      <c r="M14" s="253" t="s">
        <v>440</v>
      </c>
      <c r="N14" s="253" t="s">
        <v>441</v>
      </c>
      <c r="O14" s="253" t="s">
        <v>442</v>
      </c>
      <c r="P14" s="253" t="s">
        <v>443</v>
      </c>
      <c r="Q14" s="253" t="s">
        <v>444</v>
      </c>
      <c r="R14" s="253" t="s">
        <v>445</v>
      </c>
      <c r="S14" s="253" t="s">
        <v>446</v>
      </c>
      <c r="T14" s="253" t="s">
        <v>447</v>
      </c>
      <c r="U14" s="253" t="s">
        <v>448</v>
      </c>
      <c r="V14" s="253" t="s">
        <v>449</v>
      </c>
      <c r="W14" s="253" t="s">
        <v>450</v>
      </c>
      <c r="X14" s="253" t="s">
        <v>451</v>
      </c>
      <c r="Y14" s="253" t="s">
        <v>452</v>
      </c>
      <c r="Z14" s="253" t="s">
        <v>453</v>
      </c>
      <c r="AA14" s="253" t="s">
        <v>454</v>
      </c>
      <c r="AB14" s="253" t="s">
        <v>455</v>
      </c>
      <c r="AC14" s="253" t="s">
        <v>456</v>
      </c>
      <c r="AD14" s="253" t="s">
        <v>457</v>
      </c>
      <c r="AE14" s="253" t="s">
        <v>458</v>
      </c>
      <c r="AF14" s="253" t="s">
        <v>459</v>
      </c>
      <c r="AG14" s="253" t="s">
        <v>460</v>
      </c>
      <c r="AH14" s="253" t="s">
        <v>461</v>
      </c>
      <c r="AI14" s="253" t="s">
        <v>462</v>
      </c>
      <c r="AJ14" s="253" t="s">
        <v>463</v>
      </c>
      <c r="AK14" s="253" t="s">
        <v>464</v>
      </c>
      <c r="AL14" s="253" t="s">
        <v>465</v>
      </c>
      <c r="AM14" s="253" t="s">
        <v>466</v>
      </c>
      <c r="AN14" s="253" t="s">
        <v>467</v>
      </c>
      <c r="AO14" s="253" t="s">
        <v>468</v>
      </c>
      <c r="AP14" s="253" t="s">
        <v>469</v>
      </c>
      <c r="AQ14" s="253" t="s">
        <v>470</v>
      </c>
      <c r="AR14" s="253" t="s">
        <v>471</v>
      </c>
      <c r="AS14" s="253" t="s">
        <v>472</v>
      </c>
      <c r="AT14" s="253" t="s">
        <v>473</v>
      </c>
      <c r="AU14" s="253" t="s">
        <v>474</v>
      </c>
      <c r="AV14" s="253" t="s">
        <v>475</v>
      </c>
      <c r="AW14" s="253" t="s">
        <v>476</v>
      </c>
      <c r="AX14" s="253" t="s">
        <v>477</v>
      </c>
      <c r="AY14" s="253" t="s">
        <v>478</v>
      </c>
      <c r="AZ14" s="253" t="s">
        <v>479</v>
      </c>
      <c r="BA14" s="253" t="s">
        <v>480</v>
      </c>
      <c r="BB14" s="253" t="s">
        <v>481</v>
      </c>
      <c r="BC14" s="253" t="s">
        <v>482</v>
      </c>
      <c r="BD14" s="253" t="s">
        <v>483</v>
      </c>
      <c r="BE14" s="253" t="s">
        <v>484</v>
      </c>
      <c r="BF14" s="253" t="s">
        <v>485</v>
      </c>
      <c r="BG14" s="253" t="s">
        <v>486</v>
      </c>
      <c r="BH14" s="253" t="s">
        <v>487</v>
      </c>
      <c r="BI14" s="253" t="s">
        <v>488</v>
      </c>
      <c r="BJ14" s="253" t="s">
        <v>489</v>
      </c>
      <c r="BK14" s="253" t="s">
        <v>490</v>
      </c>
      <c r="BL14" s="253" t="s">
        <v>491</v>
      </c>
      <c r="BM14" s="253" t="s">
        <v>492</v>
      </c>
      <c r="BN14" s="253" t="s">
        <v>493</v>
      </c>
      <c r="BO14" s="253" t="s">
        <v>494</v>
      </c>
      <c r="BP14" s="253" t="s">
        <v>495</v>
      </c>
      <c r="BQ14" s="253" t="s">
        <v>496</v>
      </c>
      <c r="BR14" s="253" t="s">
        <v>497</v>
      </c>
      <c r="BS14" s="253" t="s">
        <v>498</v>
      </c>
      <c r="BT14" s="253" t="s">
        <v>499</v>
      </c>
      <c r="BU14" s="253" t="s">
        <v>500</v>
      </c>
      <c r="BV14" s="253" t="s">
        <v>501</v>
      </c>
      <c r="BW14" s="253" t="s">
        <v>502</v>
      </c>
      <c r="BX14" s="253" t="s">
        <v>503</v>
      </c>
      <c r="BY14" s="253" t="s">
        <v>504</v>
      </c>
      <c r="BZ14" s="253" t="s">
        <v>505</v>
      </c>
      <c r="CA14" s="253" t="s">
        <v>506</v>
      </c>
      <c r="CB14" s="254" t="s">
        <v>507</v>
      </c>
    </row>
    <row r="15" spans="1:80" s="271" customFormat="1" ht="26.25" customHeight="1" x14ac:dyDescent="0.4">
      <c r="A15" s="270"/>
      <c r="B15" s="60" t="s">
        <v>167</v>
      </c>
      <c r="D15" s="237">
        <v>0</v>
      </c>
      <c r="E15" s="237">
        <v>0</v>
      </c>
      <c r="F15" s="237">
        <v>0</v>
      </c>
      <c r="G15" s="237">
        <v>0</v>
      </c>
      <c r="H15" s="237">
        <v>0</v>
      </c>
      <c r="I15" s="237">
        <v>0</v>
      </c>
      <c r="J15" s="237">
        <v>0</v>
      </c>
      <c r="K15" s="237">
        <v>0</v>
      </c>
      <c r="L15" s="237">
        <v>0</v>
      </c>
      <c r="M15" s="237">
        <v>0</v>
      </c>
      <c r="N15" s="237">
        <v>0</v>
      </c>
      <c r="O15" s="237">
        <v>0</v>
      </c>
      <c r="P15" s="237">
        <v>0</v>
      </c>
      <c r="Q15" s="237">
        <v>0</v>
      </c>
      <c r="R15" s="237">
        <v>0</v>
      </c>
      <c r="S15" s="237">
        <v>0</v>
      </c>
      <c r="T15" s="237">
        <v>0</v>
      </c>
      <c r="U15" s="237">
        <v>0</v>
      </c>
      <c r="V15" s="237">
        <v>0</v>
      </c>
      <c r="W15" s="237">
        <v>0</v>
      </c>
      <c r="X15" s="237">
        <v>0</v>
      </c>
      <c r="Y15" s="237">
        <v>0</v>
      </c>
      <c r="Z15" s="237">
        <v>0</v>
      </c>
      <c r="AA15" s="237">
        <v>0</v>
      </c>
      <c r="AB15" s="237">
        <v>0</v>
      </c>
      <c r="AC15" s="237">
        <v>0</v>
      </c>
      <c r="AD15" s="237">
        <v>0</v>
      </c>
      <c r="AE15" s="237">
        <v>0</v>
      </c>
      <c r="AF15" s="237">
        <v>0</v>
      </c>
      <c r="AG15" s="237">
        <v>0</v>
      </c>
      <c r="AH15" s="237">
        <v>0</v>
      </c>
      <c r="AI15" s="237">
        <v>0</v>
      </c>
      <c r="AJ15" s="237">
        <v>0</v>
      </c>
      <c r="AK15" s="237">
        <v>0</v>
      </c>
      <c r="AL15" s="237">
        <v>0</v>
      </c>
      <c r="AM15" s="237">
        <v>0</v>
      </c>
      <c r="AN15" s="237">
        <v>0</v>
      </c>
      <c r="AO15" s="237">
        <v>0</v>
      </c>
      <c r="AP15" s="237">
        <v>0</v>
      </c>
      <c r="AQ15" s="237">
        <v>0</v>
      </c>
      <c r="AR15" s="237">
        <v>0</v>
      </c>
      <c r="AS15" s="237">
        <v>0</v>
      </c>
      <c r="AT15" s="237">
        <v>0</v>
      </c>
      <c r="AU15" s="237">
        <v>0</v>
      </c>
      <c r="AV15" s="237">
        <v>0</v>
      </c>
      <c r="AW15" s="237">
        <v>0</v>
      </c>
      <c r="AX15" s="237">
        <v>0</v>
      </c>
      <c r="AY15" s="237">
        <v>0</v>
      </c>
      <c r="AZ15" s="237">
        <v>0</v>
      </c>
      <c r="BA15" s="237">
        <v>0</v>
      </c>
      <c r="BB15" s="237">
        <v>0</v>
      </c>
      <c r="BC15" s="237">
        <v>448</v>
      </c>
      <c r="BD15" s="237">
        <v>459</v>
      </c>
      <c r="BE15" s="237">
        <v>493</v>
      </c>
      <c r="BF15" s="237">
        <v>541</v>
      </c>
      <c r="BG15" s="237">
        <v>632</v>
      </c>
      <c r="BH15" s="237">
        <v>702</v>
      </c>
      <c r="BI15" s="237">
        <v>754</v>
      </c>
      <c r="BJ15" s="237">
        <v>803</v>
      </c>
      <c r="BK15" s="237">
        <v>852</v>
      </c>
      <c r="BL15" s="237">
        <v>907</v>
      </c>
      <c r="BM15" s="237">
        <v>961</v>
      </c>
      <c r="BN15" s="237">
        <v>1004</v>
      </c>
      <c r="BO15" s="237">
        <v>1032</v>
      </c>
      <c r="BP15" s="237">
        <v>1056</v>
      </c>
      <c r="BQ15" s="237">
        <v>1071</v>
      </c>
      <c r="BR15" s="237">
        <v>1108</v>
      </c>
      <c r="BS15" s="237">
        <v>1170</v>
      </c>
      <c r="BT15" s="237">
        <v>1210</v>
      </c>
      <c r="BU15" s="237">
        <v>1245</v>
      </c>
      <c r="BV15" s="237">
        <v>1219</v>
      </c>
      <c r="BW15" s="237">
        <v>1203</v>
      </c>
      <c r="BX15" s="237">
        <v>1246</v>
      </c>
      <c r="BY15" s="237">
        <v>1300</v>
      </c>
      <c r="BZ15" s="237">
        <v>1366</v>
      </c>
      <c r="CA15" s="237">
        <v>1446</v>
      </c>
      <c r="CB15" s="238">
        <v>1517</v>
      </c>
    </row>
    <row r="16" spans="1:80" s="175" customFormat="1" x14ac:dyDescent="0.4">
      <c r="A16" s="239"/>
      <c r="B16" s="64" t="s">
        <v>275</v>
      </c>
      <c r="D16" s="240">
        <v>0</v>
      </c>
      <c r="E16" s="240">
        <v>0</v>
      </c>
      <c r="F16" s="240">
        <v>0</v>
      </c>
      <c r="G16" s="240">
        <v>0</v>
      </c>
      <c r="H16" s="240">
        <v>0</v>
      </c>
      <c r="I16" s="240">
        <v>0</v>
      </c>
      <c r="J16" s="240">
        <v>0</v>
      </c>
      <c r="K16" s="240">
        <v>0</v>
      </c>
      <c r="L16" s="240">
        <v>0</v>
      </c>
      <c r="M16" s="240">
        <v>0</v>
      </c>
      <c r="N16" s="240">
        <v>0</v>
      </c>
      <c r="O16" s="240">
        <v>0</v>
      </c>
      <c r="P16" s="240">
        <v>0</v>
      </c>
      <c r="Q16" s="240">
        <v>0</v>
      </c>
      <c r="R16" s="240">
        <v>0</v>
      </c>
      <c r="S16" s="240">
        <v>0</v>
      </c>
      <c r="T16" s="240">
        <v>0</v>
      </c>
      <c r="U16" s="240">
        <v>0</v>
      </c>
      <c r="V16" s="240">
        <v>0</v>
      </c>
      <c r="W16" s="240">
        <v>0</v>
      </c>
      <c r="X16" s="240">
        <v>0</v>
      </c>
      <c r="Y16" s="240">
        <v>0</v>
      </c>
      <c r="Z16" s="240">
        <v>0</v>
      </c>
      <c r="AA16" s="240">
        <v>0</v>
      </c>
      <c r="AB16" s="240">
        <v>0</v>
      </c>
      <c r="AC16" s="240">
        <v>0</v>
      </c>
      <c r="AD16" s="240">
        <v>0</v>
      </c>
      <c r="AE16" s="240">
        <v>0</v>
      </c>
      <c r="AF16" s="240">
        <v>0</v>
      </c>
      <c r="AG16" s="240">
        <v>0</v>
      </c>
      <c r="AH16" s="240">
        <v>6</v>
      </c>
      <c r="AI16" s="240">
        <v>6</v>
      </c>
      <c r="AJ16" s="240">
        <v>7</v>
      </c>
      <c r="AK16" s="240">
        <v>7</v>
      </c>
      <c r="AL16" s="240">
        <v>8</v>
      </c>
      <c r="AM16" s="240">
        <v>9</v>
      </c>
      <c r="AN16" s="240">
        <v>10</v>
      </c>
      <c r="AO16" s="240">
        <v>10</v>
      </c>
      <c r="AP16" s="240">
        <v>33</v>
      </c>
      <c r="AQ16" s="240">
        <v>76</v>
      </c>
      <c r="AR16" s="240">
        <v>104</v>
      </c>
      <c r="AS16" s="240">
        <v>118</v>
      </c>
      <c r="AT16" s="240">
        <v>130</v>
      </c>
      <c r="AU16" s="240">
        <v>152</v>
      </c>
      <c r="AV16" s="240">
        <v>182</v>
      </c>
      <c r="AW16" s="240">
        <v>220</v>
      </c>
      <c r="AX16" s="240">
        <v>263</v>
      </c>
      <c r="AY16" s="240">
        <v>326</v>
      </c>
      <c r="AZ16" s="240">
        <v>343</v>
      </c>
      <c r="BA16" s="240">
        <v>367</v>
      </c>
      <c r="BB16" s="240">
        <v>373</v>
      </c>
      <c r="BC16" s="240">
        <v>378</v>
      </c>
      <c r="BD16" s="240">
        <v>384</v>
      </c>
      <c r="BE16" s="240">
        <v>386</v>
      </c>
      <c r="BF16" s="240">
        <v>395</v>
      </c>
      <c r="BG16" s="240">
        <v>406</v>
      </c>
      <c r="BH16" s="240">
        <v>429</v>
      </c>
      <c r="BI16" s="240">
        <v>446</v>
      </c>
      <c r="BJ16" s="240">
        <v>458</v>
      </c>
      <c r="BK16" s="240">
        <v>471</v>
      </c>
      <c r="BL16" s="240">
        <v>492</v>
      </c>
      <c r="BM16" s="240">
        <v>521</v>
      </c>
      <c r="BN16" s="240">
        <v>553</v>
      </c>
      <c r="BO16" s="240">
        <v>584</v>
      </c>
      <c r="BP16" s="240">
        <v>618</v>
      </c>
      <c r="BQ16" s="240">
        <v>653</v>
      </c>
      <c r="BR16" s="240">
        <v>699</v>
      </c>
      <c r="BS16" s="240">
        <v>760</v>
      </c>
      <c r="BT16" s="240">
        <v>798</v>
      </c>
      <c r="BU16" s="240">
        <v>826</v>
      </c>
      <c r="BV16" s="240">
        <v>815</v>
      </c>
      <c r="BW16" s="240">
        <v>814</v>
      </c>
      <c r="BX16" s="240">
        <v>850</v>
      </c>
      <c r="BY16" s="240">
        <v>890</v>
      </c>
      <c r="BZ16" s="240">
        <v>939</v>
      </c>
      <c r="CA16" s="240">
        <v>998</v>
      </c>
      <c r="CB16" s="241">
        <v>1049</v>
      </c>
    </row>
    <row r="17" spans="1:80" x14ac:dyDescent="0.4">
      <c r="B17" s="171" t="s">
        <v>373</v>
      </c>
      <c r="D17" s="240">
        <v>0</v>
      </c>
      <c r="E17" s="240">
        <v>0</v>
      </c>
      <c r="F17" s="240">
        <v>0</v>
      </c>
      <c r="G17" s="240">
        <v>0</v>
      </c>
      <c r="H17" s="240">
        <v>0</v>
      </c>
      <c r="I17" s="240">
        <v>0</v>
      </c>
      <c r="J17" s="240">
        <v>0</v>
      </c>
      <c r="K17" s="240">
        <v>0</v>
      </c>
      <c r="L17" s="240">
        <v>0</v>
      </c>
      <c r="M17" s="240">
        <v>0</v>
      </c>
      <c r="N17" s="240">
        <v>0</v>
      </c>
      <c r="O17" s="240">
        <v>0</v>
      </c>
      <c r="P17" s="240">
        <v>0</v>
      </c>
      <c r="Q17" s="240">
        <v>0</v>
      </c>
      <c r="R17" s="240">
        <v>0</v>
      </c>
      <c r="S17" s="240">
        <v>0</v>
      </c>
      <c r="T17" s="240">
        <v>0</v>
      </c>
      <c r="U17" s="240">
        <v>0</v>
      </c>
      <c r="V17" s="240">
        <v>0</v>
      </c>
      <c r="W17" s="240">
        <v>0</v>
      </c>
      <c r="X17" s="240">
        <v>0</v>
      </c>
      <c r="Y17" s="240">
        <v>0</v>
      </c>
      <c r="Z17" s="240">
        <v>0</v>
      </c>
      <c r="AA17" s="240">
        <v>0</v>
      </c>
      <c r="AB17" s="240">
        <v>0</v>
      </c>
      <c r="AC17" s="240">
        <v>0</v>
      </c>
      <c r="AD17" s="240">
        <v>0</v>
      </c>
      <c r="AE17" s="240">
        <v>0</v>
      </c>
      <c r="AF17" s="240">
        <v>0</v>
      </c>
      <c r="AG17" s="240">
        <v>0</v>
      </c>
      <c r="AH17" s="240">
        <v>0</v>
      </c>
      <c r="AI17" s="240">
        <v>0</v>
      </c>
      <c r="AJ17" s="240">
        <v>0</v>
      </c>
      <c r="AK17" s="240">
        <v>0</v>
      </c>
      <c r="AL17" s="240">
        <v>0</v>
      </c>
      <c r="AM17" s="240">
        <v>0</v>
      </c>
      <c r="AN17" s="240">
        <v>0</v>
      </c>
      <c r="AO17" s="240">
        <v>0</v>
      </c>
      <c r="AP17" s="240">
        <v>0</v>
      </c>
      <c r="AQ17" s="240">
        <v>0</v>
      </c>
      <c r="AR17" s="240">
        <v>0</v>
      </c>
      <c r="AS17" s="240">
        <v>0</v>
      </c>
      <c r="AT17" s="240">
        <v>0</v>
      </c>
      <c r="AU17" s="240">
        <v>0</v>
      </c>
      <c r="AV17" s="240">
        <v>0</v>
      </c>
      <c r="AW17" s="240">
        <v>0</v>
      </c>
      <c r="AX17" s="240">
        <v>0</v>
      </c>
      <c r="AY17" s="240">
        <v>0</v>
      </c>
      <c r="AZ17" s="240">
        <v>0</v>
      </c>
      <c r="BA17" s="240">
        <v>0</v>
      </c>
      <c r="BB17" s="240">
        <v>0</v>
      </c>
      <c r="BC17" s="240">
        <v>0</v>
      </c>
      <c r="BD17" s="240">
        <v>0</v>
      </c>
      <c r="BE17" s="240">
        <v>0</v>
      </c>
      <c r="BF17" s="240">
        <v>0</v>
      </c>
      <c r="BG17" s="240">
        <v>386</v>
      </c>
      <c r="BH17" s="240">
        <v>407</v>
      </c>
      <c r="BI17" s="240">
        <v>422</v>
      </c>
      <c r="BJ17" s="240">
        <v>432</v>
      </c>
      <c r="BK17" s="240">
        <v>442</v>
      </c>
      <c r="BL17" s="240">
        <v>462</v>
      </c>
      <c r="BM17" s="240">
        <v>491</v>
      </c>
      <c r="BN17" s="240">
        <v>523</v>
      </c>
      <c r="BO17" s="240">
        <v>558</v>
      </c>
      <c r="BP17" s="240">
        <v>595</v>
      </c>
      <c r="BQ17" s="240">
        <v>631</v>
      </c>
      <c r="BR17" s="240">
        <v>679</v>
      </c>
      <c r="BS17" s="240">
        <v>740</v>
      </c>
      <c r="BT17" s="240">
        <v>780</v>
      </c>
      <c r="BU17" s="240">
        <v>809</v>
      </c>
      <c r="BV17" s="240">
        <v>803</v>
      </c>
      <c r="BW17" s="240">
        <v>805</v>
      </c>
      <c r="BX17" s="240">
        <v>842</v>
      </c>
      <c r="BY17" s="240">
        <v>883</v>
      </c>
      <c r="BZ17" s="240">
        <v>932</v>
      </c>
      <c r="CA17" s="240">
        <v>989</v>
      </c>
      <c r="CB17" s="241">
        <v>1040</v>
      </c>
    </row>
    <row r="18" spans="1:80" x14ac:dyDescent="0.4">
      <c r="B18" s="171" t="s">
        <v>372</v>
      </c>
      <c r="D18" s="240">
        <v>0</v>
      </c>
      <c r="E18" s="240">
        <v>0</v>
      </c>
      <c r="F18" s="240">
        <v>0</v>
      </c>
      <c r="G18" s="240">
        <v>0</v>
      </c>
      <c r="H18" s="240">
        <v>0</v>
      </c>
      <c r="I18" s="240">
        <v>0</v>
      </c>
      <c r="J18" s="240">
        <v>0</v>
      </c>
      <c r="K18" s="240">
        <v>0</v>
      </c>
      <c r="L18" s="240">
        <v>0</v>
      </c>
      <c r="M18" s="240">
        <v>0</v>
      </c>
      <c r="N18" s="240">
        <v>0</v>
      </c>
      <c r="O18" s="240">
        <v>0</v>
      </c>
      <c r="P18" s="240">
        <v>0</v>
      </c>
      <c r="Q18" s="240">
        <v>0</v>
      </c>
      <c r="R18" s="240">
        <v>0</v>
      </c>
      <c r="S18" s="240">
        <v>0</v>
      </c>
      <c r="T18" s="240">
        <v>0</v>
      </c>
      <c r="U18" s="240">
        <v>0</v>
      </c>
      <c r="V18" s="240">
        <v>0</v>
      </c>
      <c r="W18" s="240">
        <v>0</v>
      </c>
      <c r="X18" s="240">
        <v>0</v>
      </c>
      <c r="Y18" s="240">
        <v>0</v>
      </c>
      <c r="Z18" s="240">
        <v>0</v>
      </c>
      <c r="AA18" s="240">
        <v>0</v>
      </c>
      <c r="AB18" s="240">
        <v>0</v>
      </c>
      <c r="AC18" s="240">
        <v>0</v>
      </c>
      <c r="AD18" s="240">
        <v>0</v>
      </c>
      <c r="AE18" s="240">
        <v>0</v>
      </c>
      <c r="AF18" s="240">
        <v>0</v>
      </c>
      <c r="AG18" s="240">
        <v>0</v>
      </c>
      <c r="AH18" s="240">
        <v>0</v>
      </c>
      <c r="AI18" s="240">
        <v>0</v>
      </c>
      <c r="AJ18" s="240">
        <v>0</v>
      </c>
      <c r="AK18" s="240">
        <v>0</v>
      </c>
      <c r="AL18" s="240">
        <v>0</v>
      </c>
      <c r="AM18" s="240">
        <v>0</v>
      </c>
      <c r="AN18" s="240">
        <v>0</v>
      </c>
      <c r="AO18" s="240">
        <v>0</v>
      </c>
      <c r="AP18" s="240">
        <v>0</v>
      </c>
      <c r="AQ18" s="240">
        <v>0</v>
      </c>
      <c r="AR18" s="240">
        <v>0</v>
      </c>
      <c r="AS18" s="240">
        <v>0</v>
      </c>
      <c r="AT18" s="240">
        <v>0</v>
      </c>
      <c r="AU18" s="240">
        <v>0</v>
      </c>
      <c r="AV18" s="240">
        <v>0</v>
      </c>
      <c r="AW18" s="240">
        <v>0</v>
      </c>
      <c r="AX18" s="240">
        <v>0</v>
      </c>
      <c r="AY18" s="240">
        <v>0</v>
      </c>
      <c r="AZ18" s="240">
        <v>0</v>
      </c>
      <c r="BA18" s="240">
        <v>0</v>
      </c>
      <c r="BB18" s="240">
        <v>0</v>
      </c>
      <c r="BC18" s="240">
        <v>0</v>
      </c>
      <c r="BD18" s="240">
        <v>0</v>
      </c>
      <c r="BE18" s="240">
        <v>0</v>
      </c>
      <c r="BF18" s="240">
        <v>0</v>
      </c>
      <c r="BG18" s="240">
        <v>20</v>
      </c>
      <c r="BH18" s="240">
        <v>22</v>
      </c>
      <c r="BI18" s="240">
        <v>24</v>
      </c>
      <c r="BJ18" s="240">
        <v>26</v>
      </c>
      <c r="BK18" s="240">
        <v>28</v>
      </c>
      <c r="BL18" s="240">
        <v>30</v>
      </c>
      <c r="BM18" s="240">
        <v>31</v>
      </c>
      <c r="BN18" s="240">
        <v>30</v>
      </c>
      <c r="BO18" s="240">
        <v>26</v>
      </c>
      <c r="BP18" s="240">
        <v>22</v>
      </c>
      <c r="BQ18" s="240">
        <v>22</v>
      </c>
      <c r="BR18" s="240">
        <v>20</v>
      </c>
      <c r="BS18" s="240">
        <v>19</v>
      </c>
      <c r="BT18" s="240">
        <v>18</v>
      </c>
      <c r="BU18" s="240">
        <v>17</v>
      </c>
      <c r="BV18" s="240">
        <v>12</v>
      </c>
      <c r="BW18" s="240">
        <v>9</v>
      </c>
      <c r="BX18" s="240">
        <v>8</v>
      </c>
      <c r="BY18" s="240">
        <v>8</v>
      </c>
      <c r="BZ18" s="240">
        <v>8</v>
      </c>
      <c r="CA18" s="240">
        <v>9</v>
      </c>
      <c r="CB18" s="241">
        <v>9</v>
      </c>
    </row>
    <row r="19" spans="1:80" ht="25.5" customHeight="1" x14ac:dyDescent="0.4">
      <c r="B19" s="64" t="s">
        <v>276</v>
      </c>
      <c r="D19" s="240">
        <v>0</v>
      </c>
      <c r="E19" s="240">
        <v>0</v>
      </c>
      <c r="F19" s="240">
        <v>0</v>
      </c>
      <c r="G19" s="240">
        <v>0</v>
      </c>
      <c r="H19" s="240">
        <v>0</v>
      </c>
      <c r="I19" s="240">
        <v>0</v>
      </c>
      <c r="J19" s="240">
        <v>0</v>
      </c>
      <c r="K19" s="240">
        <v>0</v>
      </c>
      <c r="L19" s="240">
        <v>0</v>
      </c>
      <c r="M19" s="240">
        <v>0</v>
      </c>
      <c r="N19" s="240">
        <v>0</v>
      </c>
      <c r="O19" s="240">
        <v>0</v>
      </c>
      <c r="P19" s="240">
        <v>0</v>
      </c>
      <c r="Q19" s="240">
        <v>0</v>
      </c>
      <c r="R19" s="240">
        <v>0</v>
      </c>
      <c r="S19" s="240">
        <v>0</v>
      </c>
      <c r="T19" s="240">
        <v>0</v>
      </c>
      <c r="U19" s="240">
        <v>0</v>
      </c>
      <c r="V19" s="240">
        <v>0</v>
      </c>
      <c r="W19" s="240">
        <v>0</v>
      </c>
      <c r="X19" s="240">
        <v>0</v>
      </c>
      <c r="Y19" s="240">
        <v>0</v>
      </c>
      <c r="Z19" s="240">
        <v>0</v>
      </c>
      <c r="AA19" s="240">
        <v>0</v>
      </c>
      <c r="AB19" s="240">
        <v>0</v>
      </c>
      <c r="AC19" s="240">
        <v>0</v>
      </c>
      <c r="AD19" s="240">
        <v>0</v>
      </c>
      <c r="AE19" s="240">
        <v>0</v>
      </c>
      <c r="AF19" s="240">
        <v>0</v>
      </c>
      <c r="AG19" s="240">
        <v>0</v>
      </c>
      <c r="AH19" s="240">
        <v>0</v>
      </c>
      <c r="AI19" s="240">
        <v>0</v>
      </c>
      <c r="AJ19" s="240">
        <v>0</v>
      </c>
      <c r="AK19" s="240">
        <v>0</v>
      </c>
      <c r="AL19" s="240">
        <v>0</v>
      </c>
      <c r="AM19" s="240">
        <v>0</v>
      </c>
      <c r="AN19" s="240">
        <v>0</v>
      </c>
      <c r="AO19" s="240">
        <v>0</v>
      </c>
      <c r="AP19" s="240">
        <v>0</v>
      </c>
      <c r="AQ19" s="240">
        <v>0</v>
      </c>
      <c r="AR19" s="240">
        <v>0</v>
      </c>
      <c r="AS19" s="240">
        <v>0</v>
      </c>
      <c r="AT19" s="240">
        <v>0</v>
      </c>
      <c r="AU19" s="240">
        <v>0</v>
      </c>
      <c r="AV19" s="240">
        <v>0</v>
      </c>
      <c r="AW19" s="240">
        <v>0</v>
      </c>
      <c r="AX19" s="240">
        <v>0</v>
      </c>
      <c r="AY19" s="240">
        <v>0</v>
      </c>
      <c r="AZ19" s="240">
        <v>0</v>
      </c>
      <c r="BA19" s="240">
        <v>0</v>
      </c>
      <c r="BB19" s="240">
        <v>0</v>
      </c>
      <c r="BC19" s="240">
        <v>0</v>
      </c>
      <c r="BD19" s="240">
        <v>0</v>
      </c>
      <c r="BE19" s="240">
        <v>0</v>
      </c>
      <c r="BF19" s="240">
        <v>0</v>
      </c>
      <c r="BG19" s="240">
        <v>226</v>
      </c>
      <c r="BH19" s="240">
        <v>273</v>
      </c>
      <c r="BI19" s="240">
        <v>308</v>
      </c>
      <c r="BJ19" s="240">
        <v>345</v>
      </c>
      <c r="BK19" s="240">
        <v>381</v>
      </c>
      <c r="BL19" s="240">
        <v>414</v>
      </c>
      <c r="BM19" s="240">
        <v>439</v>
      </c>
      <c r="BN19" s="240">
        <v>451</v>
      </c>
      <c r="BO19" s="240">
        <v>448</v>
      </c>
      <c r="BP19" s="240">
        <v>438</v>
      </c>
      <c r="BQ19" s="240">
        <v>418</v>
      </c>
      <c r="BR19" s="240">
        <v>409</v>
      </c>
      <c r="BS19" s="240">
        <v>411</v>
      </c>
      <c r="BT19" s="240">
        <v>412</v>
      </c>
      <c r="BU19" s="240">
        <v>419</v>
      </c>
      <c r="BV19" s="240">
        <v>404</v>
      </c>
      <c r="BW19" s="240">
        <v>388</v>
      </c>
      <c r="BX19" s="240">
        <v>396</v>
      </c>
      <c r="BY19" s="240">
        <v>409</v>
      </c>
      <c r="BZ19" s="240">
        <v>426</v>
      </c>
      <c r="CA19" s="240">
        <v>448</v>
      </c>
      <c r="CB19" s="241">
        <v>468</v>
      </c>
    </row>
    <row r="20" spans="1:80" x14ac:dyDescent="0.4">
      <c r="B20" s="171" t="s">
        <v>373</v>
      </c>
      <c r="D20" s="240">
        <v>0</v>
      </c>
      <c r="E20" s="240">
        <v>0</v>
      </c>
      <c r="F20" s="240">
        <v>0</v>
      </c>
      <c r="G20" s="240">
        <v>0</v>
      </c>
      <c r="H20" s="240">
        <v>0</v>
      </c>
      <c r="I20" s="240">
        <v>0</v>
      </c>
      <c r="J20" s="240">
        <v>0</v>
      </c>
      <c r="K20" s="240">
        <v>0</v>
      </c>
      <c r="L20" s="240">
        <v>0</v>
      </c>
      <c r="M20" s="240">
        <v>0</v>
      </c>
      <c r="N20" s="240">
        <v>0</v>
      </c>
      <c r="O20" s="240">
        <v>0</v>
      </c>
      <c r="P20" s="240">
        <v>0</v>
      </c>
      <c r="Q20" s="240">
        <v>0</v>
      </c>
      <c r="R20" s="240">
        <v>0</v>
      </c>
      <c r="S20" s="240">
        <v>0</v>
      </c>
      <c r="T20" s="240">
        <v>0</v>
      </c>
      <c r="U20" s="240">
        <v>0</v>
      </c>
      <c r="V20" s="240">
        <v>0</v>
      </c>
      <c r="W20" s="240">
        <v>0</v>
      </c>
      <c r="X20" s="240">
        <v>0</v>
      </c>
      <c r="Y20" s="240">
        <v>0</v>
      </c>
      <c r="Z20" s="240">
        <v>0</v>
      </c>
      <c r="AA20" s="240">
        <v>0</v>
      </c>
      <c r="AB20" s="240">
        <v>0</v>
      </c>
      <c r="AC20" s="240">
        <v>0</v>
      </c>
      <c r="AD20" s="240">
        <v>0</v>
      </c>
      <c r="AE20" s="240">
        <v>0</v>
      </c>
      <c r="AF20" s="240">
        <v>0</v>
      </c>
      <c r="AG20" s="240">
        <v>0</v>
      </c>
      <c r="AH20" s="240">
        <v>0</v>
      </c>
      <c r="AI20" s="240">
        <v>0</v>
      </c>
      <c r="AJ20" s="240">
        <v>0</v>
      </c>
      <c r="AK20" s="240">
        <v>0</v>
      </c>
      <c r="AL20" s="240">
        <v>0</v>
      </c>
      <c r="AM20" s="240">
        <v>0</v>
      </c>
      <c r="AN20" s="240">
        <v>0</v>
      </c>
      <c r="AO20" s="240">
        <v>0</v>
      </c>
      <c r="AP20" s="240">
        <v>0</v>
      </c>
      <c r="AQ20" s="240">
        <v>0</v>
      </c>
      <c r="AR20" s="240">
        <v>0</v>
      </c>
      <c r="AS20" s="240">
        <v>0</v>
      </c>
      <c r="AT20" s="240">
        <v>0</v>
      </c>
      <c r="AU20" s="240">
        <v>0</v>
      </c>
      <c r="AV20" s="240">
        <v>0</v>
      </c>
      <c r="AW20" s="240">
        <v>0</v>
      </c>
      <c r="AX20" s="240">
        <v>0</v>
      </c>
      <c r="AY20" s="240">
        <v>0</v>
      </c>
      <c r="AZ20" s="240">
        <v>0</v>
      </c>
      <c r="BA20" s="240">
        <v>0</v>
      </c>
      <c r="BB20" s="240">
        <v>0</v>
      </c>
      <c r="BC20" s="240">
        <v>0</v>
      </c>
      <c r="BD20" s="240">
        <v>0</v>
      </c>
      <c r="BE20" s="240">
        <v>0</v>
      </c>
      <c r="BF20" s="240">
        <v>0</v>
      </c>
      <c r="BG20" s="240">
        <v>69</v>
      </c>
      <c r="BH20" s="240">
        <v>60</v>
      </c>
      <c r="BI20" s="240">
        <v>53</v>
      </c>
      <c r="BJ20" s="240">
        <v>52</v>
      </c>
      <c r="BK20" s="240">
        <v>54</v>
      </c>
      <c r="BL20" s="240">
        <v>57</v>
      </c>
      <c r="BM20" s="240">
        <v>59</v>
      </c>
      <c r="BN20" s="240">
        <v>61</v>
      </c>
      <c r="BO20" s="240">
        <v>57</v>
      </c>
      <c r="BP20" s="240">
        <v>55</v>
      </c>
      <c r="BQ20" s="240">
        <v>44</v>
      </c>
      <c r="BR20" s="240">
        <v>52</v>
      </c>
      <c r="BS20" s="240">
        <v>52</v>
      </c>
      <c r="BT20" s="240">
        <v>65</v>
      </c>
      <c r="BU20" s="240">
        <v>75</v>
      </c>
      <c r="BV20" s="240">
        <v>91</v>
      </c>
      <c r="BW20" s="240">
        <v>90</v>
      </c>
      <c r="BX20" s="240">
        <v>94</v>
      </c>
      <c r="BY20" s="240">
        <v>98</v>
      </c>
      <c r="BZ20" s="240">
        <v>103</v>
      </c>
      <c r="CA20" s="240">
        <v>109</v>
      </c>
      <c r="CB20" s="241">
        <v>114</v>
      </c>
    </row>
    <row r="21" spans="1:80" ht="15" customHeight="1" x14ac:dyDescent="0.4">
      <c r="B21" s="171" t="s">
        <v>372</v>
      </c>
      <c r="D21" s="240">
        <v>0</v>
      </c>
      <c r="E21" s="240">
        <v>0</v>
      </c>
      <c r="F21" s="240">
        <v>0</v>
      </c>
      <c r="G21" s="240">
        <v>0</v>
      </c>
      <c r="H21" s="240">
        <v>0</v>
      </c>
      <c r="I21" s="240">
        <v>0</v>
      </c>
      <c r="J21" s="240">
        <v>0</v>
      </c>
      <c r="K21" s="240">
        <v>0</v>
      </c>
      <c r="L21" s="240">
        <v>0</v>
      </c>
      <c r="M21" s="240">
        <v>0</v>
      </c>
      <c r="N21" s="240">
        <v>0</v>
      </c>
      <c r="O21" s="240">
        <v>0</v>
      </c>
      <c r="P21" s="240">
        <v>0</v>
      </c>
      <c r="Q21" s="240">
        <v>0</v>
      </c>
      <c r="R21" s="240">
        <v>0</v>
      </c>
      <c r="S21" s="240">
        <v>0</v>
      </c>
      <c r="T21" s="240">
        <v>0</v>
      </c>
      <c r="U21" s="240">
        <v>0</v>
      </c>
      <c r="V21" s="240">
        <v>0</v>
      </c>
      <c r="W21" s="240">
        <v>0</v>
      </c>
      <c r="X21" s="240">
        <v>0</v>
      </c>
      <c r="Y21" s="240">
        <v>0</v>
      </c>
      <c r="Z21" s="240">
        <v>0</v>
      </c>
      <c r="AA21" s="240">
        <v>0</v>
      </c>
      <c r="AB21" s="240">
        <v>0</v>
      </c>
      <c r="AC21" s="240">
        <v>0</v>
      </c>
      <c r="AD21" s="240">
        <v>0</v>
      </c>
      <c r="AE21" s="240">
        <v>0</v>
      </c>
      <c r="AF21" s="240">
        <v>0</v>
      </c>
      <c r="AG21" s="240">
        <v>0</v>
      </c>
      <c r="AH21" s="240">
        <v>0</v>
      </c>
      <c r="AI21" s="240">
        <v>0</v>
      </c>
      <c r="AJ21" s="240">
        <v>0</v>
      </c>
      <c r="AK21" s="240">
        <v>0</v>
      </c>
      <c r="AL21" s="240">
        <v>0</v>
      </c>
      <c r="AM21" s="240">
        <v>0</v>
      </c>
      <c r="AN21" s="240">
        <v>0</v>
      </c>
      <c r="AO21" s="240">
        <v>0</v>
      </c>
      <c r="AP21" s="240">
        <v>0</v>
      </c>
      <c r="AQ21" s="240">
        <v>0</v>
      </c>
      <c r="AR21" s="240">
        <v>0</v>
      </c>
      <c r="AS21" s="240">
        <v>0</v>
      </c>
      <c r="AT21" s="240">
        <v>0</v>
      </c>
      <c r="AU21" s="240">
        <v>0</v>
      </c>
      <c r="AV21" s="240">
        <v>0</v>
      </c>
      <c r="AW21" s="240">
        <v>0</v>
      </c>
      <c r="AX21" s="240">
        <v>0</v>
      </c>
      <c r="AY21" s="240">
        <v>0</v>
      </c>
      <c r="AZ21" s="240">
        <v>0</v>
      </c>
      <c r="BA21" s="240">
        <v>0</v>
      </c>
      <c r="BB21" s="240">
        <v>0</v>
      </c>
      <c r="BC21" s="240">
        <v>0</v>
      </c>
      <c r="BD21" s="240">
        <v>0</v>
      </c>
      <c r="BE21" s="240">
        <v>0</v>
      </c>
      <c r="BF21" s="240">
        <v>0</v>
      </c>
      <c r="BG21" s="240">
        <v>158</v>
      </c>
      <c r="BH21" s="240">
        <v>213</v>
      </c>
      <c r="BI21" s="240">
        <v>255</v>
      </c>
      <c r="BJ21" s="240">
        <v>292</v>
      </c>
      <c r="BK21" s="240">
        <v>327</v>
      </c>
      <c r="BL21" s="240">
        <v>357</v>
      </c>
      <c r="BM21" s="240">
        <v>381</v>
      </c>
      <c r="BN21" s="240">
        <v>390</v>
      </c>
      <c r="BO21" s="240">
        <v>391</v>
      </c>
      <c r="BP21" s="240">
        <v>383</v>
      </c>
      <c r="BQ21" s="240">
        <v>374</v>
      </c>
      <c r="BR21" s="240">
        <v>358</v>
      </c>
      <c r="BS21" s="240">
        <v>359</v>
      </c>
      <c r="BT21" s="240">
        <v>347</v>
      </c>
      <c r="BU21" s="240">
        <v>344</v>
      </c>
      <c r="BV21" s="240">
        <v>313</v>
      </c>
      <c r="BW21" s="240">
        <v>299</v>
      </c>
      <c r="BX21" s="240">
        <v>302</v>
      </c>
      <c r="BY21" s="240">
        <v>311</v>
      </c>
      <c r="BZ21" s="240">
        <v>323</v>
      </c>
      <c r="CA21" s="240">
        <v>339</v>
      </c>
      <c r="CB21" s="241">
        <v>353</v>
      </c>
    </row>
    <row r="22" spans="1:80" ht="25.5" customHeight="1" x14ac:dyDescent="0.4">
      <c r="B22" s="171" t="s">
        <v>511</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v>0</v>
      </c>
      <c r="BH22" s="240">
        <v>0</v>
      </c>
      <c r="BI22" s="240">
        <v>0</v>
      </c>
      <c r="BJ22" s="240">
        <v>0</v>
      </c>
      <c r="BK22" s="240">
        <v>0</v>
      </c>
      <c r="BL22" s="240">
        <v>0</v>
      </c>
      <c r="BM22" s="240">
        <v>0</v>
      </c>
      <c r="BN22" s="240">
        <v>0</v>
      </c>
      <c r="BO22" s="240">
        <v>0</v>
      </c>
      <c r="BP22" s="240">
        <v>0</v>
      </c>
      <c r="BQ22" s="240">
        <v>0</v>
      </c>
      <c r="BR22" s="240">
        <v>0</v>
      </c>
      <c r="BS22" s="240">
        <v>0</v>
      </c>
      <c r="BT22" s="240">
        <v>0</v>
      </c>
      <c r="BU22" s="240">
        <v>0</v>
      </c>
      <c r="BV22" s="240">
        <v>1</v>
      </c>
      <c r="BW22" s="240">
        <v>1</v>
      </c>
      <c r="BX22" s="240">
        <v>1</v>
      </c>
      <c r="BY22" s="240">
        <v>1</v>
      </c>
      <c r="BZ22" s="240">
        <v>2</v>
      </c>
      <c r="CA22" s="240">
        <v>2</v>
      </c>
      <c r="CB22" s="241">
        <v>2</v>
      </c>
    </row>
    <row r="23" spans="1:80" ht="15" customHeight="1" thickBot="1" x14ac:dyDescent="0.45">
      <c r="A23" s="259"/>
      <c r="B23" s="272"/>
      <c r="C23" s="259"/>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06"/>
  <sheetViews>
    <sheetView zoomScale="85" zoomScaleNormal="85" workbookViewId="0">
      <pane xSplit="3" topLeftCell="BN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153"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c r="BX1" s="264"/>
    </row>
    <row r="2" spans="1:80" x14ac:dyDescent="0.4">
      <c r="A2" s="46" t="s">
        <v>40</v>
      </c>
      <c r="B2" s="19" t="s">
        <v>513</v>
      </c>
      <c r="C2" s="233"/>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36"/>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C4" s="276"/>
      <c r="D4" s="237">
        <v>0</v>
      </c>
      <c r="E4" s="237">
        <v>0</v>
      </c>
      <c r="F4" s="237">
        <v>0</v>
      </c>
      <c r="G4" s="237">
        <v>0</v>
      </c>
      <c r="H4" s="237">
        <v>0</v>
      </c>
      <c r="I4" s="237">
        <v>0</v>
      </c>
      <c r="J4" s="237">
        <v>0</v>
      </c>
      <c r="K4" s="237">
        <v>0</v>
      </c>
      <c r="L4" s="237">
        <v>0</v>
      </c>
      <c r="M4" s="237">
        <v>0</v>
      </c>
      <c r="N4" s="237">
        <v>0</v>
      </c>
      <c r="O4" s="237">
        <v>0</v>
      </c>
      <c r="P4" s="237">
        <v>0</v>
      </c>
      <c r="Q4" s="237">
        <v>0</v>
      </c>
      <c r="R4" s="237">
        <v>0</v>
      </c>
      <c r="S4" s="237">
        <v>0</v>
      </c>
      <c r="T4" s="237">
        <v>0</v>
      </c>
      <c r="U4" s="237">
        <v>0</v>
      </c>
      <c r="V4" s="237">
        <v>0</v>
      </c>
      <c r="W4" s="237">
        <v>0</v>
      </c>
      <c r="X4" s="237">
        <v>0</v>
      </c>
      <c r="Y4" s="237">
        <v>0</v>
      </c>
      <c r="Z4" s="237">
        <v>18</v>
      </c>
      <c r="AA4" s="237">
        <v>21</v>
      </c>
      <c r="AB4" s="237">
        <v>27</v>
      </c>
      <c r="AC4" s="237">
        <v>33</v>
      </c>
      <c r="AD4" s="237">
        <v>99</v>
      </c>
      <c r="AE4" s="237">
        <v>137</v>
      </c>
      <c r="AF4" s="237">
        <v>148</v>
      </c>
      <c r="AG4" s="237">
        <v>369</v>
      </c>
      <c r="AH4" s="237">
        <v>386</v>
      </c>
      <c r="AI4" s="237">
        <v>445</v>
      </c>
      <c r="AJ4" s="237">
        <v>599</v>
      </c>
      <c r="AK4" s="237">
        <v>890.6</v>
      </c>
      <c r="AL4" s="237">
        <v>1083</v>
      </c>
      <c r="AM4" s="237">
        <v>1218</v>
      </c>
      <c r="AN4" s="237">
        <v>1354</v>
      </c>
      <c r="AO4" s="237">
        <v>1479</v>
      </c>
      <c r="AP4" s="237">
        <v>1635</v>
      </c>
      <c r="AQ4" s="237">
        <v>1701</v>
      </c>
      <c r="AR4" s="237">
        <v>1365.134</v>
      </c>
      <c r="AS4" s="237">
        <v>1699.6620000000003</v>
      </c>
      <c r="AT4" s="237">
        <v>2122.81</v>
      </c>
      <c r="AU4" s="237">
        <v>1404.1669999999999</v>
      </c>
      <c r="AV4" s="237">
        <v>1692.576</v>
      </c>
      <c r="AW4" s="237">
        <v>1939.9</v>
      </c>
      <c r="AX4" s="237">
        <v>2077.2112939999997</v>
      </c>
      <c r="AY4" s="237">
        <v>2188.670932</v>
      </c>
      <c r="AZ4" s="237">
        <v>2310.6117920000006</v>
      </c>
      <c r="BA4" s="237">
        <v>2394.678625</v>
      </c>
      <c r="BB4" s="237">
        <v>2452.404614999999</v>
      </c>
      <c r="BC4" s="237">
        <v>2510.8873257930913</v>
      </c>
      <c r="BD4" s="237">
        <v>2574.5184790181656</v>
      </c>
      <c r="BE4" s="237">
        <v>2685.8228541801273</v>
      </c>
      <c r="BF4" s="237">
        <v>2833.9392983749794</v>
      </c>
      <c r="BG4" s="237">
        <v>3226.13099526</v>
      </c>
      <c r="BH4" s="237">
        <v>3556.9849629183473</v>
      </c>
      <c r="BI4" s="237">
        <v>3774.089575</v>
      </c>
      <c r="BJ4" s="237">
        <v>3941.0267050000002</v>
      </c>
      <c r="BK4" s="237">
        <v>4026.6875790000004</v>
      </c>
      <c r="BL4" s="237">
        <f t="shared" ref="BL4:CB4" si="0">SUM(BL6:BL15)</f>
        <v>4234.4436619999997</v>
      </c>
      <c r="BM4" s="237">
        <f t="shared" si="0"/>
        <v>4697.6782249999997</v>
      </c>
      <c r="BN4" s="237">
        <f t="shared" si="0"/>
        <v>4924.7733250000001</v>
      </c>
      <c r="BO4" s="237">
        <f t="shared" si="0"/>
        <v>4918.3788950000007</v>
      </c>
      <c r="BP4" s="237">
        <f t="shared" si="0"/>
        <v>4911.948089999999</v>
      </c>
      <c r="BQ4" s="237">
        <f t="shared" si="0"/>
        <v>0</v>
      </c>
      <c r="BR4" s="237">
        <f t="shared" si="0"/>
        <v>0</v>
      </c>
      <c r="BS4" s="237">
        <f t="shared" si="0"/>
        <v>0</v>
      </c>
      <c r="BT4" s="237">
        <f t="shared" si="0"/>
        <v>0</v>
      </c>
      <c r="BU4" s="237">
        <f t="shared" si="0"/>
        <v>0</v>
      </c>
      <c r="BV4" s="237">
        <f t="shared" si="0"/>
        <v>0</v>
      </c>
      <c r="BW4" s="237">
        <f t="shared" si="0"/>
        <v>0</v>
      </c>
      <c r="BX4" s="237">
        <f t="shared" si="0"/>
        <v>0</v>
      </c>
      <c r="BY4" s="237">
        <f t="shared" si="0"/>
        <v>0</v>
      </c>
      <c r="BZ4" s="237">
        <f t="shared" si="0"/>
        <v>0</v>
      </c>
      <c r="CA4" s="237">
        <f t="shared" si="0"/>
        <v>0</v>
      </c>
      <c r="CB4" s="238">
        <f t="shared" si="0"/>
        <v>0</v>
      </c>
    </row>
    <row r="5" spans="1:80" ht="26.25" customHeight="1" x14ac:dyDescent="0.4">
      <c r="A5" s="96"/>
      <c r="B5" s="50" t="s">
        <v>514</v>
      </c>
      <c r="C5" s="277"/>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1"/>
    </row>
    <row r="6" spans="1:80" x14ac:dyDescent="0.4">
      <c r="A6" s="278"/>
      <c r="B6" s="64" t="s">
        <v>515</v>
      </c>
      <c r="C6" s="277"/>
      <c r="D6" s="240">
        <v>0</v>
      </c>
      <c r="E6" s="240">
        <v>0</v>
      </c>
      <c r="F6" s="240">
        <v>0</v>
      </c>
      <c r="G6" s="240">
        <v>0</v>
      </c>
      <c r="H6" s="240">
        <v>0</v>
      </c>
      <c r="I6" s="240">
        <v>0</v>
      </c>
      <c r="J6" s="240">
        <v>0</v>
      </c>
      <c r="K6" s="240">
        <v>0</v>
      </c>
      <c r="L6" s="240">
        <v>0</v>
      </c>
      <c r="M6" s="240">
        <v>0</v>
      </c>
      <c r="N6" s="240">
        <v>0</v>
      </c>
      <c r="O6" s="240">
        <v>0</v>
      </c>
      <c r="P6" s="240">
        <v>0</v>
      </c>
      <c r="Q6" s="240">
        <v>0</v>
      </c>
      <c r="R6" s="240">
        <v>0</v>
      </c>
      <c r="S6" s="240">
        <v>0</v>
      </c>
      <c r="T6" s="240">
        <v>0</v>
      </c>
      <c r="U6" s="240">
        <v>0</v>
      </c>
      <c r="V6" s="240">
        <v>0</v>
      </c>
      <c r="W6" s="240">
        <v>0</v>
      </c>
      <c r="X6" s="240">
        <v>0</v>
      </c>
      <c r="Y6" s="240">
        <v>0</v>
      </c>
      <c r="Z6" s="240">
        <v>0</v>
      </c>
      <c r="AA6" s="240">
        <v>0</v>
      </c>
      <c r="AB6" s="240">
        <v>0</v>
      </c>
      <c r="AC6" s="240">
        <v>0</v>
      </c>
      <c r="AD6" s="240">
        <v>0</v>
      </c>
      <c r="AE6" s="240">
        <v>0</v>
      </c>
      <c r="AF6" s="240">
        <v>0</v>
      </c>
      <c r="AG6" s="240">
        <v>0</v>
      </c>
      <c r="AH6" s="240">
        <v>0</v>
      </c>
      <c r="AI6" s="240">
        <v>0</v>
      </c>
      <c r="AJ6" s="240">
        <v>0</v>
      </c>
      <c r="AK6" s="240">
        <v>0</v>
      </c>
      <c r="AL6" s="240">
        <v>0</v>
      </c>
      <c r="AM6" s="240">
        <v>0</v>
      </c>
      <c r="AN6" s="240">
        <v>0</v>
      </c>
      <c r="AO6" s="240">
        <v>0</v>
      </c>
      <c r="AP6" s="240">
        <v>0</v>
      </c>
      <c r="AQ6" s="240">
        <v>0</v>
      </c>
      <c r="AR6" s="240">
        <v>0</v>
      </c>
      <c r="AS6" s="240">
        <v>0</v>
      </c>
      <c r="AT6" s="240">
        <v>0</v>
      </c>
      <c r="AU6" s="240">
        <v>0</v>
      </c>
      <c r="AV6" s="240">
        <v>0</v>
      </c>
      <c r="AW6" s="240">
        <v>0</v>
      </c>
      <c r="AX6" s="240">
        <v>0</v>
      </c>
      <c r="AY6" s="240">
        <v>0</v>
      </c>
      <c r="AZ6" s="240">
        <v>0</v>
      </c>
      <c r="BA6" s="240">
        <v>0</v>
      </c>
      <c r="BB6" s="240">
        <v>0</v>
      </c>
      <c r="BC6" s="240">
        <v>0</v>
      </c>
      <c r="BD6" s="240">
        <v>0</v>
      </c>
      <c r="BE6" s="240">
        <v>0</v>
      </c>
      <c r="BF6" s="240">
        <v>0</v>
      </c>
      <c r="BG6" s="240">
        <v>0</v>
      </c>
      <c r="BH6" s="240">
        <v>0</v>
      </c>
      <c r="BI6" s="240">
        <v>0</v>
      </c>
      <c r="BJ6" s="240">
        <v>0</v>
      </c>
      <c r="BK6" s="240">
        <v>0</v>
      </c>
      <c r="BL6" s="240">
        <v>308.02755006718922</v>
      </c>
      <c r="BM6" s="240">
        <v>515.48243622450877</v>
      </c>
      <c r="BN6" s="240">
        <v>559.64886740375289</v>
      </c>
      <c r="BO6" s="240">
        <v>588.23789220306298</v>
      </c>
      <c r="BP6" s="240">
        <v>620.96731151552888</v>
      </c>
      <c r="BQ6" s="240">
        <v>0</v>
      </c>
      <c r="BR6" s="240">
        <v>0</v>
      </c>
      <c r="BS6" s="240">
        <v>0</v>
      </c>
      <c r="BT6" s="240">
        <v>0</v>
      </c>
      <c r="BU6" s="240">
        <v>0</v>
      </c>
      <c r="BV6" s="240">
        <v>0</v>
      </c>
      <c r="BW6" s="240">
        <v>0</v>
      </c>
      <c r="BX6" s="240">
        <v>0</v>
      </c>
      <c r="BY6" s="240">
        <v>0</v>
      </c>
      <c r="BZ6" s="240">
        <v>0</v>
      </c>
      <c r="CA6" s="240">
        <v>0</v>
      </c>
      <c r="CB6" s="241">
        <v>0</v>
      </c>
    </row>
    <row r="7" spans="1:80" x14ac:dyDescent="0.4">
      <c r="A7" s="278"/>
      <c r="B7" s="64" t="s">
        <v>22</v>
      </c>
      <c r="C7" s="277"/>
      <c r="D7" s="240">
        <v>0</v>
      </c>
      <c r="E7" s="240">
        <v>0</v>
      </c>
      <c r="F7" s="240">
        <v>0</v>
      </c>
      <c r="G7" s="240">
        <v>0</v>
      </c>
      <c r="H7" s="240">
        <v>0</v>
      </c>
      <c r="I7" s="240">
        <v>0</v>
      </c>
      <c r="J7" s="240">
        <v>0</v>
      </c>
      <c r="K7" s="240">
        <v>0</v>
      </c>
      <c r="L7" s="240">
        <v>0</v>
      </c>
      <c r="M7" s="240">
        <v>0</v>
      </c>
      <c r="N7" s="240">
        <v>0</v>
      </c>
      <c r="O7" s="240">
        <v>0</v>
      </c>
      <c r="P7" s="240">
        <v>0</v>
      </c>
      <c r="Q7" s="240">
        <v>0</v>
      </c>
      <c r="R7" s="240">
        <v>0</v>
      </c>
      <c r="S7" s="240">
        <v>0</v>
      </c>
      <c r="T7" s="240">
        <v>0</v>
      </c>
      <c r="U7" s="240">
        <v>0</v>
      </c>
      <c r="V7" s="240">
        <v>0</v>
      </c>
      <c r="W7" s="240">
        <v>0</v>
      </c>
      <c r="X7" s="240">
        <v>0</v>
      </c>
      <c r="Y7" s="240">
        <v>0</v>
      </c>
      <c r="Z7" s="240">
        <v>0</v>
      </c>
      <c r="AA7" s="240">
        <v>0</v>
      </c>
      <c r="AB7" s="240">
        <v>0</v>
      </c>
      <c r="AC7" s="240">
        <v>0</v>
      </c>
      <c r="AD7" s="240">
        <v>0</v>
      </c>
      <c r="AE7" s="240">
        <v>0</v>
      </c>
      <c r="AF7" s="240">
        <v>0</v>
      </c>
      <c r="AG7" s="240">
        <v>0</v>
      </c>
      <c r="AH7" s="240">
        <v>0</v>
      </c>
      <c r="AI7" s="240">
        <v>0</v>
      </c>
      <c r="AJ7" s="240">
        <v>0</v>
      </c>
      <c r="AK7" s="240">
        <v>0</v>
      </c>
      <c r="AL7" s="240">
        <v>0</v>
      </c>
      <c r="AM7" s="240">
        <v>0</v>
      </c>
      <c r="AN7" s="240">
        <v>0</v>
      </c>
      <c r="AO7" s="240">
        <v>0</v>
      </c>
      <c r="AP7" s="240">
        <v>0</v>
      </c>
      <c r="AQ7" s="240">
        <v>0</v>
      </c>
      <c r="AR7" s="240">
        <v>0</v>
      </c>
      <c r="AS7" s="240">
        <v>0</v>
      </c>
      <c r="AT7" s="240">
        <v>0</v>
      </c>
      <c r="AU7" s="240">
        <v>0</v>
      </c>
      <c r="AV7" s="240">
        <v>0</v>
      </c>
      <c r="AW7" s="240">
        <v>0</v>
      </c>
      <c r="AX7" s="240">
        <v>0</v>
      </c>
      <c r="AY7" s="240">
        <v>0</v>
      </c>
      <c r="AZ7" s="240">
        <v>0</v>
      </c>
      <c r="BA7" s="240">
        <v>0</v>
      </c>
      <c r="BB7" s="240">
        <v>0</v>
      </c>
      <c r="BC7" s="240">
        <v>0</v>
      </c>
      <c r="BD7" s="240">
        <v>0</v>
      </c>
      <c r="BE7" s="240">
        <v>0</v>
      </c>
      <c r="BF7" s="240">
        <v>0</v>
      </c>
      <c r="BG7" s="240">
        <v>0</v>
      </c>
      <c r="BH7" s="240">
        <v>0</v>
      </c>
      <c r="BI7" s="240">
        <v>0</v>
      </c>
      <c r="BJ7" s="240">
        <v>0</v>
      </c>
      <c r="BK7" s="240">
        <v>0</v>
      </c>
      <c r="BL7" s="240">
        <v>944.21315574012146</v>
      </c>
      <c r="BM7" s="240">
        <v>1026.3094368543275</v>
      </c>
      <c r="BN7" s="240">
        <v>1083.9569208671562</v>
      </c>
      <c r="BO7" s="240">
        <v>1097.3255047744601</v>
      </c>
      <c r="BP7" s="240">
        <v>1110.9613710199749</v>
      </c>
      <c r="BQ7" s="240">
        <v>0</v>
      </c>
      <c r="BR7" s="240">
        <v>0</v>
      </c>
      <c r="BS7" s="240">
        <v>0</v>
      </c>
      <c r="BT7" s="240">
        <v>0</v>
      </c>
      <c r="BU7" s="240">
        <v>0</v>
      </c>
      <c r="BV7" s="240">
        <v>0</v>
      </c>
      <c r="BW7" s="240">
        <v>0</v>
      </c>
      <c r="BX7" s="240">
        <v>0</v>
      </c>
      <c r="BY7" s="240">
        <v>0</v>
      </c>
      <c r="BZ7" s="240">
        <v>0</v>
      </c>
      <c r="CA7" s="240">
        <v>0</v>
      </c>
      <c r="CB7" s="241">
        <v>0</v>
      </c>
    </row>
    <row r="8" spans="1:80" x14ac:dyDescent="0.4">
      <c r="A8" s="278"/>
      <c r="B8" s="64" t="s">
        <v>516</v>
      </c>
      <c r="C8" s="277"/>
      <c r="D8" s="240">
        <v>0</v>
      </c>
      <c r="E8" s="240">
        <v>0</v>
      </c>
      <c r="F8" s="240">
        <v>0</v>
      </c>
      <c r="G8" s="240">
        <v>0</v>
      </c>
      <c r="H8" s="240">
        <v>0</v>
      </c>
      <c r="I8" s="240">
        <v>0</v>
      </c>
      <c r="J8" s="240">
        <v>0</v>
      </c>
      <c r="K8" s="240">
        <v>0</v>
      </c>
      <c r="L8" s="240">
        <v>0</v>
      </c>
      <c r="M8" s="240">
        <v>0</v>
      </c>
      <c r="N8" s="240">
        <v>0</v>
      </c>
      <c r="O8" s="240">
        <v>0</v>
      </c>
      <c r="P8" s="240">
        <v>0</v>
      </c>
      <c r="Q8" s="240">
        <v>0</v>
      </c>
      <c r="R8" s="240">
        <v>0</v>
      </c>
      <c r="S8" s="240">
        <v>0</v>
      </c>
      <c r="T8" s="240">
        <v>0</v>
      </c>
      <c r="U8" s="240">
        <v>0</v>
      </c>
      <c r="V8" s="240">
        <v>0</v>
      </c>
      <c r="W8" s="240">
        <v>0</v>
      </c>
      <c r="X8" s="240">
        <v>0</v>
      </c>
      <c r="Y8" s="240">
        <v>0</v>
      </c>
      <c r="Z8" s="240">
        <v>0</v>
      </c>
      <c r="AA8" s="240">
        <v>0</v>
      </c>
      <c r="AB8" s="240">
        <v>0</v>
      </c>
      <c r="AC8" s="240">
        <v>0</v>
      </c>
      <c r="AD8" s="240">
        <v>0</v>
      </c>
      <c r="AE8" s="240">
        <v>0</v>
      </c>
      <c r="AF8" s="240">
        <v>0</v>
      </c>
      <c r="AG8" s="240">
        <v>0</v>
      </c>
      <c r="AH8" s="240">
        <v>0</v>
      </c>
      <c r="AI8" s="240">
        <v>0</v>
      </c>
      <c r="AJ8" s="240">
        <v>0</v>
      </c>
      <c r="AK8" s="240">
        <v>0</v>
      </c>
      <c r="AL8" s="240">
        <v>0</v>
      </c>
      <c r="AM8" s="240">
        <v>0</v>
      </c>
      <c r="AN8" s="240">
        <v>0</v>
      </c>
      <c r="AO8" s="240">
        <v>0</v>
      </c>
      <c r="AP8" s="240">
        <v>0</v>
      </c>
      <c r="AQ8" s="240">
        <v>0</v>
      </c>
      <c r="AR8" s="240">
        <v>0</v>
      </c>
      <c r="AS8" s="240">
        <v>0</v>
      </c>
      <c r="AT8" s="240">
        <v>0</v>
      </c>
      <c r="AU8" s="240">
        <v>0</v>
      </c>
      <c r="AV8" s="240">
        <v>0</v>
      </c>
      <c r="AW8" s="240">
        <v>0</v>
      </c>
      <c r="AX8" s="240">
        <v>0</v>
      </c>
      <c r="AY8" s="240">
        <v>0</v>
      </c>
      <c r="AZ8" s="240">
        <v>0</v>
      </c>
      <c r="BA8" s="240">
        <v>0</v>
      </c>
      <c r="BB8" s="240">
        <v>0</v>
      </c>
      <c r="BC8" s="240">
        <v>0</v>
      </c>
      <c r="BD8" s="240">
        <v>0</v>
      </c>
      <c r="BE8" s="240">
        <v>0</v>
      </c>
      <c r="BF8" s="240">
        <v>0</v>
      </c>
      <c r="BG8" s="240">
        <v>0</v>
      </c>
      <c r="BH8" s="240">
        <v>0</v>
      </c>
      <c r="BI8" s="240">
        <v>0</v>
      </c>
      <c r="BJ8" s="240">
        <v>0</v>
      </c>
      <c r="BK8" s="240">
        <v>0</v>
      </c>
      <c r="BL8" s="240">
        <v>548.72375959129954</v>
      </c>
      <c r="BM8" s="240">
        <v>539.7901437571029</v>
      </c>
      <c r="BN8" s="240">
        <v>504.78300198133326</v>
      </c>
      <c r="BO8" s="240">
        <v>443.73935361736528</v>
      </c>
      <c r="BP8" s="240">
        <v>399.82414747873798</v>
      </c>
      <c r="BQ8" s="240">
        <v>0</v>
      </c>
      <c r="BR8" s="240">
        <v>0</v>
      </c>
      <c r="BS8" s="240">
        <v>0</v>
      </c>
      <c r="BT8" s="240">
        <v>0</v>
      </c>
      <c r="BU8" s="240">
        <v>0</v>
      </c>
      <c r="BV8" s="240">
        <v>0</v>
      </c>
      <c r="BW8" s="240">
        <v>0</v>
      </c>
      <c r="BX8" s="240">
        <v>0</v>
      </c>
      <c r="BY8" s="240">
        <v>0</v>
      </c>
      <c r="BZ8" s="240">
        <v>0</v>
      </c>
      <c r="CA8" s="240">
        <v>0</v>
      </c>
      <c r="CB8" s="241">
        <v>0</v>
      </c>
    </row>
    <row r="9" spans="1:80" x14ac:dyDescent="0.4">
      <c r="A9" s="278"/>
      <c r="B9" s="64" t="s">
        <v>410</v>
      </c>
      <c r="C9" s="277"/>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0">
        <v>0</v>
      </c>
      <c r="AC9" s="240">
        <v>0</v>
      </c>
      <c r="AD9" s="240">
        <v>0</v>
      </c>
      <c r="AE9" s="240">
        <v>0</v>
      </c>
      <c r="AF9" s="240">
        <v>0</v>
      </c>
      <c r="AG9" s="240">
        <v>0</v>
      </c>
      <c r="AH9" s="240">
        <v>0</v>
      </c>
      <c r="AI9" s="240">
        <v>0</v>
      </c>
      <c r="AJ9" s="240">
        <v>0</v>
      </c>
      <c r="AK9" s="240">
        <v>0</v>
      </c>
      <c r="AL9" s="240">
        <v>0</v>
      </c>
      <c r="AM9" s="240">
        <v>0</v>
      </c>
      <c r="AN9" s="240">
        <v>0</v>
      </c>
      <c r="AO9" s="240">
        <v>0</v>
      </c>
      <c r="AP9" s="240">
        <v>0</v>
      </c>
      <c r="AQ9" s="240">
        <v>0</v>
      </c>
      <c r="AR9" s="240">
        <v>0</v>
      </c>
      <c r="AS9" s="240">
        <v>0</v>
      </c>
      <c r="AT9" s="240">
        <v>0</v>
      </c>
      <c r="AU9" s="240">
        <v>0</v>
      </c>
      <c r="AV9" s="240">
        <v>0</v>
      </c>
      <c r="AW9" s="240">
        <v>0</v>
      </c>
      <c r="AX9" s="240">
        <v>0</v>
      </c>
      <c r="AY9" s="240">
        <v>0</v>
      </c>
      <c r="AZ9" s="240">
        <v>0</v>
      </c>
      <c r="BA9" s="240">
        <v>0</v>
      </c>
      <c r="BB9" s="240">
        <v>0</v>
      </c>
      <c r="BC9" s="240">
        <v>0</v>
      </c>
      <c r="BD9" s="240">
        <v>0</v>
      </c>
      <c r="BE9" s="240">
        <v>0</v>
      </c>
      <c r="BF9" s="240">
        <v>0</v>
      </c>
      <c r="BG9" s="240">
        <v>0</v>
      </c>
      <c r="BH9" s="240">
        <v>0</v>
      </c>
      <c r="BI9" s="240">
        <v>0</v>
      </c>
      <c r="BJ9" s="240">
        <v>0</v>
      </c>
      <c r="BK9" s="240">
        <v>0</v>
      </c>
      <c r="BL9" s="240">
        <v>90.993787458770441</v>
      </c>
      <c r="BM9" s="240">
        <v>106.36432472921662</v>
      </c>
      <c r="BN9" s="240">
        <v>123.81489727307819</v>
      </c>
      <c r="BO9" s="240">
        <v>134.65359309032178</v>
      </c>
      <c r="BP9" s="240">
        <v>148.92426813359887</v>
      </c>
      <c r="BQ9" s="240">
        <v>0</v>
      </c>
      <c r="BR9" s="240">
        <v>0</v>
      </c>
      <c r="BS9" s="240">
        <v>0</v>
      </c>
      <c r="BT9" s="240">
        <v>0</v>
      </c>
      <c r="BU9" s="240">
        <v>0</v>
      </c>
      <c r="BV9" s="240">
        <v>0</v>
      </c>
      <c r="BW9" s="240">
        <v>0</v>
      </c>
      <c r="BX9" s="240">
        <v>0</v>
      </c>
      <c r="BY9" s="240">
        <v>0</v>
      </c>
      <c r="BZ9" s="240">
        <v>0</v>
      </c>
      <c r="CA9" s="240">
        <v>0</v>
      </c>
      <c r="CB9" s="241">
        <v>0</v>
      </c>
    </row>
    <row r="10" spans="1:80" x14ac:dyDescent="0.4">
      <c r="A10" s="278"/>
      <c r="B10" s="64" t="s">
        <v>517</v>
      </c>
      <c r="C10" s="277"/>
      <c r="D10" s="240">
        <v>0</v>
      </c>
      <c r="E10" s="240">
        <v>0</v>
      </c>
      <c r="F10" s="240">
        <v>0</v>
      </c>
      <c r="G10" s="240">
        <v>0</v>
      </c>
      <c r="H10" s="240">
        <v>0</v>
      </c>
      <c r="I10" s="240">
        <v>0</v>
      </c>
      <c r="J10" s="240">
        <v>0</v>
      </c>
      <c r="K10" s="240">
        <v>0</v>
      </c>
      <c r="L10" s="240">
        <v>0</v>
      </c>
      <c r="M10" s="240">
        <v>0</v>
      </c>
      <c r="N10" s="240">
        <v>0</v>
      </c>
      <c r="O10" s="240">
        <v>0</v>
      </c>
      <c r="P10" s="240">
        <v>0</v>
      </c>
      <c r="Q10" s="240">
        <v>0</v>
      </c>
      <c r="R10" s="240">
        <v>0</v>
      </c>
      <c r="S10" s="240">
        <v>0</v>
      </c>
      <c r="T10" s="240">
        <v>0</v>
      </c>
      <c r="U10" s="240">
        <v>0</v>
      </c>
      <c r="V10" s="240">
        <v>0</v>
      </c>
      <c r="W10" s="240">
        <v>0</v>
      </c>
      <c r="X10" s="240">
        <v>0</v>
      </c>
      <c r="Y10" s="240">
        <v>0</v>
      </c>
      <c r="Z10" s="240">
        <v>0</v>
      </c>
      <c r="AA10" s="240">
        <v>0</v>
      </c>
      <c r="AB10" s="240">
        <v>0</v>
      </c>
      <c r="AC10" s="240">
        <v>0</v>
      </c>
      <c r="AD10" s="240">
        <v>0</v>
      </c>
      <c r="AE10" s="240">
        <v>0</v>
      </c>
      <c r="AF10" s="240">
        <v>0</v>
      </c>
      <c r="AG10" s="240">
        <v>0</v>
      </c>
      <c r="AH10" s="240">
        <v>0</v>
      </c>
      <c r="AI10" s="240">
        <v>0</v>
      </c>
      <c r="AJ10" s="240">
        <v>0</v>
      </c>
      <c r="AK10" s="240">
        <v>0</v>
      </c>
      <c r="AL10" s="240">
        <v>0</v>
      </c>
      <c r="AM10" s="240">
        <v>0</v>
      </c>
      <c r="AN10" s="240">
        <v>0</v>
      </c>
      <c r="AO10" s="240">
        <v>0</v>
      </c>
      <c r="AP10" s="240">
        <v>0</v>
      </c>
      <c r="AQ10" s="240">
        <v>0</v>
      </c>
      <c r="AR10" s="240">
        <v>0</v>
      </c>
      <c r="AS10" s="240">
        <v>0</v>
      </c>
      <c r="AT10" s="240">
        <v>0</v>
      </c>
      <c r="AU10" s="240">
        <v>0</v>
      </c>
      <c r="AV10" s="240">
        <v>0</v>
      </c>
      <c r="AW10" s="240">
        <v>0</v>
      </c>
      <c r="AX10" s="240">
        <v>0</v>
      </c>
      <c r="AY10" s="240">
        <v>0</v>
      </c>
      <c r="AZ10" s="240">
        <v>0</v>
      </c>
      <c r="BA10" s="240">
        <v>0</v>
      </c>
      <c r="BB10" s="240">
        <v>0</v>
      </c>
      <c r="BC10" s="240">
        <v>0</v>
      </c>
      <c r="BD10" s="240">
        <v>0</v>
      </c>
      <c r="BE10" s="240">
        <v>0</v>
      </c>
      <c r="BF10" s="240">
        <v>0</v>
      </c>
      <c r="BG10" s="240">
        <v>0</v>
      </c>
      <c r="BH10" s="240">
        <v>0</v>
      </c>
      <c r="BI10" s="240">
        <v>0</v>
      </c>
      <c r="BJ10" s="240">
        <v>0</v>
      </c>
      <c r="BK10" s="240">
        <v>0</v>
      </c>
      <c r="BL10" s="240">
        <v>160.10370387808047</v>
      </c>
      <c r="BM10" s="240">
        <v>169.9076006622407</v>
      </c>
      <c r="BN10" s="240">
        <v>169.73026830045234</v>
      </c>
      <c r="BO10" s="240">
        <v>154.35312752812516</v>
      </c>
      <c r="BP10" s="240">
        <v>129.85184372983497</v>
      </c>
      <c r="BQ10" s="240">
        <v>0</v>
      </c>
      <c r="BR10" s="240">
        <v>0</v>
      </c>
      <c r="BS10" s="240">
        <v>0</v>
      </c>
      <c r="BT10" s="240">
        <v>0</v>
      </c>
      <c r="BU10" s="240">
        <v>0</v>
      </c>
      <c r="BV10" s="240">
        <v>0</v>
      </c>
      <c r="BW10" s="240">
        <v>0</v>
      </c>
      <c r="BX10" s="240">
        <v>0</v>
      </c>
      <c r="BY10" s="240">
        <v>0</v>
      </c>
      <c r="BZ10" s="240">
        <v>0</v>
      </c>
      <c r="CA10" s="240">
        <v>0</v>
      </c>
      <c r="CB10" s="241">
        <v>0</v>
      </c>
    </row>
    <row r="11" spans="1:80" ht="26.25" customHeight="1" x14ac:dyDescent="0.4">
      <c r="A11" s="278"/>
      <c r="B11" s="64" t="s">
        <v>518</v>
      </c>
      <c r="C11" s="277"/>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0</v>
      </c>
      <c r="AA11" s="240">
        <v>0</v>
      </c>
      <c r="AB11" s="240">
        <v>0</v>
      </c>
      <c r="AC11" s="240">
        <v>0</v>
      </c>
      <c r="AD11" s="240">
        <v>0</v>
      </c>
      <c r="AE11" s="240">
        <v>0</v>
      </c>
      <c r="AF11" s="240">
        <v>0</v>
      </c>
      <c r="AG11" s="240">
        <v>0</v>
      </c>
      <c r="AH11" s="240">
        <v>0</v>
      </c>
      <c r="AI11" s="240">
        <v>0</v>
      </c>
      <c r="AJ11" s="240">
        <v>0</v>
      </c>
      <c r="AK11" s="240">
        <v>0</v>
      </c>
      <c r="AL11" s="240">
        <v>0</v>
      </c>
      <c r="AM11" s="240">
        <v>0</v>
      </c>
      <c r="AN11" s="240">
        <v>0</v>
      </c>
      <c r="AO11" s="240">
        <v>0</v>
      </c>
      <c r="AP11" s="240">
        <v>0</v>
      </c>
      <c r="AQ11" s="240">
        <v>0</v>
      </c>
      <c r="AR11" s="240">
        <v>0</v>
      </c>
      <c r="AS11" s="240">
        <v>0</v>
      </c>
      <c r="AT11" s="240">
        <v>0</v>
      </c>
      <c r="AU11" s="240">
        <v>0</v>
      </c>
      <c r="AV11" s="240">
        <v>0</v>
      </c>
      <c r="AW11" s="240">
        <v>0</v>
      </c>
      <c r="AX11" s="240">
        <v>0</v>
      </c>
      <c r="AY11" s="240">
        <v>0</v>
      </c>
      <c r="AZ11" s="240">
        <v>0</v>
      </c>
      <c r="BA11" s="240">
        <v>0</v>
      </c>
      <c r="BB11" s="240">
        <v>0</v>
      </c>
      <c r="BC11" s="240">
        <v>0</v>
      </c>
      <c r="BD11" s="240">
        <v>0</v>
      </c>
      <c r="BE11" s="240">
        <v>0</v>
      </c>
      <c r="BF11" s="240">
        <v>0</v>
      </c>
      <c r="BG11" s="240">
        <v>0</v>
      </c>
      <c r="BH11" s="240">
        <v>0</v>
      </c>
      <c r="BI11" s="240">
        <v>0</v>
      </c>
      <c r="BJ11" s="240">
        <v>0</v>
      </c>
      <c r="BK11" s="240">
        <v>0</v>
      </c>
      <c r="BL11" s="240">
        <v>1640.5339423645937</v>
      </c>
      <c r="BM11" s="240">
        <v>1684.6942545741524</v>
      </c>
      <c r="BN11" s="240">
        <v>1704.7825727712873</v>
      </c>
      <c r="BO11" s="240">
        <v>1660.9634499654603</v>
      </c>
      <c r="BP11" s="240">
        <v>1590.5767319556921</v>
      </c>
      <c r="BQ11" s="240">
        <v>0</v>
      </c>
      <c r="BR11" s="240">
        <v>0</v>
      </c>
      <c r="BS11" s="240">
        <v>0</v>
      </c>
      <c r="BT11" s="240">
        <v>0</v>
      </c>
      <c r="BU11" s="240">
        <v>0</v>
      </c>
      <c r="BV11" s="240">
        <v>0</v>
      </c>
      <c r="BW11" s="240">
        <v>0</v>
      </c>
      <c r="BX11" s="240">
        <v>0</v>
      </c>
      <c r="BY11" s="240">
        <v>0</v>
      </c>
      <c r="BZ11" s="240">
        <v>0</v>
      </c>
      <c r="CA11" s="240">
        <v>0</v>
      </c>
      <c r="CB11" s="241">
        <v>0</v>
      </c>
    </row>
    <row r="12" spans="1:80" x14ac:dyDescent="0.4">
      <c r="A12" s="278"/>
      <c r="B12" s="64" t="s">
        <v>412</v>
      </c>
      <c r="C12" s="277"/>
      <c r="D12" s="240">
        <v>0</v>
      </c>
      <c r="E12" s="240">
        <v>0</v>
      </c>
      <c r="F12" s="240">
        <v>0</v>
      </c>
      <c r="G12" s="240">
        <v>0</v>
      </c>
      <c r="H12" s="240">
        <v>0</v>
      </c>
      <c r="I12" s="240">
        <v>0</v>
      </c>
      <c r="J12" s="240">
        <v>0</v>
      </c>
      <c r="K12" s="240">
        <v>0</v>
      </c>
      <c r="L12" s="240">
        <v>0</v>
      </c>
      <c r="M12" s="240">
        <v>0</v>
      </c>
      <c r="N12" s="240">
        <v>0</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0</v>
      </c>
      <c r="AE12" s="240">
        <v>0</v>
      </c>
      <c r="AF12" s="240">
        <v>0</v>
      </c>
      <c r="AG12" s="240">
        <v>0</v>
      </c>
      <c r="AH12" s="240">
        <v>0</v>
      </c>
      <c r="AI12" s="240">
        <v>0</v>
      </c>
      <c r="AJ12" s="240">
        <v>0</v>
      </c>
      <c r="AK12" s="240">
        <v>0</v>
      </c>
      <c r="AL12" s="240">
        <v>0</v>
      </c>
      <c r="AM12" s="240">
        <v>0</v>
      </c>
      <c r="AN12" s="240">
        <v>0</v>
      </c>
      <c r="AO12" s="240">
        <v>0</v>
      </c>
      <c r="AP12" s="240">
        <v>0</v>
      </c>
      <c r="AQ12" s="240">
        <v>0</v>
      </c>
      <c r="AR12" s="240">
        <v>0</v>
      </c>
      <c r="AS12" s="240">
        <v>0</v>
      </c>
      <c r="AT12" s="240">
        <v>0</v>
      </c>
      <c r="AU12" s="240">
        <v>0</v>
      </c>
      <c r="AV12" s="240">
        <v>0</v>
      </c>
      <c r="AW12" s="240">
        <v>0</v>
      </c>
      <c r="AX12" s="240">
        <v>0</v>
      </c>
      <c r="AY12" s="240">
        <v>0</v>
      </c>
      <c r="AZ12" s="240">
        <v>0</v>
      </c>
      <c r="BA12" s="240">
        <v>0</v>
      </c>
      <c r="BB12" s="240">
        <v>0</v>
      </c>
      <c r="BC12" s="240">
        <v>0</v>
      </c>
      <c r="BD12" s="240">
        <v>0</v>
      </c>
      <c r="BE12" s="240">
        <v>0</v>
      </c>
      <c r="BF12" s="240">
        <v>0</v>
      </c>
      <c r="BG12" s="240">
        <v>0</v>
      </c>
      <c r="BH12" s="240">
        <v>0</v>
      </c>
      <c r="BI12" s="240">
        <v>0</v>
      </c>
      <c r="BJ12" s="240">
        <v>0</v>
      </c>
      <c r="BK12" s="240">
        <v>0</v>
      </c>
      <c r="BL12" s="240">
        <v>23.082844298202023</v>
      </c>
      <c r="BM12" s="240">
        <v>28.427885672585596</v>
      </c>
      <c r="BN12" s="240">
        <v>34.419420881684694</v>
      </c>
      <c r="BO12" s="240">
        <v>38.184232300479046</v>
      </c>
      <c r="BP12" s="240">
        <v>45.841252968819461</v>
      </c>
      <c r="BQ12" s="240">
        <v>0</v>
      </c>
      <c r="BR12" s="240">
        <v>0</v>
      </c>
      <c r="BS12" s="240">
        <v>0</v>
      </c>
      <c r="BT12" s="240">
        <v>0</v>
      </c>
      <c r="BU12" s="240">
        <v>0</v>
      </c>
      <c r="BV12" s="240">
        <v>0</v>
      </c>
      <c r="BW12" s="240">
        <v>0</v>
      </c>
      <c r="BX12" s="240">
        <v>0</v>
      </c>
      <c r="BY12" s="240">
        <v>0</v>
      </c>
      <c r="BZ12" s="240">
        <v>0</v>
      </c>
      <c r="CA12" s="240">
        <v>0</v>
      </c>
      <c r="CB12" s="241">
        <v>0</v>
      </c>
    </row>
    <row r="13" spans="1:80" x14ac:dyDescent="0.4">
      <c r="A13" s="278"/>
      <c r="B13" s="64" t="s">
        <v>519</v>
      </c>
      <c r="C13" s="277"/>
      <c r="D13" s="240">
        <v>0</v>
      </c>
      <c r="E13" s="240">
        <v>0</v>
      </c>
      <c r="F13" s="240">
        <v>0</v>
      </c>
      <c r="G13" s="240">
        <v>0</v>
      </c>
      <c r="H13" s="240">
        <v>0</v>
      </c>
      <c r="I13" s="240">
        <v>0</v>
      </c>
      <c r="J13" s="240">
        <v>0</v>
      </c>
      <c r="K13" s="240">
        <v>0</v>
      </c>
      <c r="L13" s="240">
        <v>0</v>
      </c>
      <c r="M13" s="240">
        <v>0</v>
      </c>
      <c r="N13" s="240">
        <v>0</v>
      </c>
      <c r="O13" s="240">
        <v>0</v>
      </c>
      <c r="P13" s="240">
        <v>0</v>
      </c>
      <c r="Q13" s="240">
        <v>0</v>
      </c>
      <c r="R13" s="240">
        <v>0</v>
      </c>
      <c r="S13" s="240">
        <v>0</v>
      </c>
      <c r="T13" s="240">
        <v>0</v>
      </c>
      <c r="U13" s="240">
        <v>0</v>
      </c>
      <c r="V13" s="240">
        <v>0</v>
      </c>
      <c r="W13" s="240">
        <v>0</v>
      </c>
      <c r="X13" s="240">
        <v>0</v>
      </c>
      <c r="Y13" s="240">
        <v>0</v>
      </c>
      <c r="Z13" s="240">
        <v>0</v>
      </c>
      <c r="AA13" s="240">
        <v>0</v>
      </c>
      <c r="AB13" s="240">
        <v>0</v>
      </c>
      <c r="AC13" s="240">
        <v>0</v>
      </c>
      <c r="AD13" s="240">
        <v>0</v>
      </c>
      <c r="AE13" s="240">
        <v>0</v>
      </c>
      <c r="AF13" s="240">
        <v>0</v>
      </c>
      <c r="AG13" s="240">
        <v>0</v>
      </c>
      <c r="AH13" s="240">
        <v>0</v>
      </c>
      <c r="AI13" s="240">
        <v>0</v>
      </c>
      <c r="AJ13" s="240">
        <v>0</v>
      </c>
      <c r="AK13" s="240">
        <v>0</v>
      </c>
      <c r="AL13" s="240">
        <v>0</v>
      </c>
      <c r="AM13" s="240">
        <v>0</v>
      </c>
      <c r="AN13" s="240">
        <v>0</v>
      </c>
      <c r="AO13" s="240">
        <v>0</v>
      </c>
      <c r="AP13" s="240">
        <v>0</v>
      </c>
      <c r="AQ13" s="240">
        <v>0</v>
      </c>
      <c r="AR13" s="240">
        <v>0</v>
      </c>
      <c r="AS13" s="240">
        <v>0</v>
      </c>
      <c r="AT13" s="240">
        <v>0</v>
      </c>
      <c r="AU13" s="240">
        <v>0</v>
      </c>
      <c r="AV13" s="240">
        <v>0</v>
      </c>
      <c r="AW13" s="240">
        <v>0</v>
      </c>
      <c r="AX13" s="240">
        <v>0</v>
      </c>
      <c r="AY13" s="240">
        <v>0</v>
      </c>
      <c r="AZ13" s="240">
        <v>0</v>
      </c>
      <c r="BA13" s="240">
        <v>0</v>
      </c>
      <c r="BB13" s="240">
        <v>0</v>
      </c>
      <c r="BC13" s="240">
        <v>0</v>
      </c>
      <c r="BD13" s="240">
        <v>0</v>
      </c>
      <c r="BE13" s="240">
        <v>0</v>
      </c>
      <c r="BF13" s="240">
        <v>0</v>
      </c>
      <c r="BG13" s="240">
        <v>0</v>
      </c>
      <c r="BH13" s="240">
        <v>0</v>
      </c>
      <c r="BI13" s="240">
        <v>0</v>
      </c>
      <c r="BJ13" s="240">
        <v>0</v>
      </c>
      <c r="BK13" s="240">
        <v>0</v>
      </c>
      <c r="BL13" s="240">
        <v>5.4657403293191589</v>
      </c>
      <c r="BM13" s="240">
        <v>6.0969998242253682</v>
      </c>
      <c r="BN13" s="240">
        <v>6.8956510417745456</v>
      </c>
      <c r="BO13" s="240">
        <v>6.7893805407546886</v>
      </c>
      <c r="BP13" s="240">
        <v>6.7126372311936491</v>
      </c>
      <c r="BQ13" s="240">
        <v>0</v>
      </c>
      <c r="BR13" s="240">
        <v>0</v>
      </c>
      <c r="BS13" s="240">
        <v>0</v>
      </c>
      <c r="BT13" s="240">
        <v>0</v>
      </c>
      <c r="BU13" s="240">
        <v>0</v>
      </c>
      <c r="BV13" s="240">
        <v>0</v>
      </c>
      <c r="BW13" s="240">
        <v>0</v>
      </c>
      <c r="BX13" s="240">
        <v>0</v>
      </c>
      <c r="BY13" s="240">
        <v>0</v>
      </c>
      <c r="BZ13" s="240">
        <v>0</v>
      </c>
      <c r="CA13" s="240">
        <v>0</v>
      </c>
      <c r="CB13" s="241">
        <v>0</v>
      </c>
    </row>
    <row r="14" spans="1:80" x14ac:dyDescent="0.4">
      <c r="A14" s="278"/>
      <c r="B14" s="64" t="s">
        <v>29</v>
      </c>
      <c r="C14" s="277"/>
      <c r="D14" s="240">
        <v>0</v>
      </c>
      <c r="E14" s="240">
        <v>0</v>
      </c>
      <c r="F14" s="240">
        <v>0</v>
      </c>
      <c r="G14" s="240">
        <v>0</v>
      </c>
      <c r="H14" s="240">
        <v>0</v>
      </c>
      <c r="I14" s="240">
        <v>0</v>
      </c>
      <c r="J14" s="240">
        <v>0</v>
      </c>
      <c r="K14" s="240">
        <v>0</v>
      </c>
      <c r="L14" s="240">
        <v>0</v>
      </c>
      <c r="M14" s="240">
        <v>0</v>
      </c>
      <c r="N14" s="240">
        <v>0</v>
      </c>
      <c r="O14" s="240">
        <v>0</v>
      </c>
      <c r="P14" s="240">
        <v>0</v>
      </c>
      <c r="Q14" s="240">
        <v>0</v>
      </c>
      <c r="R14" s="240">
        <v>0</v>
      </c>
      <c r="S14" s="240">
        <v>0</v>
      </c>
      <c r="T14" s="240">
        <v>0</v>
      </c>
      <c r="U14" s="240">
        <v>0</v>
      </c>
      <c r="V14" s="240">
        <v>0</v>
      </c>
      <c r="W14" s="240">
        <v>0</v>
      </c>
      <c r="X14" s="240">
        <v>0</v>
      </c>
      <c r="Y14" s="240">
        <v>0</v>
      </c>
      <c r="Z14" s="240">
        <v>0</v>
      </c>
      <c r="AA14" s="240">
        <v>0</v>
      </c>
      <c r="AB14" s="240">
        <v>0</v>
      </c>
      <c r="AC14" s="240">
        <v>0</v>
      </c>
      <c r="AD14" s="240">
        <v>0</v>
      </c>
      <c r="AE14" s="240">
        <v>0</v>
      </c>
      <c r="AF14" s="240">
        <v>0</v>
      </c>
      <c r="AG14" s="240">
        <v>0</v>
      </c>
      <c r="AH14" s="240">
        <v>0</v>
      </c>
      <c r="AI14" s="240">
        <v>0</v>
      </c>
      <c r="AJ14" s="240">
        <v>0</v>
      </c>
      <c r="AK14" s="240">
        <v>0</v>
      </c>
      <c r="AL14" s="240">
        <v>0</v>
      </c>
      <c r="AM14" s="240">
        <v>0</v>
      </c>
      <c r="AN14" s="240">
        <v>0</v>
      </c>
      <c r="AO14" s="240">
        <v>0</v>
      </c>
      <c r="AP14" s="240">
        <v>0</v>
      </c>
      <c r="AQ14" s="240">
        <v>0</v>
      </c>
      <c r="AR14" s="240">
        <v>0</v>
      </c>
      <c r="AS14" s="240">
        <v>0</v>
      </c>
      <c r="AT14" s="240">
        <v>0</v>
      </c>
      <c r="AU14" s="240">
        <v>0</v>
      </c>
      <c r="AV14" s="240">
        <v>0</v>
      </c>
      <c r="AW14" s="240">
        <v>0</v>
      </c>
      <c r="AX14" s="240">
        <v>0</v>
      </c>
      <c r="AY14" s="240">
        <v>0</v>
      </c>
      <c r="AZ14" s="240">
        <v>0</v>
      </c>
      <c r="BA14" s="240">
        <v>0</v>
      </c>
      <c r="BB14" s="240">
        <v>0</v>
      </c>
      <c r="BC14" s="240">
        <v>0</v>
      </c>
      <c r="BD14" s="240">
        <v>0</v>
      </c>
      <c r="BE14" s="240">
        <v>0</v>
      </c>
      <c r="BF14" s="240">
        <v>0</v>
      </c>
      <c r="BG14" s="240">
        <v>0</v>
      </c>
      <c r="BH14" s="240">
        <v>0</v>
      </c>
      <c r="BI14" s="240">
        <v>0</v>
      </c>
      <c r="BJ14" s="240">
        <v>0</v>
      </c>
      <c r="BK14" s="240">
        <v>0</v>
      </c>
      <c r="BL14" s="240">
        <v>311.10320714739561</v>
      </c>
      <c r="BM14" s="240">
        <v>322.0954267879905</v>
      </c>
      <c r="BN14" s="240">
        <v>328.73751436019393</v>
      </c>
      <c r="BO14" s="240">
        <v>321.81967597883261</v>
      </c>
      <c r="BP14" s="240">
        <v>330.48284130260879</v>
      </c>
      <c r="BQ14" s="240">
        <v>0</v>
      </c>
      <c r="BR14" s="240">
        <v>0</v>
      </c>
      <c r="BS14" s="240">
        <v>0</v>
      </c>
      <c r="BT14" s="240">
        <v>0</v>
      </c>
      <c r="BU14" s="240">
        <v>0</v>
      </c>
      <c r="BV14" s="240">
        <v>0</v>
      </c>
      <c r="BW14" s="240">
        <v>0</v>
      </c>
      <c r="BX14" s="240">
        <v>0</v>
      </c>
      <c r="BY14" s="240">
        <v>0</v>
      </c>
      <c r="BZ14" s="240">
        <v>0</v>
      </c>
      <c r="CA14" s="240">
        <v>0</v>
      </c>
      <c r="CB14" s="241">
        <v>0</v>
      </c>
    </row>
    <row r="15" spans="1:80" x14ac:dyDescent="0.4">
      <c r="A15" s="278"/>
      <c r="B15" s="64" t="s">
        <v>520</v>
      </c>
      <c r="C15" s="277"/>
      <c r="D15" s="240">
        <v>0</v>
      </c>
      <c r="E15" s="240">
        <v>0</v>
      </c>
      <c r="F15" s="240">
        <v>0</v>
      </c>
      <c r="G15" s="240">
        <v>0</v>
      </c>
      <c r="H15" s="240">
        <v>0</v>
      </c>
      <c r="I15" s="240">
        <v>0</v>
      </c>
      <c r="J15" s="240">
        <v>0</v>
      </c>
      <c r="K15" s="240">
        <v>0</v>
      </c>
      <c r="L15" s="240">
        <v>0</v>
      </c>
      <c r="M15" s="240">
        <v>0</v>
      </c>
      <c r="N15" s="240">
        <v>0</v>
      </c>
      <c r="O15" s="240">
        <v>0</v>
      </c>
      <c r="P15" s="240">
        <v>0</v>
      </c>
      <c r="Q15" s="240">
        <v>0</v>
      </c>
      <c r="R15" s="240">
        <v>0</v>
      </c>
      <c r="S15" s="240">
        <v>0</v>
      </c>
      <c r="T15" s="240">
        <v>0</v>
      </c>
      <c r="U15" s="240">
        <v>0</v>
      </c>
      <c r="V15" s="240">
        <v>0</v>
      </c>
      <c r="W15" s="240">
        <v>0</v>
      </c>
      <c r="X15" s="240">
        <v>0</v>
      </c>
      <c r="Y15" s="240">
        <v>0</v>
      </c>
      <c r="Z15" s="240">
        <v>0</v>
      </c>
      <c r="AA15" s="240">
        <v>0</v>
      </c>
      <c r="AB15" s="240">
        <v>0</v>
      </c>
      <c r="AC15" s="240">
        <v>0</v>
      </c>
      <c r="AD15" s="240">
        <v>0</v>
      </c>
      <c r="AE15" s="240">
        <v>0</v>
      </c>
      <c r="AF15" s="240">
        <v>0</v>
      </c>
      <c r="AG15" s="240">
        <v>0</v>
      </c>
      <c r="AH15" s="240">
        <v>0</v>
      </c>
      <c r="AI15" s="240">
        <v>0</v>
      </c>
      <c r="AJ15" s="240">
        <v>0</v>
      </c>
      <c r="AK15" s="240">
        <v>0</v>
      </c>
      <c r="AL15" s="240">
        <v>0</v>
      </c>
      <c r="AM15" s="240">
        <v>0</v>
      </c>
      <c r="AN15" s="240">
        <v>0</v>
      </c>
      <c r="AO15" s="240">
        <v>0</v>
      </c>
      <c r="AP15" s="240">
        <v>0</v>
      </c>
      <c r="AQ15" s="240">
        <v>0</v>
      </c>
      <c r="AR15" s="240">
        <v>0</v>
      </c>
      <c r="AS15" s="240">
        <v>0</v>
      </c>
      <c r="AT15" s="240">
        <v>0</v>
      </c>
      <c r="AU15" s="240">
        <v>0</v>
      </c>
      <c r="AV15" s="240">
        <v>0</v>
      </c>
      <c r="AW15" s="240">
        <v>0</v>
      </c>
      <c r="AX15" s="240">
        <v>0</v>
      </c>
      <c r="AY15" s="240">
        <v>0</v>
      </c>
      <c r="AZ15" s="240">
        <v>0</v>
      </c>
      <c r="BA15" s="240">
        <v>0</v>
      </c>
      <c r="BB15" s="240">
        <v>0</v>
      </c>
      <c r="BC15" s="240">
        <v>0</v>
      </c>
      <c r="BD15" s="240">
        <v>0</v>
      </c>
      <c r="BE15" s="240">
        <v>0</v>
      </c>
      <c r="BF15" s="240">
        <v>0</v>
      </c>
      <c r="BG15" s="240">
        <v>0</v>
      </c>
      <c r="BH15" s="240">
        <v>0</v>
      </c>
      <c r="BI15" s="240">
        <v>0</v>
      </c>
      <c r="BJ15" s="240">
        <v>0</v>
      </c>
      <c r="BK15" s="240">
        <v>0</v>
      </c>
      <c r="BL15" s="240">
        <v>202.19597112502819</v>
      </c>
      <c r="BM15" s="240">
        <v>298.50971591364902</v>
      </c>
      <c r="BN15" s="240">
        <v>408.00421011928688</v>
      </c>
      <c r="BO15" s="240">
        <v>472.31268500113845</v>
      </c>
      <c r="BP15" s="240">
        <v>527.80568466400962</v>
      </c>
      <c r="BQ15" s="240">
        <v>0</v>
      </c>
      <c r="BR15" s="240">
        <v>0</v>
      </c>
      <c r="BS15" s="240">
        <v>0</v>
      </c>
      <c r="BT15" s="240">
        <v>0</v>
      </c>
      <c r="BU15" s="240">
        <v>0</v>
      </c>
      <c r="BV15" s="240">
        <v>0</v>
      </c>
      <c r="BW15" s="240">
        <v>0</v>
      </c>
      <c r="BX15" s="240">
        <v>0</v>
      </c>
      <c r="BY15" s="240">
        <v>0</v>
      </c>
      <c r="BZ15" s="240">
        <v>0</v>
      </c>
      <c r="CA15" s="240">
        <v>0</v>
      </c>
      <c r="CB15" s="241">
        <v>0</v>
      </c>
    </row>
    <row r="16" spans="1:80" ht="26.25" customHeight="1" x14ac:dyDescent="0.4">
      <c r="A16" s="278"/>
      <c r="B16" s="64" t="s">
        <v>521</v>
      </c>
      <c r="C16" s="50"/>
      <c r="D16" s="240">
        <f t="shared" ref="D16:AI16" si="1">D19</f>
        <v>0</v>
      </c>
      <c r="E16" s="240">
        <f t="shared" si="1"/>
        <v>0</v>
      </c>
      <c r="F16" s="240">
        <f t="shared" si="1"/>
        <v>0</v>
      </c>
      <c r="G16" s="240">
        <f t="shared" si="1"/>
        <v>0</v>
      </c>
      <c r="H16" s="240">
        <f t="shared" si="1"/>
        <v>0</v>
      </c>
      <c r="I16" s="240">
        <f t="shared" si="1"/>
        <v>0</v>
      </c>
      <c r="J16" s="240">
        <f t="shared" si="1"/>
        <v>0</v>
      </c>
      <c r="K16" s="240">
        <f t="shared" si="1"/>
        <v>0</v>
      </c>
      <c r="L16" s="240">
        <f t="shared" si="1"/>
        <v>0</v>
      </c>
      <c r="M16" s="240">
        <f t="shared" si="1"/>
        <v>0</v>
      </c>
      <c r="N16" s="240">
        <f t="shared" si="1"/>
        <v>0</v>
      </c>
      <c r="O16" s="240">
        <f t="shared" si="1"/>
        <v>0</v>
      </c>
      <c r="P16" s="240">
        <f t="shared" si="1"/>
        <v>0</v>
      </c>
      <c r="Q16" s="240">
        <f t="shared" si="1"/>
        <v>0</v>
      </c>
      <c r="R16" s="240">
        <f t="shared" si="1"/>
        <v>0</v>
      </c>
      <c r="S16" s="240">
        <f t="shared" si="1"/>
        <v>0</v>
      </c>
      <c r="T16" s="240">
        <f t="shared" si="1"/>
        <v>0</v>
      </c>
      <c r="U16" s="240">
        <f t="shared" si="1"/>
        <v>0</v>
      </c>
      <c r="V16" s="240">
        <f t="shared" si="1"/>
        <v>0</v>
      </c>
      <c r="W16" s="240">
        <f t="shared" si="1"/>
        <v>0</v>
      </c>
      <c r="X16" s="240">
        <f t="shared" si="1"/>
        <v>0</v>
      </c>
      <c r="Y16" s="240">
        <f t="shared" si="1"/>
        <v>0</v>
      </c>
      <c r="Z16" s="240">
        <f t="shared" si="1"/>
        <v>0</v>
      </c>
      <c r="AA16" s="240">
        <f t="shared" si="1"/>
        <v>0</v>
      </c>
      <c r="AB16" s="240">
        <f t="shared" si="1"/>
        <v>0</v>
      </c>
      <c r="AC16" s="240">
        <f t="shared" si="1"/>
        <v>0</v>
      </c>
      <c r="AD16" s="240">
        <f t="shared" si="1"/>
        <v>0</v>
      </c>
      <c r="AE16" s="240">
        <f t="shared" si="1"/>
        <v>0</v>
      </c>
      <c r="AF16" s="240">
        <f t="shared" si="1"/>
        <v>0</v>
      </c>
      <c r="AG16" s="240">
        <f t="shared" si="1"/>
        <v>0</v>
      </c>
      <c r="AH16" s="240">
        <f t="shared" si="1"/>
        <v>189.0604099893182</v>
      </c>
      <c r="AI16" s="240">
        <f t="shared" si="1"/>
        <v>217.24186395918002</v>
      </c>
      <c r="AJ16" s="240">
        <f t="shared" ref="AJ16:BK16" si="2">AJ19</f>
        <v>291.64676658977385</v>
      </c>
      <c r="AK16" s="240">
        <f t="shared" si="2"/>
        <v>435.79447132057123</v>
      </c>
      <c r="AL16" s="240">
        <f t="shared" si="2"/>
        <v>531.64070822038082</v>
      </c>
      <c r="AM16" s="240">
        <f t="shared" si="2"/>
        <v>599.91337522552976</v>
      </c>
      <c r="AN16" s="240">
        <f t="shared" si="2"/>
        <v>667.59777746960162</v>
      </c>
      <c r="AO16" s="240">
        <f t="shared" si="2"/>
        <v>730.54411349699535</v>
      </c>
      <c r="AP16" s="240">
        <f t="shared" si="2"/>
        <v>805.60849456809274</v>
      </c>
      <c r="AQ16" s="240">
        <f t="shared" si="2"/>
        <v>838.18835992187337</v>
      </c>
      <c r="AR16" s="240">
        <f t="shared" si="2"/>
        <v>760.26900000000001</v>
      </c>
      <c r="AS16" s="240">
        <f t="shared" si="2"/>
        <v>936.29321192193368</v>
      </c>
      <c r="AT16" s="240">
        <f t="shared" si="2"/>
        <v>1162.117</v>
      </c>
      <c r="AU16" s="240">
        <f t="shared" si="2"/>
        <v>670.327</v>
      </c>
      <c r="AV16" s="240">
        <f t="shared" si="2"/>
        <v>724.20100000000002</v>
      </c>
      <c r="AW16" s="240">
        <f t="shared" si="2"/>
        <v>941.47799999999995</v>
      </c>
      <c r="AX16" s="240">
        <f t="shared" si="2"/>
        <v>973.24916299999973</v>
      </c>
      <c r="AY16" s="240">
        <f t="shared" si="2"/>
        <v>991.50290500000006</v>
      </c>
      <c r="AZ16" s="240">
        <f t="shared" si="2"/>
        <v>1035.1050220000002</v>
      </c>
      <c r="BA16" s="240">
        <f t="shared" si="2"/>
        <v>1079.5440269999999</v>
      </c>
      <c r="BB16" s="240">
        <f t="shared" si="2"/>
        <v>1124.7226409999994</v>
      </c>
      <c r="BC16" s="240">
        <f t="shared" si="2"/>
        <v>1163.735510948489</v>
      </c>
      <c r="BD16" s="240">
        <f t="shared" si="2"/>
        <v>1229.3620240181656</v>
      </c>
      <c r="BE16" s="240">
        <f t="shared" si="2"/>
        <v>1349.4457237699216</v>
      </c>
      <c r="BF16" s="240">
        <f t="shared" si="2"/>
        <v>1430.8457317625675</v>
      </c>
      <c r="BG16" s="240">
        <f t="shared" si="2"/>
        <v>1612.517104499429</v>
      </c>
      <c r="BH16" s="240">
        <f t="shared" si="2"/>
        <v>1828.5273484448542</v>
      </c>
      <c r="BI16" s="240">
        <f t="shared" si="2"/>
        <v>1843.2959341159444</v>
      </c>
      <c r="BJ16" s="240">
        <f t="shared" si="2"/>
        <v>2003.9939900362206</v>
      </c>
      <c r="BK16" s="240">
        <f t="shared" si="2"/>
        <v>2046.6136160962108</v>
      </c>
      <c r="BL16" s="240">
        <v>2162.8252108384918</v>
      </c>
      <c r="BM16" s="240">
        <v>2239.7459853678515</v>
      </c>
      <c r="BN16" s="240">
        <v>2273.0145576027198</v>
      </c>
      <c r="BO16" s="240">
        <v>2227.1295013956719</v>
      </c>
      <c r="BP16" s="240">
        <v>2136.5856605519407</v>
      </c>
      <c r="BQ16" s="240">
        <v>0</v>
      </c>
      <c r="BR16" s="240">
        <v>0</v>
      </c>
      <c r="BS16" s="240">
        <v>0</v>
      </c>
      <c r="BT16" s="240">
        <v>0</v>
      </c>
      <c r="BU16" s="240">
        <v>0</v>
      </c>
      <c r="BV16" s="240">
        <v>0</v>
      </c>
      <c r="BW16" s="240">
        <v>0</v>
      </c>
      <c r="BX16" s="240">
        <v>0</v>
      </c>
      <c r="BY16" s="240">
        <v>0</v>
      </c>
      <c r="BZ16" s="240">
        <v>0</v>
      </c>
      <c r="CA16" s="240">
        <v>0</v>
      </c>
      <c r="CB16" s="241">
        <v>0</v>
      </c>
    </row>
    <row r="17" spans="1:80" x14ac:dyDescent="0.4">
      <c r="A17" s="278"/>
      <c r="B17" s="64" t="s">
        <v>522</v>
      </c>
      <c r="C17" s="50"/>
      <c r="D17" s="240">
        <f t="shared" ref="D17:AI17" si="3">SUM(D20:D23)</f>
        <v>0</v>
      </c>
      <c r="E17" s="240">
        <f t="shared" si="3"/>
        <v>0</v>
      </c>
      <c r="F17" s="240">
        <f t="shared" si="3"/>
        <v>0</v>
      </c>
      <c r="G17" s="240">
        <f t="shared" si="3"/>
        <v>0</v>
      </c>
      <c r="H17" s="240">
        <f t="shared" si="3"/>
        <v>0</v>
      </c>
      <c r="I17" s="240">
        <f t="shared" si="3"/>
        <v>0</v>
      </c>
      <c r="J17" s="240">
        <f t="shared" si="3"/>
        <v>0</v>
      </c>
      <c r="K17" s="240">
        <f t="shared" si="3"/>
        <v>0</v>
      </c>
      <c r="L17" s="240">
        <f t="shared" si="3"/>
        <v>0</v>
      </c>
      <c r="M17" s="240">
        <f t="shared" si="3"/>
        <v>0</v>
      </c>
      <c r="N17" s="240">
        <f t="shared" si="3"/>
        <v>0</v>
      </c>
      <c r="O17" s="240">
        <f t="shared" si="3"/>
        <v>0</v>
      </c>
      <c r="P17" s="240">
        <f t="shared" si="3"/>
        <v>0</v>
      </c>
      <c r="Q17" s="240">
        <f t="shared" si="3"/>
        <v>0</v>
      </c>
      <c r="R17" s="240">
        <f t="shared" si="3"/>
        <v>0</v>
      </c>
      <c r="S17" s="240">
        <f t="shared" si="3"/>
        <v>0</v>
      </c>
      <c r="T17" s="240">
        <f t="shared" si="3"/>
        <v>0</v>
      </c>
      <c r="U17" s="240">
        <f t="shared" si="3"/>
        <v>0</v>
      </c>
      <c r="V17" s="240">
        <f t="shared" si="3"/>
        <v>0</v>
      </c>
      <c r="W17" s="240">
        <f t="shared" si="3"/>
        <v>0</v>
      </c>
      <c r="X17" s="240">
        <f t="shared" si="3"/>
        <v>0</v>
      </c>
      <c r="Y17" s="240">
        <f t="shared" si="3"/>
        <v>0</v>
      </c>
      <c r="Z17" s="240">
        <f t="shared" si="3"/>
        <v>0</v>
      </c>
      <c r="AA17" s="240">
        <f t="shared" si="3"/>
        <v>0</v>
      </c>
      <c r="AB17" s="240">
        <f t="shared" si="3"/>
        <v>0</v>
      </c>
      <c r="AC17" s="240">
        <f t="shared" si="3"/>
        <v>0</v>
      </c>
      <c r="AD17" s="240">
        <f t="shared" si="3"/>
        <v>0</v>
      </c>
      <c r="AE17" s="240">
        <f t="shared" si="3"/>
        <v>0</v>
      </c>
      <c r="AF17" s="240">
        <f t="shared" si="3"/>
        <v>0</v>
      </c>
      <c r="AG17" s="240">
        <f t="shared" si="3"/>
        <v>0</v>
      </c>
      <c r="AH17" s="240">
        <f t="shared" si="3"/>
        <v>196.93959001068183</v>
      </c>
      <c r="AI17" s="240">
        <f t="shared" si="3"/>
        <v>227.75813604082006</v>
      </c>
      <c r="AJ17" s="240">
        <f t="shared" ref="AJ17:BK17" si="4">SUM(AJ20:AJ23)</f>
        <v>307.35323341022615</v>
      </c>
      <c r="AK17" s="240">
        <f t="shared" si="4"/>
        <v>454.80552867942873</v>
      </c>
      <c r="AL17" s="240">
        <f t="shared" si="4"/>
        <v>551.35929177961918</v>
      </c>
      <c r="AM17" s="240">
        <f t="shared" si="4"/>
        <v>618.08662477447024</v>
      </c>
      <c r="AN17" s="240">
        <f t="shared" si="4"/>
        <v>686.40222253039815</v>
      </c>
      <c r="AO17" s="240">
        <f t="shared" si="4"/>
        <v>748.45588650300476</v>
      </c>
      <c r="AP17" s="240">
        <f t="shared" si="4"/>
        <v>829.39150543190704</v>
      </c>
      <c r="AQ17" s="240">
        <f t="shared" si="4"/>
        <v>862.81164007812663</v>
      </c>
      <c r="AR17" s="240">
        <f t="shared" si="4"/>
        <v>604.86500000000012</v>
      </c>
      <c r="AS17" s="240">
        <f t="shared" si="4"/>
        <v>763.36878807806625</v>
      </c>
      <c r="AT17" s="240">
        <f t="shared" si="4"/>
        <v>960.69299999999987</v>
      </c>
      <c r="AU17" s="240">
        <f t="shared" si="4"/>
        <v>733.84</v>
      </c>
      <c r="AV17" s="240">
        <f t="shared" si="4"/>
        <v>968.37500000000023</v>
      </c>
      <c r="AW17" s="240">
        <f t="shared" si="4"/>
        <v>998.42199999999991</v>
      </c>
      <c r="AX17" s="240">
        <f t="shared" si="4"/>
        <v>1103.9621309999998</v>
      </c>
      <c r="AY17" s="240">
        <f t="shared" si="4"/>
        <v>1197.1680269999999</v>
      </c>
      <c r="AZ17" s="240">
        <f t="shared" si="4"/>
        <v>1275.5067700000002</v>
      </c>
      <c r="BA17" s="240">
        <f t="shared" si="4"/>
        <v>1315.1345980000001</v>
      </c>
      <c r="BB17" s="240">
        <f t="shared" si="4"/>
        <v>1327.6819739999989</v>
      </c>
      <c r="BC17" s="240">
        <f t="shared" si="4"/>
        <v>1347.1518148446023</v>
      </c>
      <c r="BD17" s="240">
        <f t="shared" si="4"/>
        <v>1345.1564549999996</v>
      </c>
      <c r="BE17" s="240">
        <f t="shared" si="4"/>
        <v>1336.3771304102056</v>
      </c>
      <c r="BF17" s="240">
        <f t="shared" si="4"/>
        <v>1403.0935666124119</v>
      </c>
      <c r="BG17" s="240">
        <f t="shared" si="4"/>
        <v>1613.6138907605705</v>
      </c>
      <c r="BH17" s="240">
        <f t="shared" si="4"/>
        <v>1728.4576144734931</v>
      </c>
      <c r="BI17" s="240">
        <f t="shared" si="4"/>
        <v>1930.7936408840555</v>
      </c>
      <c r="BJ17" s="240">
        <f t="shared" si="4"/>
        <v>1937.0327149637794</v>
      </c>
      <c r="BK17" s="240">
        <f t="shared" si="4"/>
        <v>1980.0739629037898</v>
      </c>
      <c r="BL17" s="240">
        <f t="shared" ref="BL17:CB17" si="5">BL4-BL16</f>
        <v>2071.6184511615079</v>
      </c>
      <c r="BM17" s="240">
        <f t="shared" si="5"/>
        <v>2457.9322396321481</v>
      </c>
      <c r="BN17" s="240">
        <f t="shared" si="5"/>
        <v>2651.7587673972803</v>
      </c>
      <c r="BO17" s="240">
        <f t="shared" si="5"/>
        <v>2691.2493936043288</v>
      </c>
      <c r="BP17" s="240">
        <f t="shared" si="5"/>
        <v>2775.3624294480583</v>
      </c>
      <c r="BQ17" s="240">
        <f t="shared" si="5"/>
        <v>0</v>
      </c>
      <c r="BR17" s="240">
        <f t="shared" si="5"/>
        <v>0</v>
      </c>
      <c r="BS17" s="240">
        <f t="shared" si="5"/>
        <v>0</v>
      </c>
      <c r="BT17" s="240">
        <f t="shared" si="5"/>
        <v>0</v>
      </c>
      <c r="BU17" s="240">
        <f t="shared" si="5"/>
        <v>0</v>
      </c>
      <c r="BV17" s="240">
        <f t="shared" si="5"/>
        <v>0</v>
      </c>
      <c r="BW17" s="240">
        <f t="shared" si="5"/>
        <v>0</v>
      </c>
      <c r="BX17" s="240">
        <f t="shared" si="5"/>
        <v>0</v>
      </c>
      <c r="BY17" s="240">
        <f t="shared" si="5"/>
        <v>0</v>
      </c>
      <c r="BZ17" s="240">
        <f t="shared" si="5"/>
        <v>0</v>
      </c>
      <c r="CA17" s="240">
        <f t="shared" si="5"/>
        <v>0</v>
      </c>
      <c r="CB17" s="241">
        <f t="shared" si="5"/>
        <v>0</v>
      </c>
    </row>
    <row r="18" spans="1:80" ht="26.25" customHeight="1" x14ac:dyDescent="0.4">
      <c r="A18" s="96"/>
      <c r="B18" s="50" t="s">
        <v>523</v>
      </c>
      <c r="C18" s="277"/>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1"/>
    </row>
    <row r="19" spans="1:80" x14ac:dyDescent="0.4">
      <c r="A19" s="278"/>
      <c r="B19" s="64" t="s">
        <v>524</v>
      </c>
      <c r="C19" s="277"/>
      <c r="D19" s="240">
        <v>0</v>
      </c>
      <c r="E19" s="240">
        <v>0</v>
      </c>
      <c r="F19" s="240">
        <v>0</v>
      </c>
      <c r="G19" s="240">
        <v>0</v>
      </c>
      <c r="H19" s="240">
        <v>0</v>
      </c>
      <c r="I19" s="240">
        <v>0</v>
      </c>
      <c r="J19" s="240">
        <v>0</v>
      </c>
      <c r="K19" s="240">
        <v>0</v>
      </c>
      <c r="L19" s="240">
        <v>0</v>
      </c>
      <c r="M19" s="240">
        <v>0</v>
      </c>
      <c r="N19" s="240">
        <v>0</v>
      </c>
      <c r="O19" s="240">
        <v>0</v>
      </c>
      <c r="P19" s="240">
        <v>0</v>
      </c>
      <c r="Q19" s="240">
        <v>0</v>
      </c>
      <c r="R19" s="240">
        <v>0</v>
      </c>
      <c r="S19" s="240">
        <v>0</v>
      </c>
      <c r="T19" s="240">
        <v>0</v>
      </c>
      <c r="U19" s="240">
        <v>0</v>
      </c>
      <c r="V19" s="240">
        <v>0</v>
      </c>
      <c r="W19" s="240">
        <v>0</v>
      </c>
      <c r="X19" s="240">
        <v>0</v>
      </c>
      <c r="Y19" s="240">
        <v>0</v>
      </c>
      <c r="Z19" s="240">
        <v>0</v>
      </c>
      <c r="AA19" s="240">
        <v>0</v>
      </c>
      <c r="AB19" s="240">
        <v>0</v>
      </c>
      <c r="AC19" s="240">
        <v>0</v>
      </c>
      <c r="AD19" s="240">
        <v>0</v>
      </c>
      <c r="AE19" s="240">
        <v>0</v>
      </c>
      <c r="AF19" s="240">
        <v>0</v>
      </c>
      <c r="AG19" s="240">
        <v>0</v>
      </c>
      <c r="AH19" s="240">
        <v>189.0604099893182</v>
      </c>
      <c r="AI19" s="240">
        <v>217.24186395918002</v>
      </c>
      <c r="AJ19" s="240">
        <v>291.64676658977385</v>
      </c>
      <c r="AK19" s="240">
        <v>435.79447132057123</v>
      </c>
      <c r="AL19" s="240">
        <v>531.64070822038082</v>
      </c>
      <c r="AM19" s="240">
        <v>599.91337522552976</v>
      </c>
      <c r="AN19" s="240">
        <v>667.59777746960162</v>
      </c>
      <c r="AO19" s="240">
        <v>730.54411349699535</v>
      </c>
      <c r="AP19" s="240">
        <v>805.60849456809274</v>
      </c>
      <c r="AQ19" s="240">
        <v>838.18835992187337</v>
      </c>
      <c r="AR19" s="240">
        <v>760.26900000000001</v>
      </c>
      <c r="AS19" s="240">
        <v>936.29321192193368</v>
      </c>
      <c r="AT19" s="240">
        <v>1162.117</v>
      </c>
      <c r="AU19" s="240">
        <v>670.327</v>
      </c>
      <c r="AV19" s="240">
        <v>724.20100000000002</v>
      </c>
      <c r="AW19" s="240">
        <v>941.47799999999995</v>
      </c>
      <c r="AX19" s="240">
        <v>973.24916299999973</v>
      </c>
      <c r="AY19" s="240">
        <v>991.50290500000006</v>
      </c>
      <c r="AZ19" s="240">
        <v>1035.1050220000002</v>
      </c>
      <c r="BA19" s="240">
        <v>1079.5440269999999</v>
      </c>
      <c r="BB19" s="240">
        <v>1124.7226409999994</v>
      </c>
      <c r="BC19" s="240">
        <v>1163.735510948489</v>
      </c>
      <c r="BD19" s="240">
        <v>1229.3620240181656</v>
      </c>
      <c r="BE19" s="240">
        <v>1349.4457237699216</v>
      </c>
      <c r="BF19" s="240">
        <v>1430.8457317625675</v>
      </c>
      <c r="BG19" s="240">
        <v>1612.517104499429</v>
      </c>
      <c r="BH19" s="240">
        <v>1828.5273484448542</v>
      </c>
      <c r="BI19" s="240">
        <v>1843.2959341159444</v>
      </c>
      <c r="BJ19" s="240">
        <v>2003.9939900362206</v>
      </c>
      <c r="BK19" s="240">
        <v>2046.6136160962108</v>
      </c>
      <c r="BL19" s="240">
        <v>2162.8252108384918</v>
      </c>
      <c r="BM19" s="240">
        <v>2239.7459853678515</v>
      </c>
      <c r="BN19" s="240">
        <v>2273.0145576027198</v>
      </c>
      <c r="BO19" s="240">
        <v>2227.1295013956719</v>
      </c>
      <c r="BP19" s="240">
        <v>2136.5856605519407</v>
      </c>
      <c r="BQ19" s="240">
        <v>0</v>
      </c>
      <c r="BR19" s="240">
        <v>0</v>
      </c>
      <c r="BS19" s="240">
        <v>0</v>
      </c>
      <c r="BT19" s="240">
        <v>0</v>
      </c>
      <c r="BU19" s="240">
        <v>0</v>
      </c>
      <c r="BV19" s="240">
        <v>0</v>
      </c>
      <c r="BW19" s="240">
        <v>0</v>
      </c>
      <c r="BX19" s="240">
        <v>0</v>
      </c>
      <c r="BY19" s="240">
        <v>0</v>
      </c>
      <c r="BZ19" s="240">
        <v>0</v>
      </c>
      <c r="CA19" s="240">
        <v>0</v>
      </c>
      <c r="CB19" s="241">
        <v>0</v>
      </c>
    </row>
    <row r="20" spans="1:80" x14ac:dyDescent="0.4">
      <c r="A20" s="278"/>
      <c r="B20" s="64" t="s">
        <v>415</v>
      </c>
      <c r="C20" s="277"/>
      <c r="D20" s="240">
        <v>0</v>
      </c>
      <c r="E20" s="240">
        <v>0</v>
      </c>
      <c r="F20" s="240">
        <v>0</v>
      </c>
      <c r="G20" s="240">
        <v>0</v>
      </c>
      <c r="H20" s="240">
        <v>0</v>
      </c>
      <c r="I20" s="240">
        <v>0</v>
      </c>
      <c r="J20" s="240">
        <v>0</v>
      </c>
      <c r="K20" s="240">
        <v>0</v>
      </c>
      <c r="L20" s="240">
        <v>0</v>
      </c>
      <c r="M20" s="240">
        <v>0</v>
      </c>
      <c r="N20" s="240">
        <v>0</v>
      </c>
      <c r="O20" s="240">
        <v>0</v>
      </c>
      <c r="P20" s="240">
        <v>0</v>
      </c>
      <c r="Q20" s="240">
        <v>0</v>
      </c>
      <c r="R20" s="240">
        <v>0</v>
      </c>
      <c r="S20" s="240">
        <v>0</v>
      </c>
      <c r="T20" s="240">
        <v>0</v>
      </c>
      <c r="U20" s="240">
        <v>0</v>
      </c>
      <c r="V20" s="240">
        <v>0</v>
      </c>
      <c r="W20" s="240">
        <v>0</v>
      </c>
      <c r="X20" s="240">
        <v>0</v>
      </c>
      <c r="Y20" s="240">
        <v>0</v>
      </c>
      <c r="Z20" s="240">
        <v>0</v>
      </c>
      <c r="AA20" s="240">
        <v>0</v>
      </c>
      <c r="AB20" s="240">
        <v>0</v>
      </c>
      <c r="AC20" s="240">
        <v>0</v>
      </c>
      <c r="AD20" s="240">
        <v>0</v>
      </c>
      <c r="AE20" s="240">
        <v>0</v>
      </c>
      <c r="AF20" s="240">
        <v>0</v>
      </c>
      <c r="AG20" s="240">
        <v>0</v>
      </c>
      <c r="AH20" s="240">
        <v>27.502827272667155</v>
      </c>
      <c r="AI20" s="240">
        <v>31.585852043726426</v>
      </c>
      <c r="AJ20" s="240">
        <v>42.384582121077884</v>
      </c>
      <c r="AK20" s="240">
        <v>63.213077234706887</v>
      </c>
      <c r="AL20" s="240">
        <v>76.776376134597115</v>
      </c>
      <c r="AM20" s="240">
        <v>86.294927523123278</v>
      </c>
      <c r="AN20" s="240">
        <v>96.19980924653629</v>
      </c>
      <c r="AO20" s="240">
        <v>104.64116166965778</v>
      </c>
      <c r="AP20" s="240">
        <v>116.03413200590694</v>
      </c>
      <c r="AQ20" s="240">
        <v>120.6229520803748</v>
      </c>
      <c r="AR20" s="240">
        <v>83.058999999999997</v>
      </c>
      <c r="AS20" s="240">
        <v>114.8284154022263</v>
      </c>
      <c r="AT20" s="240">
        <v>166.71700000000001</v>
      </c>
      <c r="AU20" s="240">
        <v>112.279</v>
      </c>
      <c r="AV20" s="240">
        <v>146.14699999999999</v>
      </c>
      <c r="AW20" s="240">
        <v>188.857</v>
      </c>
      <c r="AX20" s="240">
        <v>237.89668399999994</v>
      </c>
      <c r="AY20" s="240">
        <v>279.43384600000002</v>
      </c>
      <c r="AZ20" s="240">
        <v>318.77796300000006</v>
      </c>
      <c r="BA20" s="240">
        <v>366.771837</v>
      </c>
      <c r="BB20" s="240">
        <v>408.74446599999976</v>
      </c>
      <c r="BC20" s="240">
        <v>444.9005951357899</v>
      </c>
      <c r="BD20" s="240">
        <v>486.32011499999982</v>
      </c>
      <c r="BE20" s="240">
        <v>528.76477520781191</v>
      </c>
      <c r="BF20" s="240">
        <v>593.43878223860281</v>
      </c>
      <c r="BG20" s="240">
        <v>700.71103272999665</v>
      </c>
      <c r="BH20" s="240">
        <v>750.02694315173312</v>
      </c>
      <c r="BI20" s="240">
        <v>839.96132516636135</v>
      </c>
      <c r="BJ20" s="240">
        <v>805.30950638016247</v>
      </c>
      <c r="BK20" s="240">
        <v>828.09404862651547</v>
      </c>
      <c r="BL20" s="240">
        <v>869.82127433533924</v>
      </c>
      <c r="BM20" s="240">
        <v>950.96467470191726</v>
      </c>
      <c r="BN20" s="240">
        <v>1008.5423032163782</v>
      </c>
      <c r="BO20" s="240">
        <v>1020.7892962954842</v>
      </c>
      <c r="BP20" s="240">
        <v>1035.9458838204823</v>
      </c>
      <c r="BQ20" s="240">
        <v>0</v>
      </c>
      <c r="BR20" s="240">
        <v>0</v>
      </c>
      <c r="BS20" s="240">
        <v>0</v>
      </c>
      <c r="BT20" s="240">
        <v>0</v>
      </c>
      <c r="BU20" s="240">
        <v>0</v>
      </c>
      <c r="BV20" s="240">
        <v>0</v>
      </c>
      <c r="BW20" s="240">
        <v>0</v>
      </c>
      <c r="BX20" s="240">
        <v>0</v>
      </c>
      <c r="BY20" s="240">
        <v>0</v>
      </c>
      <c r="BZ20" s="240">
        <v>0</v>
      </c>
      <c r="CA20" s="240">
        <v>0</v>
      </c>
      <c r="CB20" s="241">
        <v>0</v>
      </c>
    </row>
    <row r="21" spans="1:80" x14ac:dyDescent="0.4">
      <c r="A21" s="278"/>
      <c r="B21" s="64" t="s">
        <v>525</v>
      </c>
      <c r="C21" s="277"/>
      <c r="D21" s="240">
        <v>0</v>
      </c>
      <c r="E21" s="240">
        <v>0</v>
      </c>
      <c r="F21" s="240">
        <v>0</v>
      </c>
      <c r="G21" s="240">
        <v>0</v>
      </c>
      <c r="H21" s="240">
        <v>0</v>
      </c>
      <c r="I21" s="240">
        <v>0</v>
      </c>
      <c r="J21" s="240">
        <v>0</v>
      </c>
      <c r="K21" s="240">
        <v>0</v>
      </c>
      <c r="L21" s="240">
        <v>0</v>
      </c>
      <c r="M21" s="240">
        <v>0</v>
      </c>
      <c r="N21" s="240">
        <v>0</v>
      </c>
      <c r="O21" s="240">
        <v>0</v>
      </c>
      <c r="P21" s="240">
        <v>0</v>
      </c>
      <c r="Q21" s="240">
        <v>0</v>
      </c>
      <c r="R21" s="240">
        <v>0</v>
      </c>
      <c r="S21" s="240">
        <v>0</v>
      </c>
      <c r="T21" s="240">
        <v>0</v>
      </c>
      <c r="U21" s="240">
        <v>0</v>
      </c>
      <c r="V21" s="240">
        <v>0</v>
      </c>
      <c r="W21" s="240">
        <v>0</v>
      </c>
      <c r="X21" s="240">
        <v>0</v>
      </c>
      <c r="Y21" s="240">
        <v>0</v>
      </c>
      <c r="Z21" s="240">
        <v>0</v>
      </c>
      <c r="AA21" s="240">
        <v>0</v>
      </c>
      <c r="AB21" s="240">
        <v>0</v>
      </c>
      <c r="AC21" s="240">
        <v>0</v>
      </c>
      <c r="AD21" s="240">
        <v>0</v>
      </c>
      <c r="AE21" s="240">
        <v>0</v>
      </c>
      <c r="AF21" s="240">
        <v>0</v>
      </c>
      <c r="AG21" s="240">
        <v>0</v>
      </c>
      <c r="AH21" s="240">
        <v>88.945632781705058</v>
      </c>
      <c r="AI21" s="240">
        <v>102.63989716099778</v>
      </c>
      <c r="AJ21" s="240">
        <v>138.3856917255178</v>
      </c>
      <c r="AK21" s="240">
        <v>205.51754927689734</v>
      </c>
      <c r="AL21" s="240">
        <v>249.99250242525952</v>
      </c>
      <c r="AM21" s="240">
        <v>281.05739095461479</v>
      </c>
      <c r="AN21" s="240">
        <v>312.24655644943772</v>
      </c>
      <c r="AO21" s="240">
        <v>341.18609501439198</v>
      </c>
      <c r="AP21" s="240">
        <v>377.30402508543466</v>
      </c>
      <c r="AQ21" s="240">
        <v>392.27715570427546</v>
      </c>
      <c r="AR21" s="240">
        <v>216.39</v>
      </c>
      <c r="AS21" s="240">
        <v>243.14730758287362</v>
      </c>
      <c r="AT21" s="240">
        <v>222.857</v>
      </c>
      <c r="AU21" s="240">
        <v>185.916</v>
      </c>
      <c r="AV21" s="240">
        <v>219.042</v>
      </c>
      <c r="AW21" s="240">
        <v>306.87099999999998</v>
      </c>
      <c r="AX21" s="240">
        <v>345.70058699999993</v>
      </c>
      <c r="AY21" s="240">
        <v>383.72152899999998</v>
      </c>
      <c r="AZ21" s="240">
        <v>408.69452700000005</v>
      </c>
      <c r="BA21" s="240">
        <v>423.69869799999998</v>
      </c>
      <c r="BB21" s="240">
        <v>442.26725699999969</v>
      </c>
      <c r="BC21" s="240">
        <v>458.38614234181148</v>
      </c>
      <c r="BD21" s="240">
        <v>449.61359899999985</v>
      </c>
      <c r="BE21" s="240">
        <v>447.65738801479245</v>
      </c>
      <c r="BF21" s="240">
        <v>456.77495423193301</v>
      </c>
      <c r="BG21" s="240">
        <v>524.55682653580504</v>
      </c>
      <c r="BH21" s="240">
        <v>571.40950903414523</v>
      </c>
      <c r="BI21" s="240">
        <v>632.58899092529441</v>
      </c>
      <c r="BJ21" s="240">
        <v>623.4840715467576</v>
      </c>
      <c r="BK21" s="240">
        <v>618.93076704709995</v>
      </c>
      <c r="BL21" s="240">
        <v>631.6028273544332</v>
      </c>
      <c r="BM21" s="240">
        <v>678.72746288485951</v>
      </c>
      <c r="BN21" s="240">
        <v>743.17843271133438</v>
      </c>
      <c r="BO21" s="240">
        <v>750.37605441262167</v>
      </c>
      <c r="BP21" s="240">
        <v>756.7359161644182</v>
      </c>
      <c r="BQ21" s="240">
        <v>0</v>
      </c>
      <c r="BR21" s="240">
        <v>0</v>
      </c>
      <c r="BS21" s="240">
        <v>0</v>
      </c>
      <c r="BT21" s="240">
        <v>0</v>
      </c>
      <c r="BU21" s="240">
        <v>0</v>
      </c>
      <c r="BV21" s="240">
        <v>0</v>
      </c>
      <c r="BW21" s="240">
        <v>0</v>
      </c>
      <c r="BX21" s="240">
        <v>0</v>
      </c>
      <c r="BY21" s="240">
        <v>0</v>
      </c>
      <c r="BZ21" s="240">
        <v>0</v>
      </c>
      <c r="CA21" s="240">
        <v>0</v>
      </c>
      <c r="CB21" s="241">
        <v>0</v>
      </c>
    </row>
    <row r="22" spans="1:80" x14ac:dyDescent="0.4">
      <c r="A22" s="278"/>
      <c r="B22" s="64" t="s">
        <v>369</v>
      </c>
      <c r="C22" s="277"/>
      <c r="D22" s="240">
        <v>0</v>
      </c>
      <c r="E22" s="240">
        <v>0</v>
      </c>
      <c r="F22" s="240">
        <v>0</v>
      </c>
      <c r="G22" s="240">
        <v>0</v>
      </c>
      <c r="H22" s="240">
        <v>0</v>
      </c>
      <c r="I22" s="240">
        <v>0</v>
      </c>
      <c r="J22" s="240">
        <v>0</v>
      </c>
      <c r="K22" s="240">
        <v>0</v>
      </c>
      <c r="L22" s="240">
        <v>0</v>
      </c>
      <c r="M22" s="240">
        <v>0</v>
      </c>
      <c r="N22" s="240">
        <v>0</v>
      </c>
      <c r="O22" s="240">
        <v>0</v>
      </c>
      <c r="P22" s="240">
        <v>0</v>
      </c>
      <c r="Q22" s="240">
        <v>0</v>
      </c>
      <c r="R22" s="240">
        <v>0</v>
      </c>
      <c r="S22" s="240">
        <v>0</v>
      </c>
      <c r="T22" s="240">
        <v>0</v>
      </c>
      <c r="U22" s="240">
        <v>0</v>
      </c>
      <c r="V22" s="240">
        <v>0</v>
      </c>
      <c r="W22" s="240">
        <v>0</v>
      </c>
      <c r="X22" s="240">
        <v>0</v>
      </c>
      <c r="Y22" s="240">
        <v>0</v>
      </c>
      <c r="Z22" s="240">
        <v>0</v>
      </c>
      <c r="AA22" s="240">
        <v>0</v>
      </c>
      <c r="AB22" s="240">
        <v>0</v>
      </c>
      <c r="AC22" s="240">
        <v>0</v>
      </c>
      <c r="AD22" s="240">
        <v>0</v>
      </c>
      <c r="AE22" s="240">
        <v>0</v>
      </c>
      <c r="AF22" s="240">
        <v>0</v>
      </c>
      <c r="AG22" s="240">
        <v>0</v>
      </c>
      <c r="AH22" s="240">
        <v>73.242794596669199</v>
      </c>
      <c r="AI22" s="240">
        <v>85.168081893459714</v>
      </c>
      <c r="AJ22" s="240">
        <v>115.30566723086193</v>
      </c>
      <c r="AK22" s="240">
        <v>169.32691721496712</v>
      </c>
      <c r="AL22" s="240">
        <v>204.21808645897408</v>
      </c>
      <c r="AM22" s="240">
        <v>227.83044737490729</v>
      </c>
      <c r="AN22" s="240">
        <v>252.51033820403745</v>
      </c>
      <c r="AO22" s="240">
        <v>274.82477751762963</v>
      </c>
      <c r="AP22" s="240">
        <v>305.30618267506998</v>
      </c>
      <c r="AQ22" s="240">
        <v>317.94417999582299</v>
      </c>
      <c r="AR22" s="240">
        <v>223.36600000000001</v>
      </c>
      <c r="AS22" s="240">
        <v>286.63975529133552</v>
      </c>
      <c r="AT22" s="240">
        <v>372.90100000000001</v>
      </c>
      <c r="AU22" s="240">
        <v>327.95400000000001</v>
      </c>
      <c r="AV22" s="240">
        <v>480.35</v>
      </c>
      <c r="AW22" s="240">
        <v>380.02</v>
      </c>
      <c r="AX22" s="240">
        <v>382.28165999999993</v>
      </c>
      <c r="AY22" s="240">
        <v>366.89570099999997</v>
      </c>
      <c r="AZ22" s="240">
        <v>361.93527000000006</v>
      </c>
      <c r="BA22" s="240">
        <v>314.93220000000008</v>
      </c>
      <c r="BB22" s="240">
        <v>270.82839699999982</v>
      </c>
      <c r="BC22" s="240">
        <v>249.93090682948699</v>
      </c>
      <c r="BD22" s="240">
        <v>226.13233899999992</v>
      </c>
      <c r="BE22" s="240">
        <v>192.60883676756498</v>
      </c>
      <c r="BF22" s="240">
        <v>192.05057165464862</v>
      </c>
      <c r="BG22" s="240">
        <v>171.31617186991193</v>
      </c>
      <c r="BH22" s="240">
        <v>217.85321717670377</v>
      </c>
      <c r="BI22" s="240">
        <v>241.13550347906477</v>
      </c>
      <c r="BJ22" s="240">
        <v>243.50566881771863</v>
      </c>
      <c r="BK22" s="240">
        <v>242.59360966221021</v>
      </c>
      <c r="BL22" s="240">
        <v>285.76615929922252</v>
      </c>
      <c r="BM22" s="240">
        <v>460.43987830568727</v>
      </c>
      <c r="BN22" s="240">
        <v>455.5631536628552</v>
      </c>
      <c r="BO22" s="240">
        <v>451.67751435741542</v>
      </c>
      <c r="BP22" s="240">
        <v>463.81295775151688</v>
      </c>
      <c r="BQ22" s="240">
        <v>0</v>
      </c>
      <c r="BR22" s="240">
        <v>0</v>
      </c>
      <c r="BS22" s="240">
        <v>0</v>
      </c>
      <c r="BT22" s="240">
        <v>0</v>
      </c>
      <c r="BU22" s="240">
        <v>0</v>
      </c>
      <c r="BV22" s="240">
        <v>0</v>
      </c>
      <c r="BW22" s="240">
        <v>0</v>
      </c>
      <c r="BX22" s="240">
        <v>0</v>
      </c>
      <c r="BY22" s="240">
        <v>0</v>
      </c>
      <c r="BZ22" s="240">
        <v>0</v>
      </c>
      <c r="CA22" s="240">
        <v>0</v>
      </c>
      <c r="CB22" s="241">
        <v>0</v>
      </c>
    </row>
    <row r="23" spans="1:80" x14ac:dyDescent="0.4">
      <c r="A23" s="50"/>
      <c r="B23" s="64" t="s">
        <v>526</v>
      </c>
      <c r="C23" s="277"/>
      <c r="D23" s="240">
        <v>0</v>
      </c>
      <c r="E23" s="240">
        <v>0</v>
      </c>
      <c r="F23" s="240">
        <v>0</v>
      </c>
      <c r="G23" s="240">
        <v>0</v>
      </c>
      <c r="H23" s="240">
        <v>0</v>
      </c>
      <c r="I23" s="240">
        <v>0</v>
      </c>
      <c r="J23" s="240">
        <v>0</v>
      </c>
      <c r="K23" s="240">
        <v>0</v>
      </c>
      <c r="L23" s="240">
        <v>0</v>
      </c>
      <c r="M23" s="240">
        <v>0</v>
      </c>
      <c r="N23" s="240">
        <v>0</v>
      </c>
      <c r="O23" s="240">
        <v>0</v>
      </c>
      <c r="P23" s="240">
        <v>0</v>
      </c>
      <c r="Q23" s="240">
        <v>0</v>
      </c>
      <c r="R23" s="240">
        <v>0</v>
      </c>
      <c r="S23" s="240">
        <v>0</v>
      </c>
      <c r="T23" s="240">
        <v>0</v>
      </c>
      <c r="U23" s="240">
        <v>0</v>
      </c>
      <c r="V23" s="240">
        <v>0</v>
      </c>
      <c r="W23" s="240">
        <v>0</v>
      </c>
      <c r="X23" s="240">
        <v>0</v>
      </c>
      <c r="Y23" s="240">
        <v>0</v>
      </c>
      <c r="Z23" s="240">
        <v>0</v>
      </c>
      <c r="AA23" s="240">
        <v>0</v>
      </c>
      <c r="AB23" s="240">
        <v>0</v>
      </c>
      <c r="AC23" s="240">
        <v>0</v>
      </c>
      <c r="AD23" s="240">
        <v>0</v>
      </c>
      <c r="AE23" s="240">
        <v>0</v>
      </c>
      <c r="AF23" s="240">
        <v>0</v>
      </c>
      <c r="AG23" s="240">
        <v>0</v>
      </c>
      <c r="AH23" s="240">
        <v>7.2483353596404072</v>
      </c>
      <c r="AI23" s="240">
        <v>8.3643049426361529</v>
      </c>
      <c r="AJ23" s="240">
        <v>11.277292332768525</v>
      </c>
      <c r="AK23" s="240">
        <v>16.747984952857394</v>
      </c>
      <c r="AL23" s="240">
        <v>20.372326760788525</v>
      </c>
      <c r="AM23" s="240">
        <v>22.903858921824849</v>
      </c>
      <c r="AN23" s="240">
        <v>25.445518630386744</v>
      </c>
      <c r="AO23" s="240">
        <v>27.803852301325378</v>
      </c>
      <c r="AP23" s="240">
        <v>30.747165665495459</v>
      </c>
      <c r="AQ23" s="240">
        <v>31.967352297653349</v>
      </c>
      <c r="AR23" s="240">
        <v>82.050000000000196</v>
      </c>
      <c r="AS23" s="240">
        <v>118.75330980163085</v>
      </c>
      <c r="AT23" s="240">
        <v>198.21799999999985</v>
      </c>
      <c r="AU23" s="240">
        <v>107.69100000000003</v>
      </c>
      <c r="AV23" s="240">
        <v>122.83600000000021</v>
      </c>
      <c r="AW23" s="240">
        <v>122.67399999999998</v>
      </c>
      <c r="AX23" s="240">
        <v>138.08320000000001</v>
      </c>
      <c r="AY23" s="240">
        <v>167.11695100000003</v>
      </c>
      <c r="AZ23" s="240">
        <v>186.09901000000005</v>
      </c>
      <c r="BA23" s="240">
        <v>209.73186299999998</v>
      </c>
      <c r="BB23" s="240">
        <v>205.84185399999987</v>
      </c>
      <c r="BC23" s="240">
        <v>193.93417053751386</v>
      </c>
      <c r="BD23" s="240">
        <v>183.09040199999998</v>
      </c>
      <c r="BE23" s="240">
        <v>167.34613042003627</v>
      </c>
      <c r="BF23" s="240">
        <v>160.82925848722746</v>
      </c>
      <c r="BG23" s="240">
        <v>217.02985962485695</v>
      </c>
      <c r="BH23" s="240">
        <v>189.16794511091098</v>
      </c>
      <c r="BI23" s="240">
        <v>217.10782131333502</v>
      </c>
      <c r="BJ23" s="240">
        <v>264.73346821914066</v>
      </c>
      <c r="BK23" s="240">
        <v>290.45553756796437</v>
      </c>
      <c r="BL23" s="240">
        <v>284.42819017251315</v>
      </c>
      <c r="BM23" s="240">
        <v>367.80022373968399</v>
      </c>
      <c r="BN23" s="240">
        <v>444.4748778067123</v>
      </c>
      <c r="BO23" s="240">
        <v>468.40652853880829</v>
      </c>
      <c r="BP23" s="240">
        <v>518.86767171164104</v>
      </c>
      <c r="BQ23" s="240">
        <v>0</v>
      </c>
      <c r="BR23" s="240">
        <v>0</v>
      </c>
      <c r="BS23" s="240">
        <v>0</v>
      </c>
      <c r="BT23" s="240">
        <v>0</v>
      </c>
      <c r="BU23" s="240">
        <v>0</v>
      </c>
      <c r="BV23" s="240">
        <v>0</v>
      </c>
      <c r="BW23" s="240">
        <v>0</v>
      </c>
      <c r="BX23" s="240">
        <v>0</v>
      </c>
      <c r="BY23" s="240">
        <v>0</v>
      </c>
      <c r="BZ23" s="240">
        <v>0</v>
      </c>
      <c r="CA23" s="240">
        <v>0</v>
      </c>
      <c r="CB23" s="241">
        <v>0</v>
      </c>
    </row>
    <row r="24" spans="1:80" ht="26.25" customHeight="1" x14ac:dyDescent="0.4">
      <c r="A24" s="278"/>
      <c r="B24" s="64" t="s">
        <v>522</v>
      </c>
      <c r="C24" s="277"/>
      <c r="D24" s="240">
        <f t="shared" ref="D24:AI24" si="6">SUM(D20:D23)</f>
        <v>0</v>
      </c>
      <c r="E24" s="240">
        <f t="shared" si="6"/>
        <v>0</v>
      </c>
      <c r="F24" s="240">
        <f t="shared" si="6"/>
        <v>0</v>
      </c>
      <c r="G24" s="240">
        <f t="shared" si="6"/>
        <v>0</v>
      </c>
      <c r="H24" s="240">
        <f t="shared" si="6"/>
        <v>0</v>
      </c>
      <c r="I24" s="240">
        <f t="shared" si="6"/>
        <v>0</v>
      </c>
      <c r="J24" s="240">
        <f t="shared" si="6"/>
        <v>0</v>
      </c>
      <c r="K24" s="240">
        <f t="shared" si="6"/>
        <v>0</v>
      </c>
      <c r="L24" s="240">
        <f t="shared" si="6"/>
        <v>0</v>
      </c>
      <c r="M24" s="240">
        <f t="shared" si="6"/>
        <v>0</v>
      </c>
      <c r="N24" s="240">
        <f t="shared" si="6"/>
        <v>0</v>
      </c>
      <c r="O24" s="240">
        <f t="shared" si="6"/>
        <v>0</v>
      </c>
      <c r="P24" s="240">
        <f t="shared" si="6"/>
        <v>0</v>
      </c>
      <c r="Q24" s="240">
        <f t="shared" si="6"/>
        <v>0</v>
      </c>
      <c r="R24" s="240">
        <f t="shared" si="6"/>
        <v>0</v>
      </c>
      <c r="S24" s="240">
        <f t="shared" si="6"/>
        <v>0</v>
      </c>
      <c r="T24" s="240">
        <f t="shared" si="6"/>
        <v>0</v>
      </c>
      <c r="U24" s="240">
        <f t="shared" si="6"/>
        <v>0</v>
      </c>
      <c r="V24" s="240">
        <f t="shared" si="6"/>
        <v>0</v>
      </c>
      <c r="W24" s="240">
        <f t="shared" si="6"/>
        <v>0</v>
      </c>
      <c r="X24" s="240">
        <f t="shared" si="6"/>
        <v>0</v>
      </c>
      <c r="Y24" s="240">
        <f t="shared" si="6"/>
        <v>0</v>
      </c>
      <c r="Z24" s="240">
        <f t="shared" si="6"/>
        <v>0</v>
      </c>
      <c r="AA24" s="240">
        <f t="shared" si="6"/>
        <v>0</v>
      </c>
      <c r="AB24" s="240">
        <f t="shared" si="6"/>
        <v>0</v>
      </c>
      <c r="AC24" s="240">
        <f t="shared" si="6"/>
        <v>0</v>
      </c>
      <c r="AD24" s="240">
        <f t="shared" si="6"/>
        <v>0</v>
      </c>
      <c r="AE24" s="240">
        <f t="shared" si="6"/>
        <v>0</v>
      </c>
      <c r="AF24" s="240">
        <f t="shared" si="6"/>
        <v>0</v>
      </c>
      <c r="AG24" s="240">
        <f t="shared" si="6"/>
        <v>0</v>
      </c>
      <c r="AH24" s="240">
        <f t="shared" si="6"/>
        <v>196.93959001068183</v>
      </c>
      <c r="AI24" s="240">
        <f t="shared" si="6"/>
        <v>227.75813604082006</v>
      </c>
      <c r="AJ24" s="240">
        <f t="shared" ref="AJ24:BO24" si="7">SUM(AJ20:AJ23)</f>
        <v>307.35323341022615</v>
      </c>
      <c r="AK24" s="240">
        <f t="shared" si="7"/>
        <v>454.80552867942873</v>
      </c>
      <c r="AL24" s="240">
        <f t="shared" si="7"/>
        <v>551.35929177961918</v>
      </c>
      <c r="AM24" s="240">
        <f t="shared" si="7"/>
        <v>618.08662477447024</v>
      </c>
      <c r="AN24" s="240">
        <f t="shared" si="7"/>
        <v>686.40222253039815</v>
      </c>
      <c r="AO24" s="240">
        <f t="shared" si="7"/>
        <v>748.45588650300476</v>
      </c>
      <c r="AP24" s="240">
        <f t="shared" si="7"/>
        <v>829.39150543190704</v>
      </c>
      <c r="AQ24" s="240">
        <f t="shared" si="7"/>
        <v>862.81164007812663</v>
      </c>
      <c r="AR24" s="240">
        <f t="shared" si="7"/>
        <v>604.86500000000012</v>
      </c>
      <c r="AS24" s="240">
        <f t="shared" si="7"/>
        <v>763.36878807806625</v>
      </c>
      <c r="AT24" s="240">
        <f t="shared" si="7"/>
        <v>960.69299999999987</v>
      </c>
      <c r="AU24" s="240">
        <f t="shared" si="7"/>
        <v>733.84</v>
      </c>
      <c r="AV24" s="240">
        <f t="shared" si="7"/>
        <v>968.37500000000023</v>
      </c>
      <c r="AW24" s="240">
        <f t="shared" si="7"/>
        <v>998.42199999999991</v>
      </c>
      <c r="AX24" s="240">
        <f t="shared" si="7"/>
        <v>1103.9621309999998</v>
      </c>
      <c r="AY24" s="240">
        <f t="shared" si="7"/>
        <v>1197.1680269999999</v>
      </c>
      <c r="AZ24" s="240">
        <f t="shared" si="7"/>
        <v>1275.5067700000002</v>
      </c>
      <c r="BA24" s="240">
        <f t="shared" si="7"/>
        <v>1315.1345980000001</v>
      </c>
      <c r="BB24" s="240">
        <f t="shared" si="7"/>
        <v>1327.6819739999989</v>
      </c>
      <c r="BC24" s="240">
        <f t="shared" si="7"/>
        <v>1347.1518148446023</v>
      </c>
      <c r="BD24" s="240">
        <f t="shared" si="7"/>
        <v>1345.1564549999996</v>
      </c>
      <c r="BE24" s="240">
        <f t="shared" si="7"/>
        <v>1336.3771304102056</v>
      </c>
      <c r="BF24" s="240">
        <f t="shared" si="7"/>
        <v>1403.0935666124119</v>
      </c>
      <c r="BG24" s="240">
        <f t="shared" si="7"/>
        <v>1613.6138907605705</v>
      </c>
      <c r="BH24" s="240">
        <f t="shared" si="7"/>
        <v>1728.4576144734931</v>
      </c>
      <c r="BI24" s="240">
        <f t="shared" si="7"/>
        <v>1930.7936408840555</v>
      </c>
      <c r="BJ24" s="240">
        <f t="shared" si="7"/>
        <v>1937.0327149637794</v>
      </c>
      <c r="BK24" s="240">
        <f t="shared" si="7"/>
        <v>1980.0739629037898</v>
      </c>
      <c r="BL24" s="240">
        <f t="shared" si="7"/>
        <v>2071.6184511615079</v>
      </c>
      <c r="BM24" s="240">
        <f t="shared" si="7"/>
        <v>2457.9322396321481</v>
      </c>
      <c r="BN24" s="240">
        <f t="shared" si="7"/>
        <v>2651.7587673972803</v>
      </c>
      <c r="BO24" s="240">
        <f t="shared" si="7"/>
        <v>2691.2493936043297</v>
      </c>
      <c r="BP24" s="240">
        <f t="shared" ref="BP24:CB24" si="8">SUM(BP20:BP23)</f>
        <v>2775.3624294480583</v>
      </c>
      <c r="BQ24" s="240">
        <f t="shared" si="8"/>
        <v>0</v>
      </c>
      <c r="BR24" s="240">
        <f t="shared" si="8"/>
        <v>0</v>
      </c>
      <c r="BS24" s="240">
        <f t="shared" si="8"/>
        <v>0</v>
      </c>
      <c r="BT24" s="240">
        <f t="shared" si="8"/>
        <v>0</v>
      </c>
      <c r="BU24" s="240">
        <f t="shared" si="8"/>
        <v>0</v>
      </c>
      <c r="BV24" s="240">
        <f t="shared" si="8"/>
        <v>0</v>
      </c>
      <c r="BW24" s="240">
        <f t="shared" si="8"/>
        <v>0</v>
      </c>
      <c r="BX24" s="240">
        <f t="shared" si="8"/>
        <v>0</v>
      </c>
      <c r="BY24" s="240">
        <f t="shared" si="8"/>
        <v>0</v>
      </c>
      <c r="BZ24" s="240">
        <f t="shared" si="8"/>
        <v>0</v>
      </c>
      <c r="CA24" s="240">
        <f t="shared" si="8"/>
        <v>0</v>
      </c>
      <c r="CB24" s="241">
        <f t="shared" si="8"/>
        <v>0</v>
      </c>
    </row>
    <row r="25" spans="1:80" ht="26.25" customHeight="1" x14ac:dyDescent="0.4">
      <c r="A25" s="96"/>
      <c r="B25" s="50" t="s">
        <v>527</v>
      </c>
      <c r="C25" s="277"/>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1"/>
    </row>
    <row r="26" spans="1:80" x14ac:dyDescent="0.4">
      <c r="A26" s="278"/>
      <c r="B26" s="64" t="s">
        <v>19</v>
      </c>
      <c r="C26" s="277"/>
      <c r="D26" s="240">
        <f t="shared" ref="D26:AI26" si="9">SUM(D27:D29)</f>
        <v>0</v>
      </c>
      <c r="E26" s="240">
        <f t="shared" si="9"/>
        <v>0</v>
      </c>
      <c r="F26" s="240">
        <f t="shared" si="9"/>
        <v>0</v>
      </c>
      <c r="G26" s="240">
        <f t="shared" si="9"/>
        <v>0</v>
      </c>
      <c r="H26" s="240">
        <f t="shared" si="9"/>
        <v>0</v>
      </c>
      <c r="I26" s="240">
        <f t="shared" si="9"/>
        <v>0</v>
      </c>
      <c r="J26" s="240">
        <f t="shared" si="9"/>
        <v>0</v>
      </c>
      <c r="K26" s="240">
        <f t="shared" si="9"/>
        <v>0</v>
      </c>
      <c r="L26" s="240">
        <f t="shared" si="9"/>
        <v>0</v>
      </c>
      <c r="M26" s="240">
        <f t="shared" si="9"/>
        <v>0</v>
      </c>
      <c r="N26" s="240">
        <f t="shared" si="9"/>
        <v>0</v>
      </c>
      <c r="O26" s="240">
        <f t="shared" si="9"/>
        <v>0</v>
      </c>
      <c r="P26" s="240">
        <f t="shared" si="9"/>
        <v>0</v>
      </c>
      <c r="Q26" s="240">
        <f t="shared" si="9"/>
        <v>0</v>
      </c>
      <c r="R26" s="240">
        <f t="shared" si="9"/>
        <v>0</v>
      </c>
      <c r="S26" s="240">
        <f t="shared" si="9"/>
        <v>0</v>
      </c>
      <c r="T26" s="240">
        <f t="shared" si="9"/>
        <v>0</v>
      </c>
      <c r="U26" s="240">
        <f t="shared" si="9"/>
        <v>0</v>
      </c>
      <c r="V26" s="240">
        <f t="shared" si="9"/>
        <v>0</v>
      </c>
      <c r="W26" s="240">
        <f t="shared" si="9"/>
        <v>0</v>
      </c>
      <c r="X26" s="240">
        <f t="shared" si="9"/>
        <v>0</v>
      </c>
      <c r="Y26" s="240">
        <f t="shared" si="9"/>
        <v>0</v>
      </c>
      <c r="Z26" s="240">
        <f t="shared" si="9"/>
        <v>0</v>
      </c>
      <c r="AA26" s="240">
        <f t="shared" si="9"/>
        <v>0</v>
      </c>
      <c r="AB26" s="240">
        <f t="shared" si="9"/>
        <v>0</v>
      </c>
      <c r="AC26" s="240">
        <f t="shared" si="9"/>
        <v>0</v>
      </c>
      <c r="AD26" s="240">
        <f t="shared" si="9"/>
        <v>0</v>
      </c>
      <c r="AE26" s="240">
        <f t="shared" si="9"/>
        <v>0</v>
      </c>
      <c r="AF26" s="240">
        <f t="shared" si="9"/>
        <v>0</v>
      </c>
      <c r="AG26" s="240">
        <f t="shared" si="9"/>
        <v>0</v>
      </c>
      <c r="AH26" s="240">
        <f t="shared" si="9"/>
        <v>0</v>
      </c>
      <c r="AI26" s="240">
        <f t="shared" si="9"/>
        <v>0</v>
      </c>
      <c r="AJ26" s="240">
        <f t="shared" ref="AJ26:BO26" si="10">SUM(AJ27:AJ29)</f>
        <v>0</v>
      </c>
      <c r="AK26" s="240">
        <f t="shared" si="10"/>
        <v>0</v>
      </c>
      <c r="AL26" s="240">
        <f t="shared" si="10"/>
        <v>0</v>
      </c>
      <c r="AM26" s="240">
        <f t="shared" si="10"/>
        <v>0</v>
      </c>
      <c r="AN26" s="240">
        <f t="shared" si="10"/>
        <v>0</v>
      </c>
      <c r="AO26" s="240">
        <f t="shared" si="10"/>
        <v>0</v>
      </c>
      <c r="AP26" s="240">
        <f t="shared" si="10"/>
        <v>0</v>
      </c>
      <c r="AQ26" s="240">
        <f t="shared" si="10"/>
        <v>0</v>
      </c>
      <c r="AR26" s="240">
        <f t="shared" si="10"/>
        <v>0</v>
      </c>
      <c r="AS26" s="240">
        <f t="shared" si="10"/>
        <v>0</v>
      </c>
      <c r="AT26" s="240">
        <f t="shared" si="10"/>
        <v>0</v>
      </c>
      <c r="AU26" s="240">
        <f t="shared" si="10"/>
        <v>0</v>
      </c>
      <c r="AV26" s="240">
        <f t="shared" si="10"/>
        <v>0</v>
      </c>
      <c r="AW26" s="240">
        <f t="shared" si="10"/>
        <v>1939.9</v>
      </c>
      <c r="AX26" s="240">
        <f t="shared" si="10"/>
        <v>2077.2112939999997</v>
      </c>
      <c r="AY26" s="240">
        <f t="shared" si="10"/>
        <v>2188.6709320000004</v>
      </c>
      <c r="AZ26" s="240">
        <f t="shared" si="10"/>
        <v>2310.6117920000002</v>
      </c>
      <c r="BA26" s="240">
        <f t="shared" si="10"/>
        <v>2394.6786249999996</v>
      </c>
      <c r="BB26" s="240">
        <f t="shared" si="10"/>
        <v>2452.4046149999999</v>
      </c>
      <c r="BC26" s="240">
        <f t="shared" si="10"/>
        <v>2510.8873257930918</v>
      </c>
      <c r="BD26" s="240">
        <f t="shared" si="10"/>
        <v>2574.5184790181661</v>
      </c>
      <c r="BE26" s="240">
        <f t="shared" si="10"/>
        <v>2685.8228541801273</v>
      </c>
      <c r="BF26" s="240">
        <f t="shared" si="10"/>
        <v>2833.9392983749799</v>
      </c>
      <c r="BG26" s="240">
        <f t="shared" si="10"/>
        <v>3226.1309952600004</v>
      </c>
      <c r="BH26" s="240">
        <f t="shared" si="10"/>
        <v>3556.9849629183477</v>
      </c>
      <c r="BI26" s="240">
        <f t="shared" si="10"/>
        <v>3774.0895750000004</v>
      </c>
      <c r="BJ26" s="240">
        <f t="shared" si="10"/>
        <v>3941.0267050000002</v>
      </c>
      <c r="BK26" s="240">
        <f t="shared" si="10"/>
        <v>4026.6875789999999</v>
      </c>
      <c r="BL26" s="240">
        <f t="shared" si="10"/>
        <v>4234.4436619999997</v>
      </c>
      <c r="BM26" s="240">
        <f t="shared" si="10"/>
        <v>4697.6782249999997</v>
      </c>
      <c r="BN26" s="240">
        <f t="shared" si="10"/>
        <v>4924.7733250000001</v>
      </c>
      <c r="BO26" s="240">
        <f t="shared" si="10"/>
        <v>4918.3788950000007</v>
      </c>
      <c r="BP26" s="240">
        <f t="shared" ref="BP26:CB26" si="11">SUM(BP27:BP29)</f>
        <v>4911.948089999999</v>
      </c>
      <c r="BQ26" s="240">
        <f t="shared" si="11"/>
        <v>0</v>
      </c>
      <c r="BR26" s="240">
        <f t="shared" si="11"/>
        <v>0</v>
      </c>
      <c r="BS26" s="240">
        <f t="shared" si="11"/>
        <v>0</v>
      </c>
      <c r="BT26" s="240">
        <f t="shared" si="11"/>
        <v>0</v>
      </c>
      <c r="BU26" s="240">
        <f t="shared" si="11"/>
        <v>0</v>
      </c>
      <c r="BV26" s="240">
        <f t="shared" si="11"/>
        <v>0</v>
      </c>
      <c r="BW26" s="240">
        <f t="shared" si="11"/>
        <v>0</v>
      </c>
      <c r="BX26" s="240">
        <f t="shared" si="11"/>
        <v>0</v>
      </c>
      <c r="BY26" s="240">
        <f t="shared" si="11"/>
        <v>0</v>
      </c>
      <c r="BZ26" s="240">
        <f t="shared" si="11"/>
        <v>0</v>
      </c>
      <c r="CA26" s="240">
        <f t="shared" si="11"/>
        <v>0</v>
      </c>
      <c r="CB26" s="241">
        <f t="shared" si="11"/>
        <v>0</v>
      </c>
    </row>
    <row r="27" spans="1:80" x14ac:dyDescent="0.4">
      <c r="A27" s="278"/>
      <c r="B27" s="171" t="s">
        <v>528</v>
      </c>
      <c r="C27" s="277"/>
      <c r="D27" s="240">
        <v>0</v>
      </c>
      <c r="E27" s="240">
        <v>0</v>
      </c>
      <c r="F27" s="240">
        <v>0</v>
      </c>
      <c r="G27" s="240">
        <v>0</v>
      </c>
      <c r="H27" s="240">
        <v>0</v>
      </c>
      <c r="I27" s="240">
        <v>0</v>
      </c>
      <c r="J27" s="240">
        <v>0</v>
      </c>
      <c r="K27" s="240">
        <v>0</v>
      </c>
      <c r="L27" s="240">
        <v>0</v>
      </c>
      <c r="M27" s="240">
        <v>0</v>
      </c>
      <c r="N27" s="240">
        <v>0</v>
      </c>
      <c r="O27" s="240">
        <v>0</v>
      </c>
      <c r="P27" s="240">
        <v>0</v>
      </c>
      <c r="Q27" s="240">
        <v>0</v>
      </c>
      <c r="R27" s="240">
        <v>0</v>
      </c>
      <c r="S27" s="240">
        <v>0</v>
      </c>
      <c r="T27" s="240">
        <v>0</v>
      </c>
      <c r="U27" s="240">
        <v>0</v>
      </c>
      <c r="V27" s="240">
        <v>0</v>
      </c>
      <c r="W27" s="240">
        <v>0</v>
      </c>
      <c r="X27" s="240">
        <v>0</v>
      </c>
      <c r="Y27" s="240">
        <v>0</v>
      </c>
      <c r="Z27" s="240">
        <v>0</v>
      </c>
      <c r="AA27" s="240">
        <v>0</v>
      </c>
      <c r="AB27" s="240">
        <v>0</v>
      </c>
      <c r="AC27" s="240">
        <v>0</v>
      </c>
      <c r="AD27" s="240">
        <v>0</v>
      </c>
      <c r="AE27" s="240">
        <v>0</v>
      </c>
      <c r="AF27" s="240">
        <v>0</v>
      </c>
      <c r="AG27" s="240">
        <v>0</v>
      </c>
      <c r="AH27" s="240">
        <v>0</v>
      </c>
      <c r="AI27" s="240">
        <v>0</v>
      </c>
      <c r="AJ27" s="240">
        <v>0</v>
      </c>
      <c r="AK27" s="240">
        <v>0</v>
      </c>
      <c r="AL27" s="240">
        <v>0</v>
      </c>
      <c r="AM27" s="240">
        <v>0</v>
      </c>
      <c r="AN27" s="240">
        <v>0</v>
      </c>
      <c r="AO27" s="240">
        <v>0</v>
      </c>
      <c r="AP27" s="240">
        <v>0</v>
      </c>
      <c r="AQ27" s="240">
        <v>0</v>
      </c>
      <c r="AR27" s="240">
        <v>0</v>
      </c>
      <c r="AS27" s="240">
        <v>0</v>
      </c>
      <c r="AT27" s="240">
        <v>0</v>
      </c>
      <c r="AU27" s="240">
        <v>0</v>
      </c>
      <c r="AV27" s="240">
        <v>0</v>
      </c>
      <c r="AW27" s="240">
        <v>1697.3629265066443</v>
      </c>
      <c r="AX27" s="240">
        <v>1808.6742359999998</v>
      </c>
      <c r="AY27" s="240">
        <v>1902.2181960000007</v>
      </c>
      <c r="AZ27" s="240">
        <v>1977.2827580000003</v>
      </c>
      <c r="BA27" s="240">
        <v>2013.6534619999995</v>
      </c>
      <c r="BB27" s="240">
        <v>2046.3778799999998</v>
      </c>
      <c r="BC27" s="240">
        <v>2096.1272547930917</v>
      </c>
      <c r="BD27" s="240">
        <v>2145.6562128556334</v>
      </c>
      <c r="BE27" s="240">
        <v>2246.2732761801276</v>
      </c>
      <c r="BF27" s="240">
        <v>2381.3558843749797</v>
      </c>
      <c r="BG27" s="240">
        <v>2743.7872092600001</v>
      </c>
      <c r="BH27" s="240">
        <v>3038.9946899183474</v>
      </c>
      <c r="BI27" s="240">
        <v>3229.8402160000005</v>
      </c>
      <c r="BJ27" s="240">
        <v>3384.656673</v>
      </c>
      <c r="BK27" s="240">
        <v>3471.3048880000001</v>
      </c>
      <c r="BL27" s="240">
        <v>3671.6925609999998</v>
      </c>
      <c r="BM27" s="240">
        <v>4094.947136911996</v>
      </c>
      <c r="BN27" s="240">
        <v>4299.4764100000002</v>
      </c>
      <c r="BO27" s="240">
        <v>4288.8172760000007</v>
      </c>
      <c r="BP27" s="240">
        <v>4281.2685299999994</v>
      </c>
      <c r="BQ27" s="240">
        <v>0</v>
      </c>
      <c r="BR27" s="240">
        <v>0</v>
      </c>
      <c r="BS27" s="240">
        <v>0</v>
      </c>
      <c r="BT27" s="240">
        <v>0</v>
      </c>
      <c r="BU27" s="240">
        <v>0</v>
      </c>
      <c r="BV27" s="240">
        <v>0</v>
      </c>
      <c r="BW27" s="240">
        <v>0</v>
      </c>
      <c r="BX27" s="240">
        <v>0</v>
      </c>
      <c r="BY27" s="240">
        <v>0</v>
      </c>
      <c r="BZ27" s="240">
        <v>0</v>
      </c>
      <c r="CA27" s="240">
        <v>0</v>
      </c>
      <c r="CB27" s="241">
        <v>0</v>
      </c>
    </row>
    <row r="28" spans="1:80" x14ac:dyDescent="0.4">
      <c r="A28" s="278"/>
      <c r="B28" s="171" t="s">
        <v>529</v>
      </c>
      <c r="C28" s="277"/>
      <c r="D28" s="240">
        <v>0</v>
      </c>
      <c r="E28" s="240">
        <v>0</v>
      </c>
      <c r="F28" s="240">
        <v>0</v>
      </c>
      <c r="G28" s="240">
        <v>0</v>
      </c>
      <c r="H28" s="240">
        <v>0</v>
      </c>
      <c r="I28" s="240">
        <v>0</v>
      </c>
      <c r="J28" s="240">
        <v>0</v>
      </c>
      <c r="K28" s="240">
        <v>0</v>
      </c>
      <c r="L28" s="240">
        <v>0</v>
      </c>
      <c r="M28" s="240">
        <v>0</v>
      </c>
      <c r="N28" s="240">
        <v>0</v>
      </c>
      <c r="O28" s="240">
        <v>0</v>
      </c>
      <c r="P28" s="240">
        <v>0</v>
      </c>
      <c r="Q28" s="240">
        <v>0</v>
      </c>
      <c r="R28" s="240">
        <v>0</v>
      </c>
      <c r="S28" s="240">
        <v>0</v>
      </c>
      <c r="T28" s="240">
        <v>0</v>
      </c>
      <c r="U28" s="240">
        <v>0</v>
      </c>
      <c r="V28" s="240">
        <v>0</v>
      </c>
      <c r="W28" s="240">
        <v>0</v>
      </c>
      <c r="X28" s="240">
        <v>0</v>
      </c>
      <c r="Y28" s="240">
        <v>0</v>
      </c>
      <c r="Z28" s="240">
        <v>0</v>
      </c>
      <c r="AA28" s="240">
        <v>0</v>
      </c>
      <c r="AB28" s="240">
        <v>0</v>
      </c>
      <c r="AC28" s="240">
        <v>0</v>
      </c>
      <c r="AD28" s="240">
        <v>0</v>
      </c>
      <c r="AE28" s="240">
        <v>0</v>
      </c>
      <c r="AF28" s="240">
        <v>0</v>
      </c>
      <c r="AG28" s="240">
        <v>0</v>
      </c>
      <c r="AH28" s="240">
        <v>0</v>
      </c>
      <c r="AI28" s="240">
        <v>0</v>
      </c>
      <c r="AJ28" s="240">
        <v>0</v>
      </c>
      <c r="AK28" s="240">
        <v>0</v>
      </c>
      <c r="AL28" s="240">
        <v>0</v>
      </c>
      <c r="AM28" s="240">
        <v>0</v>
      </c>
      <c r="AN28" s="240">
        <v>0</v>
      </c>
      <c r="AO28" s="240">
        <v>0</v>
      </c>
      <c r="AP28" s="240">
        <v>0</v>
      </c>
      <c r="AQ28" s="240">
        <v>0</v>
      </c>
      <c r="AR28" s="240">
        <v>0</v>
      </c>
      <c r="AS28" s="240">
        <v>0</v>
      </c>
      <c r="AT28" s="240">
        <v>0</v>
      </c>
      <c r="AU28" s="240">
        <v>0</v>
      </c>
      <c r="AV28" s="240">
        <v>0</v>
      </c>
      <c r="AW28" s="240">
        <v>57.568125284286531</v>
      </c>
      <c r="AX28" s="240">
        <v>64.45333500000001</v>
      </c>
      <c r="AY28" s="240">
        <v>73.004104999999981</v>
      </c>
      <c r="AZ28" s="240">
        <v>87.356730000000013</v>
      </c>
      <c r="BA28" s="240">
        <v>94.058710999999988</v>
      </c>
      <c r="BB28" s="240">
        <v>103.31371100000001</v>
      </c>
      <c r="BC28" s="240">
        <v>108.169843</v>
      </c>
      <c r="BD28" s="240">
        <v>118.92382939562549</v>
      </c>
      <c r="BE28" s="240">
        <v>123.72467599999997</v>
      </c>
      <c r="BF28" s="240">
        <v>130.99570600000001</v>
      </c>
      <c r="BG28" s="240">
        <v>145.12074899999999</v>
      </c>
      <c r="BH28" s="240">
        <v>160.45740000000004</v>
      </c>
      <c r="BI28" s="240">
        <v>176.47248999999999</v>
      </c>
      <c r="BJ28" s="240">
        <v>183.76244300000005</v>
      </c>
      <c r="BK28" s="240">
        <v>188.90478099999996</v>
      </c>
      <c r="BL28" s="240">
        <v>199.600787</v>
      </c>
      <c r="BM28" s="240">
        <v>223.05064708800333</v>
      </c>
      <c r="BN28" s="240">
        <v>237.858463</v>
      </c>
      <c r="BO28" s="240">
        <v>246.06113200000004</v>
      </c>
      <c r="BP28" s="240">
        <v>251.21643899999995</v>
      </c>
      <c r="BQ28" s="240">
        <v>0</v>
      </c>
      <c r="BR28" s="240">
        <v>0</v>
      </c>
      <c r="BS28" s="240">
        <v>0</v>
      </c>
      <c r="BT28" s="240">
        <v>0</v>
      </c>
      <c r="BU28" s="240">
        <v>0</v>
      </c>
      <c r="BV28" s="240">
        <v>0</v>
      </c>
      <c r="BW28" s="240">
        <v>0</v>
      </c>
      <c r="BX28" s="240">
        <v>0</v>
      </c>
      <c r="BY28" s="240">
        <v>0</v>
      </c>
      <c r="BZ28" s="240">
        <v>0</v>
      </c>
      <c r="CA28" s="240">
        <v>0</v>
      </c>
      <c r="CB28" s="241">
        <v>0</v>
      </c>
    </row>
    <row r="29" spans="1:80" x14ac:dyDescent="0.4">
      <c r="A29" s="278"/>
      <c r="B29" s="171" t="s">
        <v>530</v>
      </c>
      <c r="C29" s="277"/>
      <c r="D29" s="240">
        <v>0</v>
      </c>
      <c r="E29" s="240">
        <v>0</v>
      </c>
      <c r="F29" s="240">
        <v>0</v>
      </c>
      <c r="G29" s="240">
        <v>0</v>
      </c>
      <c r="H29" s="240">
        <v>0</v>
      </c>
      <c r="I29" s="240">
        <v>0</v>
      </c>
      <c r="J29" s="240">
        <v>0</v>
      </c>
      <c r="K29" s="240">
        <v>0</v>
      </c>
      <c r="L29" s="240">
        <v>0</v>
      </c>
      <c r="M29" s="240">
        <v>0</v>
      </c>
      <c r="N29" s="240">
        <v>0</v>
      </c>
      <c r="O29" s="240">
        <v>0</v>
      </c>
      <c r="P29" s="240">
        <v>0</v>
      </c>
      <c r="Q29" s="240">
        <v>0</v>
      </c>
      <c r="R29" s="240">
        <v>0</v>
      </c>
      <c r="S29" s="240">
        <v>0</v>
      </c>
      <c r="T29" s="240">
        <v>0</v>
      </c>
      <c r="U29" s="240">
        <v>0</v>
      </c>
      <c r="V29" s="240">
        <v>0</v>
      </c>
      <c r="W29" s="240">
        <v>0</v>
      </c>
      <c r="X29" s="240">
        <v>0</v>
      </c>
      <c r="Y29" s="240">
        <v>0</v>
      </c>
      <c r="Z29" s="240">
        <v>0</v>
      </c>
      <c r="AA29" s="240">
        <v>0</v>
      </c>
      <c r="AB29" s="240">
        <v>0</v>
      </c>
      <c r="AC29" s="240">
        <v>0</v>
      </c>
      <c r="AD29" s="240">
        <v>0</v>
      </c>
      <c r="AE29" s="240">
        <v>0</v>
      </c>
      <c r="AF29" s="240">
        <v>0</v>
      </c>
      <c r="AG29" s="240">
        <v>0</v>
      </c>
      <c r="AH29" s="240">
        <v>0</v>
      </c>
      <c r="AI29" s="240">
        <v>0</v>
      </c>
      <c r="AJ29" s="240">
        <v>0</v>
      </c>
      <c r="AK29" s="240">
        <v>0</v>
      </c>
      <c r="AL29" s="240">
        <v>0</v>
      </c>
      <c r="AM29" s="240">
        <v>0</v>
      </c>
      <c r="AN29" s="240">
        <v>0</v>
      </c>
      <c r="AO29" s="240">
        <v>0</v>
      </c>
      <c r="AP29" s="240">
        <v>0</v>
      </c>
      <c r="AQ29" s="240">
        <v>0</v>
      </c>
      <c r="AR29" s="240">
        <v>0</v>
      </c>
      <c r="AS29" s="240">
        <v>0</v>
      </c>
      <c r="AT29" s="240">
        <v>0</v>
      </c>
      <c r="AU29" s="240">
        <v>0</v>
      </c>
      <c r="AV29" s="240">
        <v>0</v>
      </c>
      <c r="AW29" s="240">
        <v>184.96894820906931</v>
      </c>
      <c r="AX29" s="240">
        <v>204.08372300000002</v>
      </c>
      <c r="AY29" s="240">
        <v>213.44863099999995</v>
      </c>
      <c r="AZ29" s="240">
        <v>245.97230400000004</v>
      </c>
      <c r="BA29" s="240">
        <v>286.966452</v>
      </c>
      <c r="BB29" s="240">
        <v>302.71302400000002</v>
      </c>
      <c r="BC29" s="240">
        <v>306.59022800000014</v>
      </c>
      <c r="BD29" s="240">
        <v>309.93843676690722</v>
      </c>
      <c r="BE29" s="240">
        <v>315.82490200000007</v>
      </c>
      <c r="BF29" s="240">
        <v>321.58770799999996</v>
      </c>
      <c r="BG29" s="240">
        <v>337.22303699999998</v>
      </c>
      <c r="BH29" s="240">
        <v>357.53287299999994</v>
      </c>
      <c r="BI29" s="240">
        <v>367.77686899999998</v>
      </c>
      <c r="BJ29" s="240">
        <v>372.60758899999996</v>
      </c>
      <c r="BK29" s="240">
        <v>366.47790999999995</v>
      </c>
      <c r="BL29" s="240">
        <v>363.15031399999992</v>
      </c>
      <c r="BM29" s="240">
        <v>379.68044099999997</v>
      </c>
      <c r="BN29" s="240">
        <v>387.43845199999998</v>
      </c>
      <c r="BO29" s="240">
        <v>383.50048700000008</v>
      </c>
      <c r="BP29" s="240">
        <v>379.46312099999994</v>
      </c>
      <c r="BQ29" s="240">
        <v>0</v>
      </c>
      <c r="BR29" s="240">
        <v>0</v>
      </c>
      <c r="BS29" s="240">
        <v>0</v>
      </c>
      <c r="BT29" s="240">
        <v>0</v>
      </c>
      <c r="BU29" s="240">
        <v>0</v>
      </c>
      <c r="BV29" s="240">
        <v>0</v>
      </c>
      <c r="BW29" s="240">
        <v>0</v>
      </c>
      <c r="BX29" s="240">
        <v>0</v>
      </c>
      <c r="BY29" s="240">
        <v>0</v>
      </c>
      <c r="BZ29" s="240">
        <v>0</v>
      </c>
      <c r="CA29" s="240">
        <v>0</v>
      </c>
      <c r="CB29" s="241">
        <v>0</v>
      </c>
    </row>
    <row r="30" spans="1:80" ht="26.25" customHeight="1" x14ac:dyDescent="0.4">
      <c r="A30" s="278"/>
      <c r="B30" s="64" t="s">
        <v>531</v>
      </c>
      <c r="C30" s="277"/>
      <c r="D30" s="240">
        <v>0</v>
      </c>
      <c r="E30" s="240">
        <v>0</v>
      </c>
      <c r="F30" s="240">
        <v>0</v>
      </c>
      <c r="G30" s="240">
        <v>0</v>
      </c>
      <c r="H30" s="240">
        <v>0</v>
      </c>
      <c r="I30" s="240">
        <v>0</v>
      </c>
      <c r="J30" s="240">
        <v>0</v>
      </c>
      <c r="K30" s="240">
        <v>0</v>
      </c>
      <c r="L30" s="240">
        <v>0</v>
      </c>
      <c r="M30" s="240">
        <v>0</v>
      </c>
      <c r="N30" s="240">
        <v>0</v>
      </c>
      <c r="O30" s="240">
        <v>0</v>
      </c>
      <c r="P30" s="240">
        <v>0</v>
      </c>
      <c r="Q30" s="240">
        <v>0</v>
      </c>
      <c r="R30" s="240">
        <v>0</v>
      </c>
      <c r="S30" s="240">
        <v>0</v>
      </c>
      <c r="T30" s="240">
        <v>0</v>
      </c>
      <c r="U30" s="240">
        <v>0</v>
      </c>
      <c r="V30" s="240">
        <v>0</v>
      </c>
      <c r="W30" s="240">
        <v>0</v>
      </c>
      <c r="X30" s="240">
        <v>0</v>
      </c>
      <c r="Y30" s="240">
        <v>0</v>
      </c>
      <c r="Z30" s="240">
        <v>0</v>
      </c>
      <c r="AA30" s="240">
        <v>0</v>
      </c>
      <c r="AB30" s="240">
        <v>0</v>
      </c>
      <c r="AC30" s="240">
        <v>0</v>
      </c>
      <c r="AD30" s="240">
        <v>0</v>
      </c>
      <c r="AE30" s="240">
        <v>0</v>
      </c>
      <c r="AF30" s="240">
        <v>0</v>
      </c>
      <c r="AG30" s="240">
        <v>0</v>
      </c>
      <c r="AH30" s="240">
        <v>0</v>
      </c>
      <c r="AI30" s="240">
        <v>0</v>
      </c>
      <c r="AJ30" s="240">
        <v>0</v>
      </c>
      <c r="AK30" s="240">
        <v>0</v>
      </c>
      <c r="AL30" s="240">
        <v>0</v>
      </c>
      <c r="AM30" s="240">
        <v>0</v>
      </c>
      <c r="AN30" s="240">
        <v>0</v>
      </c>
      <c r="AO30" s="240">
        <v>0</v>
      </c>
      <c r="AP30" s="240">
        <v>0</v>
      </c>
      <c r="AQ30" s="240">
        <v>0</v>
      </c>
      <c r="AR30" s="240">
        <v>0</v>
      </c>
      <c r="AS30" s="240">
        <v>206</v>
      </c>
      <c r="AT30" s="240">
        <v>2122.81</v>
      </c>
      <c r="AU30" s="240">
        <v>1404.1669999999999</v>
      </c>
      <c r="AV30" s="240">
        <v>1692.576</v>
      </c>
      <c r="AW30" s="240">
        <v>0</v>
      </c>
      <c r="AX30" s="240">
        <v>0</v>
      </c>
      <c r="AY30" s="240">
        <v>0</v>
      </c>
      <c r="AZ30" s="240">
        <v>0</v>
      </c>
      <c r="BA30" s="240">
        <v>0</v>
      </c>
      <c r="BB30" s="240">
        <v>0</v>
      </c>
      <c r="BC30" s="240">
        <v>0</v>
      </c>
      <c r="BD30" s="240">
        <v>0</v>
      </c>
      <c r="BE30" s="240">
        <v>0</v>
      </c>
      <c r="BF30" s="240">
        <v>0</v>
      </c>
      <c r="BG30" s="240">
        <v>0</v>
      </c>
      <c r="BH30" s="240">
        <v>0</v>
      </c>
      <c r="BI30" s="240">
        <v>0</v>
      </c>
      <c r="BJ30" s="240">
        <v>0</v>
      </c>
      <c r="BK30" s="240">
        <v>0</v>
      </c>
      <c r="BL30" s="240">
        <v>0</v>
      </c>
      <c r="BM30" s="240">
        <v>0</v>
      </c>
      <c r="BN30" s="240">
        <v>0</v>
      </c>
      <c r="BO30" s="240">
        <v>0</v>
      </c>
      <c r="BP30" s="240">
        <v>0</v>
      </c>
      <c r="BQ30" s="240">
        <v>0</v>
      </c>
      <c r="BR30" s="240">
        <v>0</v>
      </c>
      <c r="BS30" s="240">
        <v>0</v>
      </c>
      <c r="BT30" s="240">
        <v>0</v>
      </c>
      <c r="BU30" s="240">
        <v>0</v>
      </c>
      <c r="BV30" s="240">
        <v>0</v>
      </c>
      <c r="BW30" s="240">
        <v>0</v>
      </c>
      <c r="BX30" s="240">
        <v>0</v>
      </c>
      <c r="BY30" s="240">
        <v>0</v>
      </c>
      <c r="BZ30" s="240">
        <v>0</v>
      </c>
      <c r="CA30" s="240">
        <v>0</v>
      </c>
      <c r="CB30" s="241">
        <v>0</v>
      </c>
    </row>
    <row r="31" spans="1:80" x14ac:dyDescent="0.4">
      <c r="A31" s="278"/>
      <c r="B31" s="171" t="s">
        <v>528</v>
      </c>
      <c r="C31" s="277"/>
      <c r="D31" s="240">
        <v>0</v>
      </c>
      <c r="E31" s="240">
        <v>0</v>
      </c>
      <c r="F31" s="240">
        <v>0</v>
      </c>
      <c r="G31" s="240">
        <v>0</v>
      </c>
      <c r="H31" s="240">
        <v>0</v>
      </c>
      <c r="I31" s="240">
        <v>0</v>
      </c>
      <c r="J31" s="240">
        <v>0</v>
      </c>
      <c r="K31" s="240">
        <v>0</v>
      </c>
      <c r="L31" s="240">
        <v>0</v>
      </c>
      <c r="M31" s="240">
        <v>0</v>
      </c>
      <c r="N31" s="240">
        <v>0</v>
      </c>
      <c r="O31" s="240">
        <v>0</v>
      </c>
      <c r="P31" s="240">
        <v>0</v>
      </c>
      <c r="Q31" s="240">
        <v>0</v>
      </c>
      <c r="R31" s="240">
        <v>0</v>
      </c>
      <c r="S31" s="240">
        <v>0</v>
      </c>
      <c r="T31" s="240">
        <v>0</v>
      </c>
      <c r="U31" s="240">
        <v>0</v>
      </c>
      <c r="V31" s="240">
        <v>0</v>
      </c>
      <c r="W31" s="240">
        <v>0</v>
      </c>
      <c r="X31" s="240">
        <v>0</v>
      </c>
      <c r="Y31" s="240">
        <v>0</v>
      </c>
      <c r="Z31" s="240">
        <v>0</v>
      </c>
      <c r="AA31" s="240">
        <v>0</v>
      </c>
      <c r="AB31" s="240">
        <v>0</v>
      </c>
      <c r="AC31" s="240">
        <v>0</v>
      </c>
      <c r="AD31" s="240">
        <v>0</v>
      </c>
      <c r="AE31" s="240">
        <v>0</v>
      </c>
      <c r="AF31" s="240">
        <v>0</v>
      </c>
      <c r="AG31" s="240">
        <v>0</v>
      </c>
      <c r="AH31" s="240">
        <v>0</v>
      </c>
      <c r="AI31" s="240">
        <v>0</v>
      </c>
      <c r="AJ31" s="240">
        <v>0</v>
      </c>
      <c r="AK31" s="240">
        <v>0</v>
      </c>
      <c r="AL31" s="240">
        <v>0</v>
      </c>
      <c r="AM31" s="240">
        <v>0</v>
      </c>
      <c r="AN31" s="240">
        <v>0</v>
      </c>
      <c r="AO31" s="240">
        <v>0</v>
      </c>
      <c r="AP31" s="240">
        <v>0</v>
      </c>
      <c r="AQ31" s="240">
        <v>0</v>
      </c>
      <c r="AR31" s="240">
        <v>0</v>
      </c>
      <c r="AS31" s="240">
        <v>0</v>
      </c>
      <c r="AT31" s="240">
        <v>0</v>
      </c>
      <c r="AU31" s="240">
        <v>1244.3508119934597</v>
      </c>
      <c r="AV31" s="240">
        <v>1475.3810084883232</v>
      </c>
      <c r="AW31" s="240">
        <v>0</v>
      </c>
      <c r="AX31" s="240">
        <v>0</v>
      </c>
      <c r="AY31" s="240">
        <v>0</v>
      </c>
      <c r="AZ31" s="240">
        <v>0</v>
      </c>
      <c r="BA31" s="240">
        <v>0</v>
      </c>
      <c r="BB31" s="240">
        <v>0</v>
      </c>
      <c r="BC31" s="240">
        <v>0</v>
      </c>
      <c r="BD31" s="240">
        <v>0</v>
      </c>
      <c r="BE31" s="240">
        <v>0</v>
      </c>
      <c r="BF31" s="240">
        <v>0</v>
      </c>
      <c r="BG31" s="240">
        <v>0</v>
      </c>
      <c r="BH31" s="240">
        <v>0</v>
      </c>
      <c r="BI31" s="240">
        <v>0</v>
      </c>
      <c r="BJ31" s="240">
        <v>0</v>
      </c>
      <c r="BK31" s="240">
        <v>0</v>
      </c>
      <c r="BL31" s="240">
        <v>0</v>
      </c>
      <c r="BM31" s="240">
        <v>0</v>
      </c>
      <c r="BN31" s="240">
        <v>0</v>
      </c>
      <c r="BO31" s="240">
        <v>0</v>
      </c>
      <c r="BP31" s="240">
        <v>0</v>
      </c>
      <c r="BQ31" s="240">
        <v>0</v>
      </c>
      <c r="BR31" s="240">
        <v>0</v>
      </c>
      <c r="BS31" s="240">
        <v>0</v>
      </c>
      <c r="BT31" s="240">
        <v>0</v>
      </c>
      <c r="BU31" s="240">
        <v>0</v>
      </c>
      <c r="BV31" s="240">
        <v>0</v>
      </c>
      <c r="BW31" s="240">
        <v>0</v>
      </c>
      <c r="BX31" s="240">
        <v>0</v>
      </c>
      <c r="BY31" s="240">
        <v>0</v>
      </c>
      <c r="BZ31" s="240">
        <v>0</v>
      </c>
      <c r="CA31" s="240">
        <v>0</v>
      </c>
      <c r="CB31" s="241">
        <v>0</v>
      </c>
    </row>
    <row r="32" spans="1:80" x14ac:dyDescent="0.4">
      <c r="A32" s="278"/>
      <c r="B32" s="171" t="s">
        <v>529</v>
      </c>
      <c r="C32" s="277"/>
      <c r="D32" s="240">
        <v>0</v>
      </c>
      <c r="E32" s="240">
        <v>0</v>
      </c>
      <c r="F32" s="240">
        <v>0</v>
      </c>
      <c r="G32" s="240">
        <v>0</v>
      </c>
      <c r="H32" s="240">
        <v>0</v>
      </c>
      <c r="I32" s="240">
        <v>0</v>
      </c>
      <c r="J32" s="240">
        <v>0</v>
      </c>
      <c r="K32" s="240">
        <v>0</v>
      </c>
      <c r="L32" s="240">
        <v>0</v>
      </c>
      <c r="M32" s="240">
        <v>0</v>
      </c>
      <c r="N32" s="240">
        <v>0</v>
      </c>
      <c r="O32" s="240">
        <v>0</v>
      </c>
      <c r="P32" s="240">
        <v>0</v>
      </c>
      <c r="Q32" s="240">
        <v>0</v>
      </c>
      <c r="R32" s="240">
        <v>0</v>
      </c>
      <c r="S32" s="240">
        <v>0</v>
      </c>
      <c r="T32" s="240">
        <v>0</v>
      </c>
      <c r="U32" s="240">
        <v>0</v>
      </c>
      <c r="V32" s="240">
        <v>0</v>
      </c>
      <c r="W32" s="240">
        <v>0</v>
      </c>
      <c r="X32" s="240">
        <v>0</v>
      </c>
      <c r="Y32" s="240">
        <v>0</v>
      </c>
      <c r="Z32" s="240">
        <v>0</v>
      </c>
      <c r="AA32" s="240">
        <v>0</v>
      </c>
      <c r="AB32" s="240">
        <v>0</v>
      </c>
      <c r="AC32" s="240">
        <v>0</v>
      </c>
      <c r="AD32" s="240">
        <v>0</v>
      </c>
      <c r="AE32" s="240">
        <v>0</v>
      </c>
      <c r="AF32" s="240">
        <v>0</v>
      </c>
      <c r="AG32" s="240">
        <v>0</v>
      </c>
      <c r="AH32" s="240">
        <v>0</v>
      </c>
      <c r="AI32" s="240">
        <v>0</v>
      </c>
      <c r="AJ32" s="240">
        <v>0</v>
      </c>
      <c r="AK32" s="240">
        <v>0</v>
      </c>
      <c r="AL32" s="240">
        <v>0</v>
      </c>
      <c r="AM32" s="240">
        <v>0</v>
      </c>
      <c r="AN32" s="240">
        <v>0</v>
      </c>
      <c r="AO32" s="240">
        <v>0</v>
      </c>
      <c r="AP32" s="240">
        <v>0</v>
      </c>
      <c r="AQ32" s="240">
        <v>0</v>
      </c>
      <c r="AR32" s="240">
        <v>0</v>
      </c>
      <c r="AS32" s="240">
        <v>0</v>
      </c>
      <c r="AT32" s="240">
        <v>0</v>
      </c>
      <c r="AU32" s="240">
        <v>29.407042073381728</v>
      </c>
      <c r="AV32" s="240">
        <v>45.400550983141173</v>
      </c>
      <c r="AW32" s="240">
        <v>0</v>
      </c>
      <c r="AX32" s="240">
        <v>0</v>
      </c>
      <c r="AY32" s="240">
        <v>0</v>
      </c>
      <c r="AZ32" s="240">
        <v>0</v>
      </c>
      <c r="BA32" s="240">
        <v>0</v>
      </c>
      <c r="BB32" s="240">
        <v>0</v>
      </c>
      <c r="BC32" s="240">
        <v>0</v>
      </c>
      <c r="BD32" s="240">
        <v>0</v>
      </c>
      <c r="BE32" s="240">
        <v>0</v>
      </c>
      <c r="BF32" s="240">
        <v>0</v>
      </c>
      <c r="BG32" s="240">
        <v>0</v>
      </c>
      <c r="BH32" s="240">
        <v>0</v>
      </c>
      <c r="BI32" s="240">
        <v>0</v>
      </c>
      <c r="BJ32" s="240">
        <v>0</v>
      </c>
      <c r="BK32" s="240">
        <v>0</v>
      </c>
      <c r="BL32" s="240">
        <v>0</v>
      </c>
      <c r="BM32" s="240">
        <v>0</v>
      </c>
      <c r="BN32" s="240">
        <v>0</v>
      </c>
      <c r="BO32" s="240">
        <v>0</v>
      </c>
      <c r="BP32" s="240">
        <v>0</v>
      </c>
      <c r="BQ32" s="240">
        <v>0</v>
      </c>
      <c r="BR32" s="240">
        <v>0</v>
      </c>
      <c r="BS32" s="240">
        <v>0</v>
      </c>
      <c r="BT32" s="240">
        <v>0</v>
      </c>
      <c r="BU32" s="240">
        <v>0</v>
      </c>
      <c r="BV32" s="240">
        <v>0</v>
      </c>
      <c r="BW32" s="240">
        <v>0</v>
      </c>
      <c r="BX32" s="240">
        <v>0</v>
      </c>
      <c r="BY32" s="240">
        <v>0</v>
      </c>
      <c r="BZ32" s="240">
        <v>0</v>
      </c>
      <c r="CA32" s="240">
        <v>0</v>
      </c>
      <c r="CB32" s="241">
        <v>0</v>
      </c>
    </row>
    <row r="33" spans="1:80" x14ac:dyDescent="0.4">
      <c r="A33" s="278"/>
      <c r="B33" s="171" t="s">
        <v>530</v>
      </c>
      <c r="C33" s="277"/>
      <c r="D33" s="240">
        <v>0</v>
      </c>
      <c r="E33" s="240">
        <v>0</v>
      </c>
      <c r="F33" s="240">
        <v>0</v>
      </c>
      <c r="G33" s="240">
        <v>0</v>
      </c>
      <c r="H33" s="240">
        <v>0</v>
      </c>
      <c r="I33" s="240">
        <v>0</v>
      </c>
      <c r="J33" s="240">
        <v>0</v>
      </c>
      <c r="K33" s="240">
        <v>0</v>
      </c>
      <c r="L33" s="240">
        <v>0</v>
      </c>
      <c r="M33" s="240">
        <v>0</v>
      </c>
      <c r="N33" s="240">
        <v>0</v>
      </c>
      <c r="O33" s="240">
        <v>0</v>
      </c>
      <c r="P33" s="240">
        <v>0</v>
      </c>
      <c r="Q33" s="240">
        <v>0</v>
      </c>
      <c r="R33" s="240">
        <v>0</v>
      </c>
      <c r="S33" s="240">
        <v>0</v>
      </c>
      <c r="T33" s="240">
        <v>0</v>
      </c>
      <c r="U33" s="240">
        <v>0</v>
      </c>
      <c r="V33" s="240">
        <v>0</v>
      </c>
      <c r="W33" s="240">
        <v>0</v>
      </c>
      <c r="X33" s="240">
        <v>0</v>
      </c>
      <c r="Y33" s="240">
        <v>0</v>
      </c>
      <c r="Z33" s="240">
        <v>0</v>
      </c>
      <c r="AA33" s="240">
        <v>0</v>
      </c>
      <c r="AB33" s="240">
        <v>0</v>
      </c>
      <c r="AC33" s="240">
        <v>0</v>
      </c>
      <c r="AD33" s="240">
        <v>0</v>
      </c>
      <c r="AE33" s="240">
        <v>0</v>
      </c>
      <c r="AF33" s="240">
        <v>0</v>
      </c>
      <c r="AG33" s="240">
        <v>0</v>
      </c>
      <c r="AH33" s="240">
        <v>0</v>
      </c>
      <c r="AI33" s="240">
        <v>0</v>
      </c>
      <c r="AJ33" s="240">
        <v>0</v>
      </c>
      <c r="AK33" s="240">
        <v>0</v>
      </c>
      <c r="AL33" s="240">
        <v>0</v>
      </c>
      <c r="AM33" s="240">
        <v>0</v>
      </c>
      <c r="AN33" s="240">
        <v>0</v>
      </c>
      <c r="AO33" s="240">
        <v>0</v>
      </c>
      <c r="AP33" s="240">
        <v>0</v>
      </c>
      <c r="AQ33" s="240">
        <v>0</v>
      </c>
      <c r="AR33" s="240">
        <v>0</v>
      </c>
      <c r="AS33" s="240">
        <v>0</v>
      </c>
      <c r="AT33" s="240">
        <v>0</v>
      </c>
      <c r="AU33" s="240">
        <v>130.40914593315847</v>
      </c>
      <c r="AV33" s="240">
        <v>171.79444052853557</v>
      </c>
      <c r="AW33" s="240">
        <v>0</v>
      </c>
      <c r="AX33" s="240">
        <v>0</v>
      </c>
      <c r="AY33" s="240">
        <v>0</v>
      </c>
      <c r="AZ33" s="240">
        <v>0</v>
      </c>
      <c r="BA33" s="240">
        <v>0</v>
      </c>
      <c r="BB33" s="240">
        <v>0</v>
      </c>
      <c r="BC33" s="240">
        <v>0</v>
      </c>
      <c r="BD33" s="240">
        <v>0</v>
      </c>
      <c r="BE33" s="240">
        <v>0</v>
      </c>
      <c r="BF33" s="240">
        <v>0</v>
      </c>
      <c r="BG33" s="240">
        <v>0</v>
      </c>
      <c r="BH33" s="240">
        <v>0</v>
      </c>
      <c r="BI33" s="240">
        <v>0</v>
      </c>
      <c r="BJ33" s="240">
        <v>0</v>
      </c>
      <c r="BK33" s="240">
        <v>0</v>
      </c>
      <c r="BL33" s="240">
        <v>0</v>
      </c>
      <c r="BM33" s="240">
        <v>0</v>
      </c>
      <c r="BN33" s="240">
        <v>0</v>
      </c>
      <c r="BO33" s="240">
        <v>0</v>
      </c>
      <c r="BP33" s="240">
        <v>0</v>
      </c>
      <c r="BQ33" s="240">
        <v>0</v>
      </c>
      <c r="BR33" s="240">
        <v>0</v>
      </c>
      <c r="BS33" s="240">
        <v>0</v>
      </c>
      <c r="BT33" s="240">
        <v>0</v>
      </c>
      <c r="BU33" s="240">
        <v>0</v>
      </c>
      <c r="BV33" s="240">
        <v>0</v>
      </c>
      <c r="BW33" s="240">
        <v>0</v>
      </c>
      <c r="BX33" s="240">
        <v>0</v>
      </c>
      <c r="BY33" s="240">
        <v>0</v>
      </c>
      <c r="BZ33" s="240">
        <v>0</v>
      </c>
      <c r="CA33" s="240">
        <v>0</v>
      </c>
      <c r="CB33" s="241">
        <v>0</v>
      </c>
    </row>
    <row r="34" spans="1:80" ht="26.25" customHeight="1" x14ac:dyDescent="0.4">
      <c r="A34" s="278"/>
      <c r="B34" s="64" t="s">
        <v>532</v>
      </c>
      <c r="C34" s="277"/>
      <c r="D34" s="240">
        <v>0</v>
      </c>
      <c r="E34" s="240">
        <v>0</v>
      </c>
      <c r="F34" s="240">
        <v>0</v>
      </c>
      <c r="G34" s="240">
        <v>0</v>
      </c>
      <c r="H34" s="240">
        <v>0</v>
      </c>
      <c r="I34" s="240">
        <v>0</v>
      </c>
      <c r="J34" s="240">
        <v>0</v>
      </c>
      <c r="K34" s="240">
        <v>0</v>
      </c>
      <c r="L34" s="240">
        <v>0</v>
      </c>
      <c r="M34" s="240">
        <v>0</v>
      </c>
      <c r="N34" s="240">
        <v>0</v>
      </c>
      <c r="O34" s="240">
        <v>0</v>
      </c>
      <c r="P34" s="240">
        <v>0</v>
      </c>
      <c r="Q34" s="240">
        <v>0</v>
      </c>
      <c r="R34" s="240">
        <v>0</v>
      </c>
      <c r="S34" s="240">
        <v>0</v>
      </c>
      <c r="T34" s="240">
        <v>0</v>
      </c>
      <c r="U34" s="240">
        <v>0</v>
      </c>
      <c r="V34" s="240">
        <v>0</v>
      </c>
      <c r="W34" s="240">
        <v>0</v>
      </c>
      <c r="X34" s="240">
        <v>0</v>
      </c>
      <c r="Y34" s="240">
        <v>0</v>
      </c>
      <c r="Z34" s="240">
        <v>18</v>
      </c>
      <c r="AA34" s="240">
        <v>21</v>
      </c>
      <c r="AB34" s="240">
        <v>27</v>
      </c>
      <c r="AC34" s="240">
        <v>33</v>
      </c>
      <c r="AD34" s="240">
        <v>99</v>
      </c>
      <c r="AE34" s="240">
        <v>137</v>
      </c>
      <c r="AF34" s="240">
        <v>148</v>
      </c>
      <c r="AG34" s="240">
        <v>369</v>
      </c>
      <c r="AH34" s="240">
        <v>386</v>
      </c>
      <c r="AI34" s="240">
        <v>445</v>
      </c>
      <c r="AJ34" s="240">
        <v>599</v>
      </c>
      <c r="AK34" s="240">
        <v>890.6</v>
      </c>
      <c r="AL34" s="240">
        <v>1083</v>
      </c>
      <c r="AM34" s="240">
        <v>1218</v>
      </c>
      <c r="AN34" s="240">
        <v>1354</v>
      </c>
      <c r="AO34" s="240">
        <v>1479</v>
      </c>
      <c r="AP34" s="240">
        <v>1635</v>
      </c>
      <c r="AQ34" s="240">
        <v>1701</v>
      </c>
      <c r="AR34" s="240">
        <v>1365.134</v>
      </c>
      <c r="AS34" s="240">
        <v>1493.6620000000003</v>
      </c>
      <c r="AT34" s="240">
        <v>0</v>
      </c>
      <c r="AU34" s="240">
        <v>0</v>
      </c>
      <c r="AV34" s="240">
        <v>0</v>
      </c>
      <c r="AW34" s="240">
        <v>0</v>
      </c>
      <c r="AX34" s="240">
        <v>0</v>
      </c>
      <c r="AY34" s="240">
        <v>0</v>
      </c>
      <c r="AZ34" s="240">
        <v>0</v>
      </c>
      <c r="BA34" s="240">
        <v>0</v>
      </c>
      <c r="BB34" s="240">
        <v>0</v>
      </c>
      <c r="BC34" s="240">
        <v>0</v>
      </c>
      <c r="BD34" s="240">
        <v>0</v>
      </c>
      <c r="BE34" s="240">
        <v>0</v>
      </c>
      <c r="BF34" s="240">
        <v>0</v>
      </c>
      <c r="BG34" s="240">
        <v>0</v>
      </c>
      <c r="BH34" s="240">
        <v>0</v>
      </c>
      <c r="BI34" s="240">
        <v>0</v>
      </c>
      <c r="BJ34" s="240">
        <v>0</v>
      </c>
      <c r="BK34" s="240">
        <v>0</v>
      </c>
      <c r="BL34" s="240">
        <v>0</v>
      </c>
      <c r="BM34" s="240">
        <v>0</v>
      </c>
      <c r="BN34" s="240">
        <v>0</v>
      </c>
      <c r="BO34" s="240">
        <v>0</v>
      </c>
      <c r="BP34" s="240">
        <v>0</v>
      </c>
      <c r="BQ34" s="240">
        <v>0</v>
      </c>
      <c r="BR34" s="240">
        <v>0</v>
      </c>
      <c r="BS34" s="240">
        <v>0</v>
      </c>
      <c r="BT34" s="240">
        <v>0</v>
      </c>
      <c r="BU34" s="240">
        <v>0</v>
      </c>
      <c r="BV34" s="240">
        <v>0</v>
      </c>
      <c r="BW34" s="240">
        <v>0</v>
      </c>
      <c r="BX34" s="240">
        <v>0</v>
      </c>
      <c r="BY34" s="240">
        <v>0</v>
      </c>
      <c r="BZ34" s="240">
        <v>0</v>
      </c>
      <c r="CA34" s="240">
        <v>0</v>
      </c>
      <c r="CB34" s="241">
        <v>0</v>
      </c>
    </row>
    <row r="35" spans="1:80" ht="26.25" customHeight="1" x14ac:dyDescent="0.4">
      <c r="A35" s="50"/>
      <c r="B35" s="50" t="s">
        <v>533</v>
      </c>
      <c r="C35" s="277"/>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1"/>
    </row>
    <row r="36" spans="1:80" x14ac:dyDescent="0.4">
      <c r="A36" s="278"/>
      <c r="B36" s="64" t="s">
        <v>534</v>
      </c>
      <c r="C36" s="277"/>
      <c r="D36" s="240" t="s">
        <v>411</v>
      </c>
      <c r="E36" s="240" t="s">
        <v>411</v>
      </c>
      <c r="F36" s="240" t="s">
        <v>411</v>
      </c>
      <c r="G36" s="240" t="s">
        <v>411</v>
      </c>
      <c r="H36" s="240" t="s">
        <v>411</v>
      </c>
      <c r="I36" s="240" t="s">
        <v>411</v>
      </c>
      <c r="J36" s="240" t="s">
        <v>411</v>
      </c>
      <c r="K36" s="240" t="s">
        <v>411</v>
      </c>
      <c r="L36" s="240" t="s">
        <v>411</v>
      </c>
      <c r="M36" s="240" t="s">
        <v>411</v>
      </c>
      <c r="N36" s="240" t="s">
        <v>411</v>
      </c>
      <c r="O36" s="240" t="s">
        <v>411</v>
      </c>
      <c r="P36" s="240" t="s">
        <v>411</v>
      </c>
      <c r="Q36" s="240" t="s">
        <v>411</v>
      </c>
      <c r="R36" s="240" t="s">
        <v>411</v>
      </c>
      <c r="S36" s="240" t="s">
        <v>411</v>
      </c>
      <c r="T36" s="240" t="s">
        <v>411</v>
      </c>
      <c r="U36" s="240" t="s">
        <v>411</v>
      </c>
      <c r="V36" s="240" t="s">
        <v>411</v>
      </c>
      <c r="W36" s="240" t="s">
        <v>411</v>
      </c>
      <c r="X36" s="240" t="s">
        <v>411</v>
      </c>
      <c r="Y36" s="240" t="s">
        <v>411</v>
      </c>
      <c r="Z36" s="240" t="s">
        <v>411</v>
      </c>
      <c r="AA36" s="240" t="s">
        <v>411</v>
      </c>
      <c r="AB36" s="240" t="s">
        <v>411</v>
      </c>
      <c r="AC36" s="240" t="s">
        <v>411</v>
      </c>
      <c r="AD36" s="240" t="s">
        <v>411</v>
      </c>
      <c r="AE36" s="240" t="s">
        <v>411</v>
      </c>
      <c r="AF36" s="240" t="s">
        <v>411</v>
      </c>
      <c r="AG36" s="240" t="s">
        <v>411</v>
      </c>
      <c r="AH36" s="240" t="s">
        <v>411</v>
      </c>
      <c r="AI36" s="240" t="s">
        <v>411</v>
      </c>
      <c r="AJ36" s="240" t="s">
        <v>411</v>
      </c>
      <c r="AK36" s="240" t="s">
        <v>411</v>
      </c>
      <c r="AL36" s="240" t="s">
        <v>411</v>
      </c>
      <c r="AM36" s="240" t="s">
        <v>411</v>
      </c>
      <c r="AN36" s="240" t="s">
        <v>411</v>
      </c>
      <c r="AO36" s="240" t="s">
        <v>411</v>
      </c>
      <c r="AP36" s="240" t="s">
        <v>411</v>
      </c>
      <c r="AQ36" s="240" t="s">
        <v>411</v>
      </c>
      <c r="AR36" s="240" t="s">
        <v>411</v>
      </c>
      <c r="AS36" s="240" t="s">
        <v>411</v>
      </c>
      <c r="AT36" s="240" t="s">
        <v>411</v>
      </c>
      <c r="AU36" s="240">
        <v>1074</v>
      </c>
      <c r="AV36" s="240">
        <v>1467</v>
      </c>
      <c r="AW36" s="240">
        <v>1761.354</v>
      </c>
      <c r="AX36" s="240">
        <v>1895.0971347</v>
      </c>
      <c r="AY36" s="240">
        <v>2000.7013923499997</v>
      </c>
      <c r="AZ36" s="240">
        <v>2119.6110000000003</v>
      </c>
      <c r="BA36" s="240">
        <v>2196.8490000000002</v>
      </c>
      <c r="BB36" s="240">
        <v>2241.7669999999989</v>
      </c>
      <c r="BC36" s="240">
        <v>2265.7673767930914</v>
      </c>
      <c r="BD36" s="240">
        <v>2297.6929199581655</v>
      </c>
      <c r="BE36" s="240">
        <v>2377.8325881801275</v>
      </c>
      <c r="BF36" s="240">
        <v>2598.0192173749792</v>
      </c>
      <c r="BG36" s="240">
        <v>2955.6031452049692</v>
      </c>
      <c r="BH36" s="240">
        <v>3448.9196739083468</v>
      </c>
      <c r="BI36" s="240">
        <v>3641.8223280000002</v>
      </c>
      <c r="BJ36" s="240">
        <v>3811.5277370000003</v>
      </c>
      <c r="BK36" s="240">
        <v>3911.4053540000004</v>
      </c>
      <c r="BL36" s="240">
        <v>4128.4742460000007</v>
      </c>
      <c r="BM36" s="240">
        <v>4582.3780900000011</v>
      </c>
      <c r="BN36" s="240">
        <v>4798.5646799999995</v>
      </c>
      <c r="BO36" s="240">
        <v>4823.8635100000001</v>
      </c>
      <c r="BP36" s="240">
        <v>4816.0338059999995</v>
      </c>
      <c r="BQ36" s="240">
        <v>0</v>
      </c>
      <c r="BR36" s="240">
        <v>0</v>
      </c>
      <c r="BS36" s="240">
        <v>0</v>
      </c>
      <c r="BT36" s="240">
        <v>0</v>
      </c>
      <c r="BU36" s="240">
        <v>0</v>
      </c>
      <c r="BV36" s="240">
        <v>0</v>
      </c>
      <c r="BW36" s="240">
        <v>0</v>
      </c>
      <c r="BX36" s="240">
        <v>0</v>
      </c>
      <c r="BY36" s="240">
        <v>0</v>
      </c>
      <c r="BZ36" s="240">
        <v>0</v>
      </c>
      <c r="CA36" s="240">
        <v>0</v>
      </c>
      <c r="CB36" s="241">
        <v>0</v>
      </c>
    </row>
    <row r="37" spans="1:80" x14ac:dyDescent="0.4">
      <c r="A37" s="278"/>
      <c r="B37" s="171" t="s">
        <v>528</v>
      </c>
      <c r="C37" s="277"/>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v>0</v>
      </c>
      <c r="AH37" s="240">
        <v>0</v>
      </c>
      <c r="AI37" s="240">
        <v>0</v>
      </c>
      <c r="AJ37" s="240">
        <v>0</v>
      </c>
      <c r="AK37" s="240">
        <v>0</v>
      </c>
      <c r="AL37" s="240">
        <v>0</v>
      </c>
      <c r="AM37" s="240">
        <v>0</v>
      </c>
      <c r="AN37" s="240">
        <v>0</v>
      </c>
      <c r="AO37" s="240">
        <v>0</v>
      </c>
      <c r="AP37" s="240">
        <v>0</v>
      </c>
      <c r="AQ37" s="240">
        <v>0</v>
      </c>
      <c r="AR37" s="240">
        <v>0</v>
      </c>
      <c r="AS37" s="240">
        <v>0</v>
      </c>
      <c r="AT37" s="240">
        <v>0</v>
      </c>
      <c r="AU37" s="240">
        <v>0</v>
      </c>
      <c r="AV37" s="240">
        <v>0</v>
      </c>
      <c r="AW37" s="240">
        <v>0</v>
      </c>
      <c r="AX37" s="240">
        <v>1648.6480053999999</v>
      </c>
      <c r="AY37" s="240">
        <v>1737.3765572499997</v>
      </c>
      <c r="AZ37" s="240">
        <v>1813.2495899999999</v>
      </c>
      <c r="BA37" s="240">
        <v>1847.0662776000001</v>
      </c>
      <c r="BB37" s="240">
        <v>1873.9394869</v>
      </c>
      <c r="BC37" s="240">
        <v>1888.1157537930912</v>
      </c>
      <c r="BD37" s="240">
        <v>1909.0346487956333</v>
      </c>
      <c r="BE37" s="240">
        <v>1978.2198331801276</v>
      </c>
      <c r="BF37" s="240">
        <v>2184.4064373749793</v>
      </c>
      <c r="BG37" s="240">
        <v>2518.3832842049678</v>
      </c>
      <c r="BH37" s="240">
        <v>2948.3689439083469</v>
      </c>
      <c r="BI37" s="240">
        <v>3117.8052739999998</v>
      </c>
      <c r="BJ37" s="240">
        <v>3275.1103619999999</v>
      </c>
      <c r="BK37" s="240">
        <v>3374.9266170000001</v>
      </c>
      <c r="BL37" s="240">
        <v>3583.558086</v>
      </c>
      <c r="BM37" s="240">
        <v>3996.1454942944661</v>
      </c>
      <c r="BN37" s="240">
        <v>4189.8204910000004</v>
      </c>
      <c r="BO37" s="240">
        <v>4206.5381749999997</v>
      </c>
      <c r="BP37" s="240">
        <v>4197.8565689999996</v>
      </c>
      <c r="BQ37" s="240">
        <v>0</v>
      </c>
      <c r="BR37" s="240">
        <v>0</v>
      </c>
      <c r="BS37" s="240">
        <v>0</v>
      </c>
      <c r="BT37" s="240">
        <v>0</v>
      </c>
      <c r="BU37" s="240">
        <v>0</v>
      </c>
      <c r="BV37" s="240">
        <v>0</v>
      </c>
      <c r="BW37" s="240">
        <v>0</v>
      </c>
      <c r="BX37" s="240">
        <v>0</v>
      </c>
      <c r="BY37" s="240">
        <v>0</v>
      </c>
      <c r="BZ37" s="240">
        <v>0</v>
      </c>
      <c r="CA37" s="240">
        <v>0</v>
      </c>
      <c r="CB37" s="241">
        <v>0</v>
      </c>
    </row>
    <row r="38" spans="1:80" x14ac:dyDescent="0.4">
      <c r="A38" s="278"/>
      <c r="B38" s="171" t="s">
        <v>529</v>
      </c>
      <c r="C38" s="277"/>
      <c r="D38" s="240">
        <v>0</v>
      </c>
      <c r="E38" s="240">
        <v>0</v>
      </c>
      <c r="F38" s="240">
        <v>0</v>
      </c>
      <c r="G38" s="240">
        <v>0</v>
      </c>
      <c r="H38" s="240">
        <v>0</v>
      </c>
      <c r="I38" s="240">
        <v>0</v>
      </c>
      <c r="J38" s="240">
        <v>0</v>
      </c>
      <c r="K38" s="240">
        <v>0</v>
      </c>
      <c r="L38" s="240">
        <v>0</v>
      </c>
      <c r="M38" s="240">
        <v>0</v>
      </c>
      <c r="N38" s="240">
        <v>0</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v>0</v>
      </c>
      <c r="AH38" s="240">
        <v>0</v>
      </c>
      <c r="AI38" s="240">
        <v>0</v>
      </c>
      <c r="AJ38" s="240">
        <v>0</v>
      </c>
      <c r="AK38" s="240">
        <v>0</v>
      </c>
      <c r="AL38" s="240">
        <v>0</v>
      </c>
      <c r="AM38" s="240">
        <v>0</v>
      </c>
      <c r="AN38" s="240">
        <v>0</v>
      </c>
      <c r="AO38" s="240">
        <v>0</v>
      </c>
      <c r="AP38" s="240">
        <v>0</v>
      </c>
      <c r="AQ38" s="240">
        <v>0</v>
      </c>
      <c r="AR38" s="240">
        <v>0</v>
      </c>
      <c r="AS38" s="240">
        <v>0</v>
      </c>
      <c r="AT38" s="240">
        <v>0</v>
      </c>
      <c r="AU38" s="240">
        <v>0</v>
      </c>
      <c r="AV38" s="240">
        <v>0</v>
      </c>
      <c r="AW38" s="240">
        <v>0</v>
      </c>
      <c r="AX38" s="240">
        <v>58.91362749999999</v>
      </c>
      <c r="AY38" s="240">
        <v>67.022252499999993</v>
      </c>
      <c r="AZ38" s="240">
        <v>80.040999999999997</v>
      </c>
      <c r="BA38" s="240">
        <v>84.993651249999999</v>
      </c>
      <c r="BB38" s="240">
        <v>93.386817649999998</v>
      </c>
      <c r="BC38" s="240">
        <v>98.976178000000004</v>
      </c>
      <c r="BD38" s="240">
        <v>108.60597139562549</v>
      </c>
      <c r="BE38" s="240">
        <v>113.284626</v>
      </c>
      <c r="BF38" s="240">
        <v>120.025907</v>
      </c>
      <c r="BG38" s="240">
        <v>129.921313</v>
      </c>
      <c r="BH38" s="240">
        <v>155.52628799999999</v>
      </c>
      <c r="BI38" s="240">
        <v>170.191858</v>
      </c>
      <c r="BJ38" s="240">
        <v>177.78376700000001</v>
      </c>
      <c r="BK38" s="240">
        <v>183.493774</v>
      </c>
      <c r="BL38" s="240">
        <v>194.99431200000001</v>
      </c>
      <c r="BM38" s="240">
        <v>218.01888170553451</v>
      </c>
      <c r="BN38" s="240">
        <v>232.68308099999999</v>
      </c>
      <c r="BO38" s="240">
        <v>241.97063399999999</v>
      </c>
      <c r="BP38" s="240">
        <v>246.946744</v>
      </c>
      <c r="BQ38" s="240">
        <v>0</v>
      </c>
      <c r="BR38" s="240">
        <v>0</v>
      </c>
      <c r="BS38" s="240">
        <v>0</v>
      </c>
      <c r="BT38" s="240">
        <v>0</v>
      </c>
      <c r="BU38" s="240">
        <v>0</v>
      </c>
      <c r="BV38" s="240">
        <v>0</v>
      </c>
      <c r="BW38" s="240">
        <v>0</v>
      </c>
      <c r="BX38" s="240">
        <v>0</v>
      </c>
      <c r="BY38" s="240">
        <v>0</v>
      </c>
      <c r="BZ38" s="240">
        <v>0</v>
      </c>
      <c r="CA38" s="240">
        <v>0</v>
      </c>
      <c r="CB38" s="241">
        <v>0</v>
      </c>
    </row>
    <row r="39" spans="1:80" x14ac:dyDescent="0.4">
      <c r="A39" s="278"/>
      <c r="B39" s="171" t="s">
        <v>530</v>
      </c>
      <c r="C39" s="277"/>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v>0</v>
      </c>
      <c r="AH39" s="240">
        <v>0</v>
      </c>
      <c r="AI39" s="240">
        <v>0</v>
      </c>
      <c r="AJ39" s="240">
        <v>0</v>
      </c>
      <c r="AK39" s="240">
        <v>0</v>
      </c>
      <c r="AL39" s="240">
        <v>0</v>
      </c>
      <c r="AM39" s="240">
        <v>0</v>
      </c>
      <c r="AN39" s="240">
        <v>0</v>
      </c>
      <c r="AO39" s="240">
        <v>0</v>
      </c>
      <c r="AP39" s="240">
        <v>0</v>
      </c>
      <c r="AQ39" s="240">
        <v>0</v>
      </c>
      <c r="AR39" s="240">
        <v>0</v>
      </c>
      <c r="AS39" s="240">
        <v>0</v>
      </c>
      <c r="AT39" s="240">
        <v>0</v>
      </c>
      <c r="AU39" s="240">
        <v>0</v>
      </c>
      <c r="AV39" s="240">
        <v>0</v>
      </c>
      <c r="AW39" s="240">
        <v>0</v>
      </c>
      <c r="AX39" s="240">
        <v>187.53550179999999</v>
      </c>
      <c r="AY39" s="240">
        <v>196.30258259999999</v>
      </c>
      <c r="AZ39" s="240">
        <v>226.32</v>
      </c>
      <c r="BA39" s="240">
        <v>264.78886645</v>
      </c>
      <c r="BB39" s="240">
        <v>274.80888385000003</v>
      </c>
      <c r="BC39" s="240">
        <v>278.16376500000001</v>
      </c>
      <c r="BD39" s="240">
        <v>280.05229976690725</v>
      </c>
      <c r="BE39" s="240">
        <v>286.32812899999999</v>
      </c>
      <c r="BF39" s="240">
        <v>293.58687300000003</v>
      </c>
      <c r="BG39" s="240">
        <v>307.29854799999998</v>
      </c>
      <c r="BH39" s="240">
        <v>345.02444200000002</v>
      </c>
      <c r="BI39" s="240">
        <v>353.82519600000001</v>
      </c>
      <c r="BJ39" s="240">
        <v>358.63360799999998</v>
      </c>
      <c r="BK39" s="240">
        <v>352.98496299999999</v>
      </c>
      <c r="BL39" s="240">
        <v>349.92184800000001</v>
      </c>
      <c r="BM39" s="240">
        <v>368.21371399999998</v>
      </c>
      <c r="BN39" s="240">
        <v>376.06110799999999</v>
      </c>
      <c r="BO39" s="240">
        <v>375.35470099999998</v>
      </c>
      <c r="BP39" s="240">
        <v>371.23049300000002</v>
      </c>
      <c r="BQ39" s="240">
        <v>0</v>
      </c>
      <c r="BR39" s="240">
        <v>0</v>
      </c>
      <c r="BS39" s="240">
        <v>0</v>
      </c>
      <c r="BT39" s="240">
        <v>0</v>
      </c>
      <c r="BU39" s="240">
        <v>0</v>
      </c>
      <c r="BV39" s="240">
        <v>0</v>
      </c>
      <c r="BW39" s="240">
        <v>0</v>
      </c>
      <c r="BX39" s="240">
        <v>0</v>
      </c>
      <c r="BY39" s="240">
        <v>0</v>
      </c>
      <c r="BZ39" s="240">
        <v>0</v>
      </c>
      <c r="CA39" s="240">
        <v>0</v>
      </c>
      <c r="CB39" s="241">
        <v>0</v>
      </c>
    </row>
    <row r="40" spans="1:80" s="282" customFormat="1" ht="26.25" customHeight="1" thickBot="1" x14ac:dyDescent="0.4">
      <c r="A40" s="279"/>
      <c r="B40" s="280" t="s">
        <v>535</v>
      </c>
      <c r="C40" s="281"/>
      <c r="D40" s="245" t="s">
        <v>411</v>
      </c>
      <c r="E40" s="245" t="s">
        <v>411</v>
      </c>
      <c r="F40" s="245" t="s">
        <v>411</v>
      </c>
      <c r="G40" s="245" t="s">
        <v>411</v>
      </c>
      <c r="H40" s="245" t="s">
        <v>411</v>
      </c>
      <c r="I40" s="245" t="s">
        <v>411</v>
      </c>
      <c r="J40" s="245" t="s">
        <v>411</v>
      </c>
      <c r="K40" s="245" t="s">
        <v>411</v>
      </c>
      <c r="L40" s="245" t="s">
        <v>411</v>
      </c>
      <c r="M40" s="245" t="s">
        <v>411</v>
      </c>
      <c r="N40" s="245" t="s">
        <v>411</v>
      </c>
      <c r="O40" s="245" t="s">
        <v>411</v>
      </c>
      <c r="P40" s="245" t="s">
        <v>411</v>
      </c>
      <c r="Q40" s="245" t="s">
        <v>411</v>
      </c>
      <c r="R40" s="245" t="s">
        <v>411</v>
      </c>
      <c r="S40" s="245" t="s">
        <v>411</v>
      </c>
      <c r="T40" s="245" t="s">
        <v>411</v>
      </c>
      <c r="U40" s="245" t="s">
        <v>411</v>
      </c>
      <c r="V40" s="245" t="s">
        <v>411</v>
      </c>
      <c r="W40" s="245" t="s">
        <v>411</v>
      </c>
      <c r="X40" s="245" t="s">
        <v>411</v>
      </c>
      <c r="Y40" s="245" t="s">
        <v>411</v>
      </c>
      <c r="Z40" s="245" t="s">
        <v>411</v>
      </c>
      <c r="AA40" s="245" t="s">
        <v>411</v>
      </c>
      <c r="AB40" s="245" t="s">
        <v>411</v>
      </c>
      <c r="AC40" s="245" t="s">
        <v>411</v>
      </c>
      <c r="AD40" s="245" t="s">
        <v>411</v>
      </c>
      <c r="AE40" s="245" t="s">
        <v>411</v>
      </c>
      <c r="AF40" s="245" t="s">
        <v>411</v>
      </c>
      <c r="AG40" s="245" t="s">
        <v>411</v>
      </c>
      <c r="AH40" s="245" t="s">
        <v>411</v>
      </c>
      <c r="AI40" s="245" t="s">
        <v>411</v>
      </c>
      <c r="AJ40" s="245" t="s">
        <v>411</v>
      </c>
      <c r="AK40" s="245" t="s">
        <v>411</v>
      </c>
      <c r="AL40" s="245" t="s">
        <v>411</v>
      </c>
      <c r="AM40" s="245" t="s">
        <v>411</v>
      </c>
      <c r="AN40" s="245" t="s">
        <v>411</v>
      </c>
      <c r="AO40" s="245" t="s">
        <v>411</v>
      </c>
      <c r="AP40" s="245" t="s">
        <v>411</v>
      </c>
      <c r="AQ40" s="245" t="s">
        <v>411</v>
      </c>
      <c r="AR40" s="245" t="s">
        <v>411</v>
      </c>
      <c r="AS40" s="245" t="s">
        <v>411</v>
      </c>
      <c r="AT40" s="245" t="s">
        <v>411</v>
      </c>
      <c r="AU40" s="245">
        <v>330.16699999999992</v>
      </c>
      <c r="AV40" s="245">
        <v>225.57600000000002</v>
      </c>
      <c r="AW40" s="245">
        <v>178.54600000000005</v>
      </c>
      <c r="AX40" s="245">
        <v>182.11415929999976</v>
      </c>
      <c r="AY40" s="245">
        <v>187.96953965000034</v>
      </c>
      <c r="AZ40" s="245">
        <v>191.00079200000008</v>
      </c>
      <c r="BA40" s="245">
        <v>197.82962499999996</v>
      </c>
      <c r="BB40" s="245">
        <v>210.63761499999998</v>
      </c>
      <c r="BC40" s="245">
        <v>245.11994899999974</v>
      </c>
      <c r="BD40" s="245">
        <v>276.82555906000005</v>
      </c>
      <c r="BE40" s="245">
        <v>307.99026600000002</v>
      </c>
      <c r="BF40" s="245">
        <v>235.92008099999998</v>
      </c>
      <c r="BG40" s="245">
        <v>270.52785005503068</v>
      </c>
      <c r="BH40" s="245">
        <v>108.06528901000044</v>
      </c>
      <c r="BI40" s="245">
        <v>132.26724699999974</v>
      </c>
      <c r="BJ40" s="245">
        <v>129.49896799999988</v>
      </c>
      <c r="BK40" s="245">
        <v>115.282225</v>
      </c>
      <c r="BL40" s="245">
        <v>105.96941599999904</v>
      </c>
      <c r="BM40" s="245">
        <v>115.30013499999859</v>
      </c>
      <c r="BN40" s="245">
        <v>126.20864500000062</v>
      </c>
      <c r="BO40" s="245">
        <v>94.515385000000606</v>
      </c>
      <c r="BP40" s="245">
        <v>95.914283999999498</v>
      </c>
      <c r="BQ40" s="245">
        <v>0</v>
      </c>
      <c r="BR40" s="245">
        <v>0</v>
      </c>
      <c r="BS40" s="245">
        <v>0</v>
      </c>
      <c r="BT40" s="245">
        <v>0</v>
      </c>
      <c r="BU40" s="245">
        <v>0</v>
      </c>
      <c r="BV40" s="245">
        <v>0</v>
      </c>
      <c r="BW40" s="245">
        <v>0</v>
      </c>
      <c r="BX40" s="245">
        <v>0</v>
      </c>
      <c r="BY40" s="245">
        <v>0</v>
      </c>
      <c r="BZ40" s="245">
        <v>0</v>
      </c>
      <c r="CA40" s="245">
        <v>0</v>
      </c>
      <c r="CB40" s="246">
        <v>0</v>
      </c>
    </row>
    <row r="41" spans="1:80" ht="26.25" customHeight="1" x14ac:dyDescent="0.4">
      <c r="A41" s="247"/>
      <c r="B41" s="66" t="s">
        <v>536</v>
      </c>
      <c r="D41" s="48" t="s">
        <v>80</v>
      </c>
      <c r="E41" s="48" t="s">
        <v>81</v>
      </c>
      <c r="F41" s="48" t="s">
        <v>82</v>
      </c>
      <c r="G41" s="48" t="s">
        <v>83</v>
      </c>
      <c r="H41" s="48" t="s">
        <v>84</v>
      </c>
      <c r="I41" s="48" t="s">
        <v>85</v>
      </c>
      <c r="J41" s="48" t="s">
        <v>86</v>
      </c>
      <c r="K41" s="48" t="s">
        <v>87</v>
      </c>
      <c r="L41" s="48" t="s">
        <v>88</v>
      </c>
      <c r="M41" s="48" t="s">
        <v>89</v>
      </c>
      <c r="N41" s="48" t="s">
        <v>90</v>
      </c>
      <c r="O41" s="48" t="s">
        <v>91</v>
      </c>
      <c r="P41" s="48" t="s">
        <v>92</v>
      </c>
      <c r="Q41" s="48" t="s">
        <v>93</v>
      </c>
      <c r="R41" s="48" t="s">
        <v>94</v>
      </c>
      <c r="S41" s="48" t="s">
        <v>95</v>
      </c>
      <c r="T41" s="48" t="s">
        <v>96</v>
      </c>
      <c r="U41" s="48" t="s">
        <v>97</v>
      </c>
      <c r="V41" s="48" t="s">
        <v>98</v>
      </c>
      <c r="W41" s="48" t="s">
        <v>99</v>
      </c>
      <c r="X41" s="48" t="s">
        <v>100</v>
      </c>
      <c r="Y41" s="48" t="s">
        <v>101</v>
      </c>
      <c r="Z41" s="48" t="s">
        <v>102</v>
      </c>
      <c r="AA41" s="48" t="s">
        <v>103</v>
      </c>
      <c r="AB41" s="48" t="s">
        <v>104</v>
      </c>
      <c r="AC41" s="48" t="s">
        <v>105</v>
      </c>
      <c r="AD41" s="48" t="s">
        <v>106</v>
      </c>
      <c r="AE41" s="48" t="s">
        <v>107</v>
      </c>
      <c r="AF41" s="48" t="s">
        <v>108</v>
      </c>
      <c r="AG41" s="48" t="s">
        <v>109</v>
      </c>
      <c r="AH41" s="48" t="s">
        <v>110</v>
      </c>
      <c r="AI41" s="48" t="s">
        <v>111</v>
      </c>
      <c r="AJ41" s="48" t="s">
        <v>112</v>
      </c>
      <c r="AK41" s="48" t="s">
        <v>113</v>
      </c>
      <c r="AL41" s="48" t="s">
        <v>114</v>
      </c>
      <c r="AM41" s="48" t="s">
        <v>115</v>
      </c>
      <c r="AN41" s="48" t="s">
        <v>116</v>
      </c>
      <c r="AO41" s="48" t="s">
        <v>117</v>
      </c>
      <c r="AP41" s="48" t="s">
        <v>118</v>
      </c>
      <c r="AQ41" s="48" t="s">
        <v>119</v>
      </c>
      <c r="AR41" s="48" t="s">
        <v>120</v>
      </c>
      <c r="AS41" s="48" t="s">
        <v>121</v>
      </c>
      <c r="AT41" s="48" t="s">
        <v>122</v>
      </c>
      <c r="AU41" s="48" t="s">
        <v>123</v>
      </c>
      <c r="AV41" s="48" t="s">
        <v>124</v>
      </c>
      <c r="AW41" s="48" t="s">
        <v>125</v>
      </c>
      <c r="AX41" s="48" t="s">
        <v>126</v>
      </c>
      <c r="AY41" s="48" t="s">
        <v>127</v>
      </c>
      <c r="AZ41" s="48" t="s">
        <v>128</v>
      </c>
      <c r="BA41" s="48" t="s">
        <v>129</v>
      </c>
      <c r="BB41" s="48" t="s">
        <v>130</v>
      </c>
      <c r="BC41" s="48" t="s">
        <v>131</v>
      </c>
      <c r="BD41" s="48" t="s">
        <v>132</v>
      </c>
      <c r="BE41" s="48" t="s">
        <v>133</v>
      </c>
      <c r="BF41" s="48" t="s">
        <v>134</v>
      </c>
      <c r="BG41" s="48" t="s">
        <v>135</v>
      </c>
      <c r="BH41" s="48" t="s">
        <v>136</v>
      </c>
      <c r="BI41" s="48" t="s">
        <v>137</v>
      </c>
      <c r="BJ41" s="48" t="s">
        <v>138</v>
      </c>
      <c r="BK41" s="48" t="s">
        <v>139</v>
      </c>
      <c r="BL41" s="48" t="s">
        <v>140</v>
      </c>
      <c r="BM41" s="48" t="s">
        <v>141</v>
      </c>
      <c r="BN41" s="48" t="s">
        <v>142</v>
      </c>
      <c r="BO41" s="48" t="s">
        <v>143</v>
      </c>
      <c r="BP41" s="48" t="s">
        <v>144</v>
      </c>
      <c r="BQ41" s="48" t="s">
        <v>145</v>
      </c>
      <c r="BR41" s="48" t="s">
        <v>146</v>
      </c>
      <c r="BS41" s="48" t="s">
        <v>147</v>
      </c>
      <c r="BT41" s="48" t="s">
        <v>148</v>
      </c>
      <c r="BU41" s="48" t="s">
        <v>149</v>
      </c>
      <c r="BV41" s="48" t="s">
        <v>150</v>
      </c>
      <c r="BW41" s="48" t="s">
        <v>151</v>
      </c>
      <c r="BX41" s="48" t="s">
        <v>152</v>
      </c>
      <c r="BY41" s="48" t="s">
        <v>153</v>
      </c>
      <c r="BZ41" s="48" t="s">
        <v>154</v>
      </c>
      <c r="CA41" s="48" t="s">
        <v>155</v>
      </c>
      <c r="CB41" s="49" t="s">
        <v>156</v>
      </c>
    </row>
    <row r="42" spans="1:80" x14ac:dyDescent="0.4">
      <c r="A42" s="247"/>
      <c r="B42" s="248" t="s">
        <v>267</v>
      </c>
      <c r="C42" s="249"/>
      <c r="D42" s="203" t="s">
        <v>158</v>
      </c>
      <c r="E42" s="203" t="s">
        <v>158</v>
      </c>
      <c r="F42" s="203" t="s">
        <v>158</v>
      </c>
      <c r="G42" s="203" t="s">
        <v>158</v>
      </c>
      <c r="H42" s="203" t="s">
        <v>158</v>
      </c>
      <c r="I42" s="203" t="s">
        <v>158</v>
      </c>
      <c r="J42" s="203" t="s">
        <v>158</v>
      </c>
      <c r="K42" s="203" t="s">
        <v>158</v>
      </c>
      <c r="L42" s="203" t="s">
        <v>158</v>
      </c>
      <c r="M42" s="203" t="s">
        <v>158</v>
      </c>
      <c r="N42" s="203" t="s">
        <v>158</v>
      </c>
      <c r="O42" s="203" t="s">
        <v>158</v>
      </c>
      <c r="P42" s="203" t="s">
        <v>158</v>
      </c>
      <c r="Q42" s="203" t="s">
        <v>158</v>
      </c>
      <c r="R42" s="203" t="s">
        <v>158</v>
      </c>
      <c r="S42" s="203" t="s">
        <v>158</v>
      </c>
      <c r="T42" s="203" t="s">
        <v>158</v>
      </c>
      <c r="U42" s="203" t="s">
        <v>158</v>
      </c>
      <c r="V42" s="203" t="s">
        <v>158</v>
      </c>
      <c r="W42" s="203" t="s">
        <v>158</v>
      </c>
      <c r="X42" s="203" t="s">
        <v>158</v>
      </c>
      <c r="Y42" s="203" t="s">
        <v>158</v>
      </c>
      <c r="Z42" s="203" t="s">
        <v>158</v>
      </c>
      <c r="AA42" s="203" t="s">
        <v>158</v>
      </c>
      <c r="AB42" s="203" t="s">
        <v>158</v>
      </c>
      <c r="AC42" s="203" t="s">
        <v>158</v>
      </c>
      <c r="AD42" s="203" t="s">
        <v>158</v>
      </c>
      <c r="AE42" s="203" t="s">
        <v>158</v>
      </c>
      <c r="AF42" s="203" t="s">
        <v>158</v>
      </c>
      <c r="AG42" s="203" t="s">
        <v>158</v>
      </c>
      <c r="AH42" s="203" t="s">
        <v>158</v>
      </c>
      <c r="AI42" s="203" t="s">
        <v>158</v>
      </c>
      <c r="AJ42" s="203" t="s">
        <v>158</v>
      </c>
      <c r="AK42" s="203" t="s">
        <v>158</v>
      </c>
      <c r="AL42" s="203" t="s">
        <v>158</v>
      </c>
      <c r="AM42" s="203" t="s">
        <v>158</v>
      </c>
      <c r="AN42" s="203" t="s">
        <v>158</v>
      </c>
      <c r="AO42" s="203" t="s">
        <v>158</v>
      </c>
      <c r="AP42" s="203" t="s">
        <v>158</v>
      </c>
      <c r="AQ42" s="203" t="s">
        <v>158</v>
      </c>
      <c r="AR42" s="203" t="s">
        <v>158</v>
      </c>
      <c r="AS42" s="203" t="s">
        <v>158</v>
      </c>
      <c r="AT42" s="203" t="s">
        <v>158</v>
      </c>
      <c r="AU42" s="203" t="s">
        <v>158</v>
      </c>
      <c r="AV42" s="203" t="s">
        <v>158</v>
      </c>
      <c r="AW42" s="203" t="s">
        <v>158</v>
      </c>
      <c r="AX42" s="203" t="s">
        <v>158</v>
      </c>
      <c r="AY42" s="203" t="s">
        <v>158</v>
      </c>
      <c r="AZ42" s="203" t="s">
        <v>158</v>
      </c>
      <c r="BA42" s="203" t="s">
        <v>158</v>
      </c>
      <c r="BB42" s="203" t="s">
        <v>158</v>
      </c>
      <c r="BC42" s="203" t="s">
        <v>158</v>
      </c>
      <c r="BD42" s="203" t="s">
        <v>158</v>
      </c>
      <c r="BE42" s="203" t="s">
        <v>158</v>
      </c>
      <c r="BF42" s="203" t="s">
        <v>158</v>
      </c>
      <c r="BG42" s="203" t="s">
        <v>158</v>
      </c>
      <c r="BH42" s="203" t="s">
        <v>158</v>
      </c>
      <c r="BI42" s="203" t="s">
        <v>158</v>
      </c>
      <c r="BJ42" s="203" t="s">
        <v>158</v>
      </c>
      <c r="BK42" s="203" t="s">
        <v>158</v>
      </c>
      <c r="BL42" s="203" t="s">
        <v>158</v>
      </c>
      <c r="BM42" s="203" t="s">
        <v>158</v>
      </c>
      <c r="BN42" s="203" t="s">
        <v>158</v>
      </c>
      <c r="BO42" s="203" t="s">
        <v>158</v>
      </c>
      <c r="BP42" s="203" t="s">
        <v>158</v>
      </c>
      <c r="BQ42" s="203" t="s">
        <v>158</v>
      </c>
      <c r="BR42" s="203" t="s">
        <v>158</v>
      </c>
      <c r="BS42" s="203" t="s">
        <v>158</v>
      </c>
      <c r="BT42" s="203" t="s">
        <v>158</v>
      </c>
      <c r="BU42" s="203" t="s">
        <v>158</v>
      </c>
      <c r="BV42" s="203" t="s">
        <v>158</v>
      </c>
      <c r="BW42" s="203" t="s">
        <v>159</v>
      </c>
      <c r="BX42" s="203" t="s">
        <v>159</v>
      </c>
      <c r="BY42" s="203" t="s">
        <v>159</v>
      </c>
      <c r="BZ42" s="203" t="s">
        <v>159</v>
      </c>
      <c r="CA42" s="203" t="s">
        <v>159</v>
      </c>
      <c r="CB42" s="204" t="s">
        <v>159</v>
      </c>
    </row>
    <row r="43" spans="1:80" s="175" customFormat="1" ht="26.25" customHeight="1" x14ac:dyDescent="0.4">
      <c r="A43" s="283"/>
      <c r="B43" s="66" t="s">
        <v>167</v>
      </c>
      <c r="C43" s="276"/>
      <c r="D43" s="237">
        <v>0</v>
      </c>
      <c r="E43" s="237">
        <v>0</v>
      </c>
      <c r="F43" s="237">
        <v>0</v>
      </c>
      <c r="G43" s="237">
        <v>0</v>
      </c>
      <c r="H43" s="237">
        <v>0</v>
      </c>
      <c r="I43" s="237">
        <v>0</v>
      </c>
      <c r="J43" s="237">
        <v>0</v>
      </c>
      <c r="K43" s="237">
        <v>0</v>
      </c>
      <c r="L43" s="237">
        <v>0</v>
      </c>
      <c r="M43" s="237">
        <v>0</v>
      </c>
      <c r="N43" s="237">
        <v>0</v>
      </c>
      <c r="O43" s="237">
        <v>0</v>
      </c>
      <c r="P43" s="237">
        <v>0</v>
      </c>
      <c r="Q43" s="237">
        <v>0</v>
      </c>
      <c r="R43" s="237">
        <v>0</v>
      </c>
      <c r="S43" s="237">
        <v>0</v>
      </c>
      <c r="T43" s="237">
        <v>0</v>
      </c>
      <c r="U43" s="237">
        <v>0</v>
      </c>
      <c r="V43" s="237">
        <v>0</v>
      </c>
      <c r="W43" s="237">
        <v>0</v>
      </c>
      <c r="X43" s="237">
        <v>0</v>
      </c>
      <c r="Y43" s="237">
        <v>0</v>
      </c>
      <c r="Z43" s="237">
        <v>239.04118436494491</v>
      </c>
      <c r="AA43" s="237">
        <v>259.30217814688802</v>
      </c>
      <c r="AB43" s="237">
        <v>307.27245909377979</v>
      </c>
      <c r="AC43" s="237">
        <v>345.17775099971027</v>
      </c>
      <c r="AD43" s="237">
        <v>860.75682871356435</v>
      </c>
      <c r="AE43" s="237">
        <v>956.90851943864118</v>
      </c>
      <c r="AF43" s="237">
        <v>907.43193560547309</v>
      </c>
      <c r="AG43" s="237">
        <v>1988.9373499429514</v>
      </c>
      <c r="AH43" s="237">
        <v>1869.9920698380647</v>
      </c>
      <c r="AI43" s="237">
        <v>1844.951247829985</v>
      </c>
      <c r="AJ43" s="237">
        <v>2084.7037664369618</v>
      </c>
      <c r="AK43" s="237">
        <v>2804.2685872480806</v>
      </c>
      <c r="AL43" s="237">
        <v>3176.2823099846819</v>
      </c>
      <c r="AM43" s="237">
        <v>3409.3632755876552</v>
      </c>
      <c r="AN43" s="237">
        <v>3586.1158308166559</v>
      </c>
      <c r="AO43" s="237">
        <v>3710.5564834743095</v>
      </c>
      <c r="AP43" s="237">
        <v>3938.7161076904622</v>
      </c>
      <c r="AQ43" s="237">
        <v>3880.5528494015462</v>
      </c>
      <c r="AR43" s="237">
        <v>2923.3682249616377</v>
      </c>
      <c r="AS43" s="237">
        <v>3377.8791433255387</v>
      </c>
      <c r="AT43" s="237">
        <v>3898.278138876412</v>
      </c>
      <c r="AU43" s="237">
        <v>2437.0361015487251</v>
      </c>
      <c r="AV43" s="237">
        <v>2863.0296618901134</v>
      </c>
      <c r="AW43" s="237">
        <v>3202.7158587092849</v>
      </c>
      <c r="AX43" s="237">
        <v>3385.0673107978</v>
      </c>
      <c r="AY43" s="237">
        <v>3465.3821195682035</v>
      </c>
      <c r="AZ43" s="237">
        <v>3519.079939116998</v>
      </c>
      <c r="BA43" s="237">
        <v>3631.7393096540595</v>
      </c>
      <c r="BB43" s="237">
        <v>3662.2496875631764</v>
      </c>
      <c r="BC43" s="237">
        <v>3734.7918413352195</v>
      </c>
      <c r="BD43" s="237">
        <v>3756.2893971763542</v>
      </c>
      <c r="BE43" s="237">
        <v>3870.4342387637644</v>
      </c>
      <c r="BF43" s="237">
        <v>3991.2225964410545</v>
      </c>
      <c r="BG43" s="237">
        <v>4454.0014379296654</v>
      </c>
      <c r="BH43" s="237">
        <v>4775.6332821387086</v>
      </c>
      <c r="BI43" s="237">
        <v>4946.5297843943645</v>
      </c>
      <c r="BJ43" s="237">
        <v>5022.7008844135307</v>
      </c>
      <c r="BK43" s="237">
        <v>4998.9206475011688</v>
      </c>
      <c r="BL43" s="237">
        <f t="shared" ref="BL43:CB43" si="12">SUM(BL45:BL54)</f>
        <v>5126.0285398854767</v>
      </c>
      <c r="BM43" s="237">
        <f t="shared" si="12"/>
        <v>5594.5600206126492</v>
      </c>
      <c r="BN43" s="237">
        <f t="shared" si="12"/>
        <v>5766.2518012608762</v>
      </c>
      <c r="BO43" s="237">
        <f t="shared" si="12"/>
        <v>5672.1966987808537</v>
      </c>
      <c r="BP43" s="237">
        <f t="shared" si="12"/>
        <v>5550.4594593985748</v>
      </c>
      <c r="BQ43" s="237">
        <f t="shared" si="12"/>
        <v>0</v>
      </c>
      <c r="BR43" s="237">
        <f t="shared" si="12"/>
        <v>0</v>
      </c>
      <c r="BS43" s="237">
        <f t="shared" si="12"/>
        <v>0</v>
      </c>
      <c r="BT43" s="237">
        <f t="shared" si="12"/>
        <v>0</v>
      </c>
      <c r="BU43" s="237">
        <f t="shared" si="12"/>
        <v>0</v>
      </c>
      <c r="BV43" s="237">
        <f t="shared" si="12"/>
        <v>0</v>
      </c>
      <c r="BW43" s="237">
        <f t="shared" si="12"/>
        <v>0</v>
      </c>
      <c r="BX43" s="237">
        <f t="shared" si="12"/>
        <v>0</v>
      </c>
      <c r="BY43" s="237">
        <f t="shared" si="12"/>
        <v>0</v>
      </c>
      <c r="BZ43" s="237">
        <f t="shared" si="12"/>
        <v>0</v>
      </c>
      <c r="CA43" s="237">
        <f t="shared" si="12"/>
        <v>0</v>
      </c>
      <c r="CB43" s="238">
        <f t="shared" si="12"/>
        <v>0</v>
      </c>
    </row>
    <row r="44" spans="1:80" ht="26.25" customHeight="1" x14ac:dyDescent="0.4">
      <c r="A44" s="96"/>
      <c r="B44" s="50" t="s">
        <v>514</v>
      </c>
      <c r="C44" s="277"/>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1"/>
    </row>
    <row r="45" spans="1:80" x14ac:dyDescent="0.4">
      <c r="A45" s="278"/>
      <c r="B45" s="64" t="s">
        <v>515</v>
      </c>
      <c r="C45" s="277"/>
      <c r="D45" s="240">
        <v>0</v>
      </c>
      <c r="E45" s="240">
        <v>0</v>
      </c>
      <c r="F45" s="240">
        <v>0</v>
      </c>
      <c r="G45" s="240">
        <v>0</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v>0</v>
      </c>
      <c r="AH45" s="240">
        <v>0</v>
      </c>
      <c r="AI45" s="240">
        <v>0</v>
      </c>
      <c r="AJ45" s="240">
        <v>0</v>
      </c>
      <c r="AK45" s="240">
        <v>0</v>
      </c>
      <c r="AL45" s="240">
        <v>0</v>
      </c>
      <c r="AM45" s="240">
        <v>0</v>
      </c>
      <c r="AN45" s="240">
        <v>0</v>
      </c>
      <c r="AO45" s="240">
        <v>0</v>
      </c>
      <c r="AP45" s="240">
        <v>0</v>
      </c>
      <c r="AQ45" s="240">
        <v>0</v>
      </c>
      <c r="AR45" s="240">
        <v>0</v>
      </c>
      <c r="AS45" s="240">
        <v>0</v>
      </c>
      <c r="AT45" s="240">
        <v>0</v>
      </c>
      <c r="AU45" s="240">
        <v>0</v>
      </c>
      <c r="AV45" s="240">
        <v>0</v>
      </c>
      <c r="AW45" s="240">
        <v>0</v>
      </c>
      <c r="AX45" s="240">
        <v>0</v>
      </c>
      <c r="AY45" s="240">
        <v>0</v>
      </c>
      <c r="AZ45" s="240">
        <v>0</v>
      </c>
      <c r="BA45" s="240">
        <v>0</v>
      </c>
      <c r="BB45" s="240">
        <v>0</v>
      </c>
      <c r="BC45" s="240">
        <v>0</v>
      </c>
      <c r="BD45" s="240">
        <v>0</v>
      </c>
      <c r="BE45" s="240">
        <v>0</v>
      </c>
      <c r="BF45" s="240">
        <v>0</v>
      </c>
      <c r="BG45" s="240">
        <v>0</v>
      </c>
      <c r="BH45" s="240">
        <v>0</v>
      </c>
      <c r="BI45" s="240">
        <v>0</v>
      </c>
      <c r="BJ45" s="240">
        <v>0</v>
      </c>
      <c r="BK45" s="240">
        <v>0</v>
      </c>
      <c r="BL45" s="240">
        <v>372.8844067250256</v>
      </c>
      <c r="BM45" s="240">
        <v>613.89846023982352</v>
      </c>
      <c r="BN45" s="240">
        <v>655.27407593739338</v>
      </c>
      <c r="BO45" s="240">
        <v>678.39446725911944</v>
      </c>
      <c r="BP45" s="240">
        <v>701.6877672619438</v>
      </c>
      <c r="BQ45" s="240">
        <v>0</v>
      </c>
      <c r="BR45" s="240">
        <v>0</v>
      </c>
      <c r="BS45" s="240">
        <v>0</v>
      </c>
      <c r="BT45" s="240">
        <v>0</v>
      </c>
      <c r="BU45" s="240">
        <v>0</v>
      </c>
      <c r="BV45" s="240">
        <v>0</v>
      </c>
      <c r="BW45" s="240">
        <v>0</v>
      </c>
      <c r="BX45" s="240">
        <v>0</v>
      </c>
      <c r="BY45" s="240">
        <v>0</v>
      </c>
      <c r="BZ45" s="240">
        <v>0</v>
      </c>
      <c r="CA45" s="240">
        <v>0</v>
      </c>
      <c r="CB45" s="241">
        <v>0</v>
      </c>
    </row>
    <row r="46" spans="1:80" x14ac:dyDescent="0.4">
      <c r="A46" s="278"/>
      <c r="B46" s="64" t="s">
        <v>22</v>
      </c>
      <c r="C46" s="277"/>
      <c r="D46" s="240">
        <v>0</v>
      </c>
      <c r="E46" s="240">
        <v>0</v>
      </c>
      <c r="F46" s="240">
        <v>0</v>
      </c>
      <c r="G46" s="240">
        <v>0</v>
      </c>
      <c r="H46" s="240">
        <v>0</v>
      </c>
      <c r="I46" s="240">
        <v>0</v>
      </c>
      <c r="J46" s="240">
        <v>0</v>
      </c>
      <c r="K46" s="240">
        <v>0</v>
      </c>
      <c r="L46" s="240">
        <v>0</v>
      </c>
      <c r="M46" s="240">
        <v>0</v>
      </c>
      <c r="N46" s="240">
        <v>0</v>
      </c>
      <c r="O46" s="240">
        <v>0</v>
      </c>
      <c r="P46" s="240">
        <v>0</v>
      </c>
      <c r="Q46" s="240">
        <v>0</v>
      </c>
      <c r="R46" s="240">
        <v>0</v>
      </c>
      <c r="S46" s="240">
        <v>0</v>
      </c>
      <c r="T46" s="240">
        <v>0</v>
      </c>
      <c r="U46" s="240">
        <v>0</v>
      </c>
      <c r="V46" s="240">
        <v>0</v>
      </c>
      <c r="W46" s="240">
        <v>0</v>
      </c>
      <c r="X46" s="240">
        <v>0</v>
      </c>
      <c r="Y46" s="240">
        <v>0</v>
      </c>
      <c r="Z46" s="240">
        <v>0</v>
      </c>
      <c r="AA46" s="240">
        <v>0</v>
      </c>
      <c r="AB46" s="240">
        <v>0</v>
      </c>
      <c r="AC46" s="240">
        <v>0</v>
      </c>
      <c r="AD46" s="240">
        <v>0</v>
      </c>
      <c r="AE46" s="240">
        <v>0</v>
      </c>
      <c r="AF46" s="240">
        <v>0</v>
      </c>
      <c r="AG46" s="240">
        <v>0</v>
      </c>
      <c r="AH46" s="240">
        <v>0</v>
      </c>
      <c r="AI46" s="240">
        <v>0</v>
      </c>
      <c r="AJ46" s="240">
        <v>0</v>
      </c>
      <c r="AK46" s="240">
        <v>0</v>
      </c>
      <c r="AL46" s="240">
        <v>0</v>
      </c>
      <c r="AM46" s="240">
        <v>0</v>
      </c>
      <c r="AN46" s="240">
        <v>0</v>
      </c>
      <c r="AO46" s="240">
        <v>0</v>
      </c>
      <c r="AP46" s="240">
        <v>0</v>
      </c>
      <c r="AQ46" s="240">
        <v>0</v>
      </c>
      <c r="AR46" s="240">
        <v>0</v>
      </c>
      <c r="AS46" s="240">
        <v>0</v>
      </c>
      <c r="AT46" s="240">
        <v>0</v>
      </c>
      <c r="AU46" s="240">
        <v>0</v>
      </c>
      <c r="AV46" s="240">
        <v>0</v>
      </c>
      <c r="AW46" s="240">
        <v>0</v>
      </c>
      <c r="AX46" s="240">
        <v>0</v>
      </c>
      <c r="AY46" s="240">
        <v>0</v>
      </c>
      <c r="AZ46" s="240">
        <v>0</v>
      </c>
      <c r="BA46" s="240">
        <v>0</v>
      </c>
      <c r="BB46" s="240">
        <v>0</v>
      </c>
      <c r="BC46" s="240">
        <v>0</v>
      </c>
      <c r="BD46" s="240">
        <v>0</v>
      </c>
      <c r="BE46" s="240">
        <v>0</v>
      </c>
      <c r="BF46" s="240">
        <v>0</v>
      </c>
      <c r="BG46" s="240">
        <v>0</v>
      </c>
      <c r="BH46" s="240">
        <v>0</v>
      </c>
      <c r="BI46" s="240">
        <v>0</v>
      </c>
      <c r="BJ46" s="240">
        <v>0</v>
      </c>
      <c r="BK46" s="240">
        <v>0</v>
      </c>
      <c r="BL46" s="240">
        <v>1143.0223118786635</v>
      </c>
      <c r="BM46" s="240">
        <v>1222.2526680619349</v>
      </c>
      <c r="BN46" s="240">
        <v>1269.168778938558</v>
      </c>
      <c r="BO46" s="240">
        <v>1265.5076476513968</v>
      </c>
      <c r="BP46" s="240">
        <v>1255.3768765101568</v>
      </c>
      <c r="BQ46" s="240">
        <v>0</v>
      </c>
      <c r="BR46" s="240">
        <v>0</v>
      </c>
      <c r="BS46" s="240">
        <v>0</v>
      </c>
      <c r="BT46" s="240">
        <v>0</v>
      </c>
      <c r="BU46" s="240">
        <v>0</v>
      </c>
      <c r="BV46" s="240">
        <v>0</v>
      </c>
      <c r="BW46" s="240">
        <v>0</v>
      </c>
      <c r="BX46" s="240">
        <v>0</v>
      </c>
      <c r="BY46" s="240">
        <v>0</v>
      </c>
      <c r="BZ46" s="240">
        <v>0</v>
      </c>
      <c r="CA46" s="240">
        <v>0</v>
      </c>
      <c r="CB46" s="241">
        <v>0</v>
      </c>
    </row>
    <row r="47" spans="1:80" x14ac:dyDescent="0.4">
      <c r="A47" s="278"/>
      <c r="B47" s="64" t="s">
        <v>516</v>
      </c>
      <c r="C47" s="277"/>
      <c r="D47" s="240">
        <v>0</v>
      </c>
      <c r="E47" s="240">
        <v>0</v>
      </c>
      <c r="F47" s="240">
        <v>0</v>
      </c>
      <c r="G47" s="240">
        <v>0</v>
      </c>
      <c r="H47" s="240">
        <v>0</v>
      </c>
      <c r="I47" s="240">
        <v>0</v>
      </c>
      <c r="J47" s="240">
        <v>0</v>
      </c>
      <c r="K47" s="240">
        <v>0</v>
      </c>
      <c r="L47" s="240">
        <v>0</v>
      </c>
      <c r="M47" s="240">
        <v>0</v>
      </c>
      <c r="N47" s="240">
        <v>0</v>
      </c>
      <c r="O47" s="240">
        <v>0</v>
      </c>
      <c r="P47" s="240">
        <v>0</v>
      </c>
      <c r="Q47" s="240">
        <v>0</v>
      </c>
      <c r="R47" s="240">
        <v>0</v>
      </c>
      <c r="S47" s="240">
        <v>0</v>
      </c>
      <c r="T47" s="240">
        <v>0</v>
      </c>
      <c r="U47" s="240">
        <v>0</v>
      </c>
      <c r="V47" s="240">
        <v>0</v>
      </c>
      <c r="W47" s="240">
        <v>0</v>
      </c>
      <c r="X47" s="240">
        <v>0</v>
      </c>
      <c r="Y47" s="240">
        <v>0</v>
      </c>
      <c r="Z47" s="240">
        <v>0</v>
      </c>
      <c r="AA47" s="240">
        <v>0</v>
      </c>
      <c r="AB47" s="240">
        <v>0</v>
      </c>
      <c r="AC47" s="240">
        <v>0</v>
      </c>
      <c r="AD47" s="240">
        <v>0</v>
      </c>
      <c r="AE47" s="240">
        <v>0</v>
      </c>
      <c r="AF47" s="240">
        <v>0</v>
      </c>
      <c r="AG47" s="240">
        <v>0</v>
      </c>
      <c r="AH47" s="240">
        <v>0</v>
      </c>
      <c r="AI47" s="240">
        <v>0</v>
      </c>
      <c r="AJ47" s="240">
        <v>0</v>
      </c>
      <c r="AK47" s="240">
        <v>0</v>
      </c>
      <c r="AL47" s="240">
        <v>0</v>
      </c>
      <c r="AM47" s="240">
        <v>0</v>
      </c>
      <c r="AN47" s="240">
        <v>0</v>
      </c>
      <c r="AO47" s="240">
        <v>0</v>
      </c>
      <c r="AP47" s="240">
        <v>0</v>
      </c>
      <c r="AQ47" s="240">
        <v>0</v>
      </c>
      <c r="AR47" s="240">
        <v>0</v>
      </c>
      <c r="AS47" s="240">
        <v>0</v>
      </c>
      <c r="AT47" s="240">
        <v>0</v>
      </c>
      <c r="AU47" s="240">
        <v>0</v>
      </c>
      <c r="AV47" s="240">
        <v>0</v>
      </c>
      <c r="AW47" s="240">
        <v>0</v>
      </c>
      <c r="AX47" s="240">
        <v>0</v>
      </c>
      <c r="AY47" s="240">
        <v>0</v>
      </c>
      <c r="AZ47" s="240">
        <v>0</v>
      </c>
      <c r="BA47" s="240">
        <v>0</v>
      </c>
      <c r="BB47" s="240">
        <v>0</v>
      </c>
      <c r="BC47" s="240">
        <v>0</v>
      </c>
      <c r="BD47" s="240">
        <v>0</v>
      </c>
      <c r="BE47" s="240">
        <v>0</v>
      </c>
      <c r="BF47" s="240">
        <v>0</v>
      </c>
      <c r="BG47" s="240">
        <v>0</v>
      </c>
      <c r="BH47" s="240">
        <v>0</v>
      </c>
      <c r="BI47" s="240">
        <v>0</v>
      </c>
      <c r="BJ47" s="240">
        <v>0</v>
      </c>
      <c r="BK47" s="240">
        <v>0</v>
      </c>
      <c r="BL47" s="240">
        <v>664.26049717467197</v>
      </c>
      <c r="BM47" s="240">
        <v>642.84700082544362</v>
      </c>
      <c r="BN47" s="240">
        <v>591.03347551955301</v>
      </c>
      <c r="BO47" s="240">
        <v>511.74928781235536</v>
      </c>
      <c r="BP47" s="240">
        <v>451.79787750349215</v>
      </c>
      <c r="BQ47" s="240">
        <v>0</v>
      </c>
      <c r="BR47" s="240">
        <v>0</v>
      </c>
      <c r="BS47" s="240">
        <v>0</v>
      </c>
      <c r="BT47" s="240">
        <v>0</v>
      </c>
      <c r="BU47" s="240">
        <v>0</v>
      </c>
      <c r="BV47" s="240">
        <v>0</v>
      </c>
      <c r="BW47" s="240">
        <v>0</v>
      </c>
      <c r="BX47" s="240">
        <v>0</v>
      </c>
      <c r="BY47" s="240">
        <v>0</v>
      </c>
      <c r="BZ47" s="240">
        <v>0</v>
      </c>
      <c r="CA47" s="240">
        <v>0</v>
      </c>
      <c r="CB47" s="241">
        <v>0</v>
      </c>
    </row>
    <row r="48" spans="1:80" x14ac:dyDescent="0.4">
      <c r="A48" s="278"/>
      <c r="B48" s="64" t="s">
        <v>410</v>
      </c>
      <c r="C48" s="277"/>
      <c r="D48" s="240">
        <v>0</v>
      </c>
      <c r="E48" s="240">
        <v>0</v>
      </c>
      <c r="F48" s="240">
        <v>0</v>
      </c>
      <c r="G48" s="240">
        <v>0</v>
      </c>
      <c r="H48" s="240">
        <v>0</v>
      </c>
      <c r="I48" s="240">
        <v>0</v>
      </c>
      <c r="J48" s="240">
        <v>0</v>
      </c>
      <c r="K48" s="240">
        <v>0</v>
      </c>
      <c r="L48" s="240">
        <v>0</v>
      </c>
      <c r="M48" s="240">
        <v>0</v>
      </c>
      <c r="N48" s="240">
        <v>0</v>
      </c>
      <c r="O48" s="240">
        <v>0</v>
      </c>
      <c r="P48" s="240">
        <v>0</v>
      </c>
      <c r="Q48" s="240">
        <v>0</v>
      </c>
      <c r="R48" s="240">
        <v>0</v>
      </c>
      <c r="S48" s="240">
        <v>0</v>
      </c>
      <c r="T48" s="240">
        <v>0</v>
      </c>
      <c r="U48" s="240">
        <v>0</v>
      </c>
      <c r="V48" s="240">
        <v>0</v>
      </c>
      <c r="W48" s="240">
        <v>0</v>
      </c>
      <c r="X48" s="240">
        <v>0</v>
      </c>
      <c r="Y48" s="240">
        <v>0</v>
      </c>
      <c r="Z48" s="240">
        <v>0</v>
      </c>
      <c r="AA48" s="240">
        <v>0</v>
      </c>
      <c r="AB48" s="240">
        <v>0</v>
      </c>
      <c r="AC48" s="240">
        <v>0</v>
      </c>
      <c r="AD48" s="240">
        <v>0</v>
      </c>
      <c r="AE48" s="240">
        <v>0</v>
      </c>
      <c r="AF48" s="240">
        <v>0</v>
      </c>
      <c r="AG48" s="240">
        <v>0</v>
      </c>
      <c r="AH48" s="240">
        <v>0</v>
      </c>
      <c r="AI48" s="240">
        <v>0</v>
      </c>
      <c r="AJ48" s="240">
        <v>0</v>
      </c>
      <c r="AK48" s="240">
        <v>0</v>
      </c>
      <c r="AL48" s="240">
        <v>0</v>
      </c>
      <c r="AM48" s="240">
        <v>0</v>
      </c>
      <c r="AN48" s="240">
        <v>0</v>
      </c>
      <c r="AO48" s="240">
        <v>0</v>
      </c>
      <c r="AP48" s="240">
        <v>0</v>
      </c>
      <c r="AQ48" s="240">
        <v>0</v>
      </c>
      <c r="AR48" s="240">
        <v>0</v>
      </c>
      <c r="AS48" s="240">
        <v>0</v>
      </c>
      <c r="AT48" s="240">
        <v>0</v>
      </c>
      <c r="AU48" s="240">
        <v>0</v>
      </c>
      <c r="AV48" s="240">
        <v>0</v>
      </c>
      <c r="AW48" s="240">
        <v>0</v>
      </c>
      <c r="AX48" s="240">
        <v>0</v>
      </c>
      <c r="AY48" s="240">
        <v>0</v>
      </c>
      <c r="AZ48" s="240">
        <v>0</v>
      </c>
      <c r="BA48" s="240">
        <v>0</v>
      </c>
      <c r="BB48" s="240">
        <v>0</v>
      </c>
      <c r="BC48" s="240">
        <v>0</v>
      </c>
      <c r="BD48" s="240">
        <v>0</v>
      </c>
      <c r="BE48" s="240">
        <v>0</v>
      </c>
      <c r="BF48" s="240">
        <v>0</v>
      </c>
      <c r="BG48" s="240">
        <v>0</v>
      </c>
      <c r="BH48" s="240">
        <v>0</v>
      </c>
      <c r="BI48" s="240">
        <v>0</v>
      </c>
      <c r="BJ48" s="240">
        <v>0</v>
      </c>
      <c r="BK48" s="240">
        <v>0</v>
      </c>
      <c r="BL48" s="240">
        <v>110.153018601179</v>
      </c>
      <c r="BM48" s="240">
        <v>126.67142580833894</v>
      </c>
      <c r="BN48" s="240">
        <v>144.97070774801955</v>
      </c>
      <c r="BO48" s="240">
        <v>155.29134345106277</v>
      </c>
      <c r="BP48" s="240">
        <v>168.2831531707298</v>
      </c>
      <c r="BQ48" s="240">
        <v>0</v>
      </c>
      <c r="BR48" s="240">
        <v>0</v>
      </c>
      <c r="BS48" s="240">
        <v>0</v>
      </c>
      <c r="BT48" s="240">
        <v>0</v>
      </c>
      <c r="BU48" s="240">
        <v>0</v>
      </c>
      <c r="BV48" s="240">
        <v>0</v>
      </c>
      <c r="BW48" s="240">
        <v>0</v>
      </c>
      <c r="BX48" s="240">
        <v>0</v>
      </c>
      <c r="BY48" s="240">
        <v>0</v>
      </c>
      <c r="BZ48" s="240">
        <v>0</v>
      </c>
      <c r="CA48" s="240">
        <v>0</v>
      </c>
      <c r="CB48" s="241">
        <v>0</v>
      </c>
    </row>
    <row r="49" spans="1:80" x14ac:dyDescent="0.4">
      <c r="A49" s="278"/>
      <c r="B49" s="64" t="s">
        <v>517</v>
      </c>
      <c r="C49" s="277"/>
      <c r="D49" s="240">
        <v>0</v>
      </c>
      <c r="E49" s="240">
        <v>0</v>
      </c>
      <c r="F49" s="240">
        <v>0</v>
      </c>
      <c r="G49" s="240">
        <v>0</v>
      </c>
      <c r="H49" s="240">
        <v>0</v>
      </c>
      <c r="I49" s="240">
        <v>0</v>
      </c>
      <c r="J49" s="240">
        <v>0</v>
      </c>
      <c r="K49" s="240">
        <v>0</v>
      </c>
      <c r="L49" s="240">
        <v>0</v>
      </c>
      <c r="M49" s="240">
        <v>0</v>
      </c>
      <c r="N49" s="240">
        <v>0</v>
      </c>
      <c r="O49" s="240">
        <v>0</v>
      </c>
      <c r="P49" s="240">
        <v>0</v>
      </c>
      <c r="Q49" s="240">
        <v>0</v>
      </c>
      <c r="R49" s="240">
        <v>0</v>
      </c>
      <c r="S49" s="240">
        <v>0</v>
      </c>
      <c r="T49" s="240">
        <v>0</v>
      </c>
      <c r="U49" s="240">
        <v>0</v>
      </c>
      <c r="V49" s="240">
        <v>0</v>
      </c>
      <c r="W49" s="240">
        <v>0</v>
      </c>
      <c r="X49" s="240">
        <v>0</v>
      </c>
      <c r="Y49" s="240">
        <v>0</v>
      </c>
      <c r="Z49" s="240">
        <v>0</v>
      </c>
      <c r="AA49" s="240">
        <v>0</v>
      </c>
      <c r="AB49" s="240">
        <v>0</v>
      </c>
      <c r="AC49" s="240">
        <v>0</v>
      </c>
      <c r="AD49" s="240">
        <v>0</v>
      </c>
      <c r="AE49" s="240">
        <v>0</v>
      </c>
      <c r="AF49" s="240">
        <v>0</v>
      </c>
      <c r="AG49" s="240">
        <v>0</v>
      </c>
      <c r="AH49" s="240">
        <v>0</v>
      </c>
      <c r="AI49" s="240">
        <v>0</v>
      </c>
      <c r="AJ49" s="240">
        <v>0</v>
      </c>
      <c r="AK49" s="240">
        <v>0</v>
      </c>
      <c r="AL49" s="240">
        <v>0</v>
      </c>
      <c r="AM49" s="240">
        <v>0</v>
      </c>
      <c r="AN49" s="240">
        <v>0</v>
      </c>
      <c r="AO49" s="240">
        <v>0</v>
      </c>
      <c r="AP49" s="240">
        <v>0</v>
      </c>
      <c r="AQ49" s="240">
        <v>0</v>
      </c>
      <c r="AR49" s="240">
        <v>0</v>
      </c>
      <c r="AS49" s="240">
        <v>0</v>
      </c>
      <c r="AT49" s="240">
        <v>0</v>
      </c>
      <c r="AU49" s="240">
        <v>0</v>
      </c>
      <c r="AV49" s="240">
        <v>0</v>
      </c>
      <c r="AW49" s="240">
        <v>0</v>
      </c>
      <c r="AX49" s="240">
        <v>0</v>
      </c>
      <c r="AY49" s="240">
        <v>0</v>
      </c>
      <c r="AZ49" s="240">
        <v>0</v>
      </c>
      <c r="BA49" s="240">
        <v>0</v>
      </c>
      <c r="BB49" s="240">
        <v>0</v>
      </c>
      <c r="BC49" s="240">
        <v>0</v>
      </c>
      <c r="BD49" s="240">
        <v>0</v>
      </c>
      <c r="BE49" s="240">
        <v>0</v>
      </c>
      <c r="BF49" s="240">
        <v>0</v>
      </c>
      <c r="BG49" s="240">
        <v>0</v>
      </c>
      <c r="BH49" s="240">
        <v>0</v>
      </c>
      <c r="BI49" s="240">
        <v>0</v>
      </c>
      <c r="BJ49" s="240">
        <v>0</v>
      </c>
      <c r="BK49" s="240">
        <v>0</v>
      </c>
      <c r="BL49" s="240">
        <v>193.81439946535616</v>
      </c>
      <c r="BM49" s="240">
        <v>202.34639844094289</v>
      </c>
      <c r="BN49" s="240">
        <v>198.7314746747202</v>
      </c>
      <c r="BO49" s="240">
        <v>178.01013689725741</v>
      </c>
      <c r="BP49" s="240">
        <v>146.73147621773992</v>
      </c>
      <c r="BQ49" s="240">
        <v>0</v>
      </c>
      <c r="BR49" s="240">
        <v>0</v>
      </c>
      <c r="BS49" s="240">
        <v>0</v>
      </c>
      <c r="BT49" s="240">
        <v>0</v>
      </c>
      <c r="BU49" s="240">
        <v>0</v>
      </c>
      <c r="BV49" s="240">
        <v>0</v>
      </c>
      <c r="BW49" s="240">
        <v>0</v>
      </c>
      <c r="BX49" s="240">
        <v>0</v>
      </c>
      <c r="BY49" s="240">
        <v>0</v>
      </c>
      <c r="BZ49" s="240">
        <v>0</v>
      </c>
      <c r="CA49" s="240">
        <v>0</v>
      </c>
      <c r="CB49" s="241">
        <v>0</v>
      </c>
    </row>
    <row r="50" spans="1:80" ht="26.25" customHeight="1" x14ac:dyDescent="0.4">
      <c r="A50" s="278"/>
      <c r="B50" s="64" t="s">
        <v>518</v>
      </c>
      <c r="C50" s="277"/>
      <c r="D50" s="240">
        <v>0</v>
      </c>
      <c r="E50" s="240">
        <v>0</v>
      </c>
      <c r="F50" s="240">
        <v>0</v>
      </c>
      <c r="G50" s="240">
        <v>0</v>
      </c>
      <c r="H50" s="240">
        <v>0</v>
      </c>
      <c r="I50" s="240">
        <v>0</v>
      </c>
      <c r="J50" s="240">
        <v>0</v>
      </c>
      <c r="K50" s="240">
        <v>0</v>
      </c>
      <c r="L50" s="240">
        <v>0</v>
      </c>
      <c r="M50" s="240">
        <v>0</v>
      </c>
      <c r="N50" s="240">
        <v>0</v>
      </c>
      <c r="O50" s="240">
        <v>0</v>
      </c>
      <c r="P50" s="240">
        <v>0</v>
      </c>
      <c r="Q50" s="240">
        <v>0</v>
      </c>
      <c r="R50" s="240">
        <v>0</v>
      </c>
      <c r="S50" s="240">
        <v>0</v>
      </c>
      <c r="T50" s="240">
        <v>0</v>
      </c>
      <c r="U50" s="240">
        <v>0</v>
      </c>
      <c r="V50" s="240">
        <v>0</v>
      </c>
      <c r="W50" s="240">
        <v>0</v>
      </c>
      <c r="X50" s="240">
        <v>0</v>
      </c>
      <c r="Y50" s="240">
        <v>0</v>
      </c>
      <c r="Z50" s="240">
        <v>0</v>
      </c>
      <c r="AA50" s="240">
        <v>0</v>
      </c>
      <c r="AB50" s="240">
        <v>0</v>
      </c>
      <c r="AC50" s="240">
        <v>0</v>
      </c>
      <c r="AD50" s="240">
        <v>0</v>
      </c>
      <c r="AE50" s="240">
        <v>0</v>
      </c>
      <c r="AF50" s="240">
        <v>0</v>
      </c>
      <c r="AG50" s="240">
        <v>0</v>
      </c>
      <c r="AH50" s="240">
        <v>0</v>
      </c>
      <c r="AI50" s="240">
        <v>0</v>
      </c>
      <c r="AJ50" s="240">
        <v>0</v>
      </c>
      <c r="AK50" s="240">
        <v>0</v>
      </c>
      <c r="AL50" s="240">
        <v>0</v>
      </c>
      <c r="AM50" s="240">
        <v>0</v>
      </c>
      <c r="AN50" s="240">
        <v>0</v>
      </c>
      <c r="AO50" s="240">
        <v>0</v>
      </c>
      <c r="AP50" s="240">
        <v>0</v>
      </c>
      <c r="AQ50" s="240">
        <v>0</v>
      </c>
      <c r="AR50" s="240">
        <v>0</v>
      </c>
      <c r="AS50" s="240">
        <v>0</v>
      </c>
      <c r="AT50" s="240">
        <v>0</v>
      </c>
      <c r="AU50" s="240">
        <v>0</v>
      </c>
      <c r="AV50" s="240">
        <v>0</v>
      </c>
      <c r="AW50" s="240">
        <v>0</v>
      </c>
      <c r="AX50" s="240">
        <v>0</v>
      </c>
      <c r="AY50" s="240">
        <v>0</v>
      </c>
      <c r="AZ50" s="240">
        <v>0</v>
      </c>
      <c r="BA50" s="240">
        <v>0</v>
      </c>
      <c r="BB50" s="240">
        <v>0</v>
      </c>
      <c r="BC50" s="240">
        <v>0</v>
      </c>
      <c r="BD50" s="240">
        <v>0</v>
      </c>
      <c r="BE50" s="240">
        <v>0</v>
      </c>
      <c r="BF50" s="240">
        <v>0</v>
      </c>
      <c r="BG50" s="240">
        <v>0</v>
      </c>
      <c r="BH50" s="240">
        <v>0</v>
      </c>
      <c r="BI50" s="240">
        <v>0</v>
      </c>
      <c r="BJ50" s="240">
        <v>0</v>
      </c>
      <c r="BK50" s="240">
        <v>0</v>
      </c>
      <c r="BL50" s="240">
        <v>1985.9571836267694</v>
      </c>
      <c r="BM50" s="240">
        <v>2006.3364649877408</v>
      </c>
      <c r="BN50" s="240">
        <v>1996.0726986354414</v>
      </c>
      <c r="BO50" s="240">
        <v>1915.5318447034249</v>
      </c>
      <c r="BP50" s="240">
        <v>1797.3381448708965</v>
      </c>
      <c r="BQ50" s="240">
        <v>0</v>
      </c>
      <c r="BR50" s="240">
        <v>0</v>
      </c>
      <c r="BS50" s="240">
        <v>0</v>
      </c>
      <c r="BT50" s="240">
        <v>0</v>
      </c>
      <c r="BU50" s="240">
        <v>0</v>
      </c>
      <c r="BV50" s="240">
        <v>0</v>
      </c>
      <c r="BW50" s="240">
        <v>0</v>
      </c>
      <c r="BX50" s="240">
        <v>0</v>
      </c>
      <c r="BY50" s="240">
        <v>0</v>
      </c>
      <c r="BZ50" s="240">
        <v>0</v>
      </c>
      <c r="CA50" s="240">
        <v>0</v>
      </c>
      <c r="CB50" s="241">
        <v>0</v>
      </c>
    </row>
    <row r="51" spans="1:80" x14ac:dyDescent="0.4">
      <c r="A51" s="278"/>
      <c r="B51" s="64" t="s">
        <v>412</v>
      </c>
      <c r="C51" s="277"/>
      <c r="D51" s="240">
        <v>0</v>
      </c>
      <c r="E51" s="240">
        <v>0</v>
      </c>
      <c r="F51" s="240">
        <v>0</v>
      </c>
      <c r="G51" s="240">
        <v>0</v>
      </c>
      <c r="H51" s="240">
        <v>0</v>
      </c>
      <c r="I51" s="240">
        <v>0</v>
      </c>
      <c r="J51" s="240">
        <v>0</v>
      </c>
      <c r="K51" s="240">
        <v>0</v>
      </c>
      <c r="L51" s="240">
        <v>0</v>
      </c>
      <c r="M51" s="240">
        <v>0</v>
      </c>
      <c r="N51" s="240">
        <v>0</v>
      </c>
      <c r="O51" s="240">
        <v>0</v>
      </c>
      <c r="P51" s="240">
        <v>0</v>
      </c>
      <c r="Q51" s="240">
        <v>0</v>
      </c>
      <c r="R51" s="240">
        <v>0</v>
      </c>
      <c r="S51" s="240">
        <v>0</v>
      </c>
      <c r="T51" s="240">
        <v>0</v>
      </c>
      <c r="U51" s="240">
        <v>0</v>
      </c>
      <c r="V51" s="240">
        <v>0</v>
      </c>
      <c r="W51" s="240">
        <v>0</v>
      </c>
      <c r="X51" s="240">
        <v>0</v>
      </c>
      <c r="Y51" s="240">
        <v>0</v>
      </c>
      <c r="Z51" s="240">
        <v>0</v>
      </c>
      <c r="AA51" s="240">
        <v>0</v>
      </c>
      <c r="AB51" s="240">
        <v>0</v>
      </c>
      <c r="AC51" s="240">
        <v>0</v>
      </c>
      <c r="AD51" s="240">
        <v>0</v>
      </c>
      <c r="AE51" s="240">
        <v>0</v>
      </c>
      <c r="AF51" s="240">
        <v>0</v>
      </c>
      <c r="AG51" s="240">
        <v>0</v>
      </c>
      <c r="AH51" s="240">
        <v>0</v>
      </c>
      <c r="AI51" s="240">
        <v>0</v>
      </c>
      <c r="AJ51" s="240">
        <v>0</v>
      </c>
      <c r="AK51" s="240">
        <v>0</v>
      </c>
      <c r="AL51" s="240">
        <v>0</v>
      </c>
      <c r="AM51" s="240">
        <v>0</v>
      </c>
      <c r="AN51" s="240">
        <v>0</v>
      </c>
      <c r="AO51" s="240">
        <v>0</v>
      </c>
      <c r="AP51" s="240">
        <v>0</v>
      </c>
      <c r="AQ51" s="240">
        <v>0</v>
      </c>
      <c r="AR51" s="240">
        <v>0</v>
      </c>
      <c r="AS51" s="240">
        <v>0</v>
      </c>
      <c r="AT51" s="240">
        <v>0</v>
      </c>
      <c r="AU51" s="240">
        <v>0</v>
      </c>
      <c r="AV51" s="240">
        <v>0</v>
      </c>
      <c r="AW51" s="240">
        <v>0</v>
      </c>
      <c r="AX51" s="240">
        <v>0</v>
      </c>
      <c r="AY51" s="240">
        <v>0</v>
      </c>
      <c r="AZ51" s="240">
        <v>0</v>
      </c>
      <c r="BA51" s="240">
        <v>0</v>
      </c>
      <c r="BB51" s="240">
        <v>0</v>
      </c>
      <c r="BC51" s="240">
        <v>0</v>
      </c>
      <c r="BD51" s="240">
        <v>0</v>
      </c>
      <c r="BE51" s="240">
        <v>0</v>
      </c>
      <c r="BF51" s="240">
        <v>0</v>
      </c>
      <c r="BG51" s="240">
        <v>0</v>
      </c>
      <c r="BH51" s="240">
        <v>0</v>
      </c>
      <c r="BI51" s="240">
        <v>0</v>
      </c>
      <c r="BJ51" s="240">
        <v>0</v>
      </c>
      <c r="BK51" s="240">
        <v>0</v>
      </c>
      <c r="BL51" s="240">
        <v>27.943061261188255</v>
      </c>
      <c r="BM51" s="240">
        <v>33.855344073591709</v>
      </c>
      <c r="BN51" s="240">
        <v>40.300544727583087</v>
      </c>
      <c r="BO51" s="240">
        <v>44.036557781353785</v>
      </c>
      <c r="BP51" s="240">
        <v>51.800224983946649</v>
      </c>
      <c r="BQ51" s="240">
        <v>0</v>
      </c>
      <c r="BR51" s="240">
        <v>0</v>
      </c>
      <c r="BS51" s="240">
        <v>0</v>
      </c>
      <c r="BT51" s="240">
        <v>0</v>
      </c>
      <c r="BU51" s="240">
        <v>0</v>
      </c>
      <c r="BV51" s="240">
        <v>0</v>
      </c>
      <c r="BW51" s="240">
        <v>0</v>
      </c>
      <c r="BX51" s="240">
        <v>0</v>
      </c>
      <c r="BY51" s="240">
        <v>0</v>
      </c>
      <c r="BZ51" s="240">
        <v>0</v>
      </c>
      <c r="CA51" s="240">
        <v>0</v>
      </c>
      <c r="CB51" s="241">
        <v>0</v>
      </c>
    </row>
    <row r="52" spans="1:80" x14ac:dyDescent="0.4">
      <c r="A52" s="278"/>
      <c r="B52" s="64" t="s">
        <v>519</v>
      </c>
      <c r="C52" s="277"/>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v>0</v>
      </c>
      <c r="AH52" s="240">
        <v>0</v>
      </c>
      <c r="AI52" s="240">
        <v>0</v>
      </c>
      <c r="AJ52" s="240">
        <v>0</v>
      </c>
      <c r="AK52" s="240">
        <v>0</v>
      </c>
      <c r="AL52" s="240">
        <v>0</v>
      </c>
      <c r="AM52" s="240">
        <v>0</v>
      </c>
      <c r="AN52" s="240">
        <v>0</v>
      </c>
      <c r="AO52" s="240">
        <v>0</v>
      </c>
      <c r="AP52" s="240">
        <v>0</v>
      </c>
      <c r="AQ52" s="240">
        <v>0</v>
      </c>
      <c r="AR52" s="240">
        <v>0</v>
      </c>
      <c r="AS52" s="240">
        <v>0</v>
      </c>
      <c r="AT52" s="240">
        <v>0</v>
      </c>
      <c r="AU52" s="240">
        <v>0</v>
      </c>
      <c r="AV52" s="240">
        <v>0</v>
      </c>
      <c r="AW52" s="240">
        <v>0</v>
      </c>
      <c r="AX52" s="240">
        <v>0</v>
      </c>
      <c r="AY52" s="240">
        <v>0</v>
      </c>
      <c r="AZ52" s="240">
        <v>0</v>
      </c>
      <c r="BA52" s="240">
        <v>0</v>
      </c>
      <c r="BB52" s="240">
        <v>0</v>
      </c>
      <c r="BC52" s="240">
        <v>0</v>
      </c>
      <c r="BD52" s="240">
        <v>0</v>
      </c>
      <c r="BE52" s="240">
        <v>0</v>
      </c>
      <c r="BF52" s="240">
        <v>0</v>
      </c>
      <c r="BG52" s="240">
        <v>0</v>
      </c>
      <c r="BH52" s="240">
        <v>0</v>
      </c>
      <c r="BI52" s="240">
        <v>0</v>
      </c>
      <c r="BJ52" s="240">
        <v>0</v>
      </c>
      <c r="BK52" s="240">
        <v>0</v>
      </c>
      <c r="BL52" s="240">
        <v>6.6165813400997981</v>
      </c>
      <c r="BM52" s="240">
        <v>7.2610404179595776</v>
      </c>
      <c r="BN52" s="240">
        <v>8.0738863733385955</v>
      </c>
      <c r="BO52" s="240">
        <v>7.829958348508999</v>
      </c>
      <c r="BP52" s="240">
        <v>7.5852228351602653</v>
      </c>
      <c r="BQ52" s="240">
        <v>0</v>
      </c>
      <c r="BR52" s="240">
        <v>0</v>
      </c>
      <c r="BS52" s="240">
        <v>0</v>
      </c>
      <c r="BT52" s="240">
        <v>0</v>
      </c>
      <c r="BU52" s="240">
        <v>0</v>
      </c>
      <c r="BV52" s="240">
        <v>0</v>
      </c>
      <c r="BW52" s="240">
        <v>0</v>
      </c>
      <c r="BX52" s="240">
        <v>0</v>
      </c>
      <c r="BY52" s="240">
        <v>0</v>
      </c>
      <c r="BZ52" s="240">
        <v>0</v>
      </c>
      <c r="CA52" s="240">
        <v>0</v>
      </c>
      <c r="CB52" s="241">
        <v>0</v>
      </c>
    </row>
    <row r="53" spans="1:80" x14ac:dyDescent="0.4">
      <c r="A53" s="278"/>
      <c r="B53" s="64" t="s">
        <v>29</v>
      </c>
      <c r="C53" s="277"/>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v>0</v>
      </c>
      <c r="AH53" s="240">
        <v>0</v>
      </c>
      <c r="AI53" s="240">
        <v>0</v>
      </c>
      <c r="AJ53" s="240">
        <v>0</v>
      </c>
      <c r="AK53" s="240">
        <v>0</v>
      </c>
      <c r="AL53" s="240">
        <v>0</v>
      </c>
      <c r="AM53" s="240">
        <v>0</v>
      </c>
      <c r="AN53" s="240">
        <v>0</v>
      </c>
      <c r="AO53" s="240">
        <v>0</v>
      </c>
      <c r="AP53" s="240">
        <v>0</v>
      </c>
      <c r="AQ53" s="240">
        <v>0</v>
      </c>
      <c r="AR53" s="240">
        <v>0</v>
      </c>
      <c r="AS53" s="240">
        <v>0</v>
      </c>
      <c r="AT53" s="240">
        <v>0</v>
      </c>
      <c r="AU53" s="240">
        <v>0</v>
      </c>
      <c r="AV53" s="240">
        <v>0</v>
      </c>
      <c r="AW53" s="240">
        <v>0</v>
      </c>
      <c r="AX53" s="240">
        <v>0</v>
      </c>
      <c r="AY53" s="240">
        <v>0</v>
      </c>
      <c r="AZ53" s="240">
        <v>0</v>
      </c>
      <c r="BA53" s="240">
        <v>0</v>
      </c>
      <c r="BB53" s="240">
        <v>0</v>
      </c>
      <c r="BC53" s="240">
        <v>0</v>
      </c>
      <c r="BD53" s="240">
        <v>0</v>
      </c>
      <c r="BE53" s="240">
        <v>0</v>
      </c>
      <c r="BF53" s="240">
        <v>0</v>
      </c>
      <c r="BG53" s="240">
        <v>0</v>
      </c>
      <c r="BH53" s="240">
        <v>0</v>
      </c>
      <c r="BI53" s="240">
        <v>0</v>
      </c>
      <c r="BJ53" s="240">
        <v>0</v>
      </c>
      <c r="BK53" s="240">
        <v>0</v>
      </c>
      <c r="BL53" s="240">
        <v>376.60765993855216</v>
      </c>
      <c r="BM53" s="240">
        <v>383.58995895898357</v>
      </c>
      <c r="BN53" s="240">
        <v>384.90772249329694</v>
      </c>
      <c r="BO53" s="240">
        <v>371.14352974017027</v>
      </c>
      <c r="BP53" s="240">
        <v>373.44279277124508</v>
      </c>
      <c r="BQ53" s="240">
        <v>0</v>
      </c>
      <c r="BR53" s="240">
        <v>0</v>
      </c>
      <c r="BS53" s="240">
        <v>0</v>
      </c>
      <c r="BT53" s="240">
        <v>0</v>
      </c>
      <c r="BU53" s="240">
        <v>0</v>
      </c>
      <c r="BV53" s="240">
        <v>0</v>
      </c>
      <c r="BW53" s="240">
        <v>0</v>
      </c>
      <c r="BX53" s="240">
        <v>0</v>
      </c>
      <c r="BY53" s="240">
        <v>0</v>
      </c>
      <c r="BZ53" s="240">
        <v>0</v>
      </c>
      <c r="CA53" s="240">
        <v>0</v>
      </c>
      <c r="CB53" s="241">
        <v>0</v>
      </c>
    </row>
    <row r="54" spans="1:80" x14ac:dyDescent="0.4">
      <c r="A54" s="278"/>
      <c r="B54" s="64" t="s">
        <v>520</v>
      </c>
      <c r="C54" s="277"/>
      <c r="D54" s="240">
        <v>0</v>
      </c>
      <c r="E54" s="240">
        <v>0</v>
      </c>
      <c r="F54" s="240">
        <v>0</v>
      </c>
      <c r="G54" s="240">
        <v>0</v>
      </c>
      <c r="H54" s="240">
        <v>0</v>
      </c>
      <c r="I54" s="240">
        <v>0</v>
      </c>
      <c r="J54" s="240">
        <v>0</v>
      </c>
      <c r="K54" s="240">
        <v>0</v>
      </c>
      <c r="L54" s="240">
        <v>0</v>
      </c>
      <c r="M54" s="240">
        <v>0</v>
      </c>
      <c r="N54" s="240">
        <v>0</v>
      </c>
      <c r="O54" s="240">
        <v>0</v>
      </c>
      <c r="P54" s="240">
        <v>0</v>
      </c>
      <c r="Q54" s="240">
        <v>0</v>
      </c>
      <c r="R54" s="240">
        <v>0</v>
      </c>
      <c r="S54" s="240">
        <v>0</v>
      </c>
      <c r="T54" s="240">
        <v>0</v>
      </c>
      <c r="U54" s="240">
        <v>0</v>
      </c>
      <c r="V54" s="240">
        <v>0</v>
      </c>
      <c r="W54" s="240">
        <v>0</v>
      </c>
      <c r="X54" s="240">
        <v>0</v>
      </c>
      <c r="Y54" s="240">
        <v>0</v>
      </c>
      <c r="Z54" s="240">
        <v>0</v>
      </c>
      <c r="AA54" s="240">
        <v>0</v>
      </c>
      <c r="AB54" s="240">
        <v>0</v>
      </c>
      <c r="AC54" s="240">
        <v>0</v>
      </c>
      <c r="AD54" s="240">
        <v>0</v>
      </c>
      <c r="AE54" s="240">
        <v>0</v>
      </c>
      <c r="AF54" s="240">
        <v>0</v>
      </c>
      <c r="AG54" s="240">
        <v>0</v>
      </c>
      <c r="AH54" s="240">
        <v>0</v>
      </c>
      <c r="AI54" s="240">
        <v>0</v>
      </c>
      <c r="AJ54" s="240">
        <v>0</v>
      </c>
      <c r="AK54" s="240">
        <v>0</v>
      </c>
      <c r="AL54" s="240">
        <v>0</v>
      </c>
      <c r="AM54" s="240">
        <v>0</v>
      </c>
      <c r="AN54" s="240">
        <v>0</v>
      </c>
      <c r="AO54" s="240">
        <v>0</v>
      </c>
      <c r="AP54" s="240">
        <v>0</v>
      </c>
      <c r="AQ54" s="240">
        <v>0</v>
      </c>
      <c r="AR54" s="240">
        <v>0</v>
      </c>
      <c r="AS54" s="240">
        <v>0</v>
      </c>
      <c r="AT54" s="240">
        <v>0</v>
      </c>
      <c r="AU54" s="240">
        <v>0</v>
      </c>
      <c r="AV54" s="240">
        <v>0</v>
      </c>
      <c r="AW54" s="240">
        <v>0</v>
      </c>
      <c r="AX54" s="240">
        <v>0</v>
      </c>
      <c r="AY54" s="240">
        <v>0</v>
      </c>
      <c r="AZ54" s="240">
        <v>0</v>
      </c>
      <c r="BA54" s="240">
        <v>0</v>
      </c>
      <c r="BB54" s="240">
        <v>0</v>
      </c>
      <c r="BC54" s="240">
        <v>0</v>
      </c>
      <c r="BD54" s="240">
        <v>0</v>
      </c>
      <c r="BE54" s="240">
        <v>0</v>
      </c>
      <c r="BF54" s="240">
        <v>0</v>
      </c>
      <c r="BG54" s="240">
        <v>0</v>
      </c>
      <c r="BH54" s="240">
        <v>0</v>
      </c>
      <c r="BI54" s="240">
        <v>0</v>
      </c>
      <c r="BJ54" s="240">
        <v>0</v>
      </c>
      <c r="BK54" s="240">
        <v>0</v>
      </c>
      <c r="BL54" s="240">
        <v>244.76941987397126</v>
      </c>
      <c r="BM54" s="240">
        <v>355.50125879789073</v>
      </c>
      <c r="BN54" s="240">
        <v>477.71843621297211</v>
      </c>
      <c r="BO54" s="240">
        <v>544.70192513620464</v>
      </c>
      <c r="BP54" s="240">
        <v>596.41592327326362</v>
      </c>
      <c r="BQ54" s="240">
        <v>0</v>
      </c>
      <c r="BR54" s="240">
        <v>0</v>
      </c>
      <c r="BS54" s="240">
        <v>0</v>
      </c>
      <c r="BT54" s="240">
        <v>0</v>
      </c>
      <c r="BU54" s="240">
        <v>0</v>
      </c>
      <c r="BV54" s="240">
        <v>0</v>
      </c>
      <c r="BW54" s="240">
        <v>0</v>
      </c>
      <c r="BX54" s="240">
        <v>0</v>
      </c>
      <c r="BY54" s="240">
        <v>0</v>
      </c>
      <c r="BZ54" s="240">
        <v>0</v>
      </c>
      <c r="CA54" s="240">
        <v>0</v>
      </c>
      <c r="CB54" s="241">
        <v>0</v>
      </c>
    </row>
    <row r="55" spans="1:80" ht="26.25" customHeight="1" x14ac:dyDescent="0.4">
      <c r="A55" s="278"/>
      <c r="B55" s="64" t="s">
        <v>521</v>
      </c>
      <c r="C55" s="50"/>
      <c r="D55" s="240">
        <v>0</v>
      </c>
      <c r="E55" s="240">
        <v>0</v>
      </c>
      <c r="F55" s="240">
        <v>0</v>
      </c>
      <c r="G55" s="240">
        <v>0</v>
      </c>
      <c r="H55" s="240">
        <v>0</v>
      </c>
      <c r="I55" s="240">
        <v>0</v>
      </c>
      <c r="J55" s="240">
        <v>0</v>
      </c>
      <c r="K55" s="240">
        <v>0</v>
      </c>
      <c r="L55" s="240">
        <v>0</v>
      </c>
      <c r="M55" s="240">
        <v>0</v>
      </c>
      <c r="N55" s="240">
        <v>0</v>
      </c>
      <c r="O55" s="240">
        <v>0</v>
      </c>
      <c r="P55" s="240">
        <v>0</v>
      </c>
      <c r="Q55" s="240">
        <v>0</v>
      </c>
      <c r="R55" s="240">
        <v>0</v>
      </c>
      <c r="S55" s="240">
        <v>0</v>
      </c>
      <c r="T55" s="240">
        <v>0</v>
      </c>
      <c r="U55" s="240">
        <v>0</v>
      </c>
      <c r="V55" s="240">
        <v>0</v>
      </c>
      <c r="W55" s="240">
        <v>0</v>
      </c>
      <c r="X55" s="240">
        <v>0</v>
      </c>
      <c r="Y55" s="240">
        <v>0</v>
      </c>
      <c r="Z55" s="240">
        <v>0</v>
      </c>
      <c r="AA55" s="240">
        <v>0</v>
      </c>
      <c r="AB55" s="240">
        <v>0</v>
      </c>
      <c r="AC55" s="240">
        <v>0</v>
      </c>
      <c r="AD55" s="240">
        <v>0</v>
      </c>
      <c r="AE55" s="240">
        <v>0</v>
      </c>
      <c r="AF55" s="240">
        <v>0</v>
      </c>
      <c r="AG55" s="240">
        <v>0</v>
      </c>
      <c r="AH55" s="240">
        <v>915.91053730662759</v>
      </c>
      <c r="AI55" s="240">
        <v>900.67561346606976</v>
      </c>
      <c r="AJ55" s="240">
        <v>1015.0202216675508</v>
      </c>
      <c r="AK55" s="240">
        <v>1372.2038473171599</v>
      </c>
      <c r="AL55" s="240">
        <v>1559.2252786593938</v>
      </c>
      <c r="AM55" s="240">
        <v>1679.2468226828885</v>
      </c>
      <c r="AN55" s="240">
        <v>1768.1558038417677</v>
      </c>
      <c r="AO55" s="240">
        <v>1832.8094636918647</v>
      </c>
      <c r="AP55" s="240">
        <v>1940.7114092034317</v>
      </c>
      <c r="AQ55" s="240">
        <v>1912.1894347031359</v>
      </c>
      <c r="AR55" s="240">
        <v>1628.0791753947665</v>
      </c>
      <c r="AS55" s="240">
        <v>1860.7730905252797</v>
      </c>
      <c r="AT55" s="240">
        <v>2134.0842072143241</v>
      </c>
      <c r="AU55" s="240">
        <v>1163.4022867955539</v>
      </c>
      <c r="AV55" s="240">
        <v>1225.0019757874873</v>
      </c>
      <c r="AW55" s="240">
        <v>1554.3515239063354</v>
      </c>
      <c r="AX55" s="240">
        <v>1586.0273514056</v>
      </c>
      <c r="AY55" s="240">
        <v>1569.8734735546491</v>
      </c>
      <c r="AZ55" s="240">
        <v>1576.4730927156363</v>
      </c>
      <c r="BA55" s="240">
        <v>1637.2228149646355</v>
      </c>
      <c r="BB55" s="240">
        <v>1679.5822008341311</v>
      </c>
      <c r="BC55" s="240">
        <v>1730.9856348849346</v>
      </c>
      <c r="BD55" s="240">
        <v>1793.6711558861234</v>
      </c>
      <c r="BE55" s="240">
        <v>1944.6334386884967</v>
      </c>
      <c r="BF55" s="240">
        <v>2015.1538954651082</v>
      </c>
      <c r="BG55" s="240">
        <v>2226.2436065612437</v>
      </c>
      <c r="BH55" s="240">
        <v>2454.9938089616116</v>
      </c>
      <c r="BI55" s="240">
        <v>2415.9252339837617</v>
      </c>
      <c r="BJ55" s="240">
        <v>2554.0203453440758</v>
      </c>
      <c r="BK55" s="240">
        <v>2540.7630620057043</v>
      </c>
      <c r="BL55" s="240">
        <v>2618.2196865751885</v>
      </c>
      <c r="BM55" s="240">
        <v>2667.3587985193835</v>
      </c>
      <c r="BN55" s="240">
        <v>2661.3964587027722</v>
      </c>
      <c r="BO55" s="240">
        <v>2568.4716194631401</v>
      </c>
      <c r="BP55" s="240">
        <v>2414.323578575496</v>
      </c>
      <c r="BQ55" s="240">
        <v>0</v>
      </c>
      <c r="BR55" s="240">
        <v>0</v>
      </c>
      <c r="BS55" s="240">
        <v>0</v>
      </c>
      <c r="BT55" s="240">
        <v>0</v>
      </c>
      <c r="BU55" s="240">
        <v>0</v>
      </c>
      <c r="BV55" s="240">
        <v>0</v>
      </c>
      <c r="BW55" s="240">
        <v>0</v>
      </c>
      <c r="BX55" s="240">
        <v>0</v>
      </c>
      <c r="BY55" s="240">
        <v>0</v>
      </c>
      <c r="BZ55" s="240">
        <v>0</v>
      </c>
      <c r="CA55" s="240">
        <v>0</v>
      </c>
      <c r="CB55" s="241">
        <v>0</v>
      </c>
    </row>
    <row r="56" spans="1:80" x14ac:dyDescent="0.4">
      <c r="A56" s="278"/>
      <c r="B56" s="64" t="s">
        <v>522</v>
      </c>
      <c r="C56" s="50"/>
      <c r="D56" s="240">
        <v>0</v>
      </c>
      <c r="E56" s="240">
        <v>0</v>
      </c>
      <c r="F56" s="240">
        <v>0</v>
      </c>
      <c r="G56" s="240">
        <v>0</v>
      </c>
      <c r="H56" s="240">
        <v>0</v>
      </c>
      <c r="I56" s="240">
        <v>0</v>
      </c>
      <c r="J56" s="240">
        <v>0</v>
      </c>
      <c r="K56" s="240">
        <v>0</v>
      </c>
      <c r="L56" s="240">
        <v>0</v>
      </c>
      <c r="M56" s="240">
        <v>0</v>
      </c>
      <c r="N56" s="240">
        <v>0</v>
      </c>
      <c r="O56" s="240">
        <v>0</v>
      </c>
      <c r="P56" s="240">
        <v>0</v>
      </c>
      <c r="Q56" s="240">
        <v>0</v>
      </c>
      <c r="R56" s="240">
        <v>0</v>
      </c>
      <c r="S56" s="240">
        <v>0</v>
      </c>
      <c r="T56" s="240">
        <v>0</v>
      </c>
      <c r="U56" s="240">
        <v>0</v>
      </c>
      <c r="V56" s="240">
        <v>0</v>
      </c>
      <c r="W56" s="240">
        <v>0</v>
      </c>
      <c r="X56" s="240">
        <v>0</v>
      </c>
      <c r="Y56" s="240">
        <v>0</v>
      </c>
      <c r="Z56" s="240">
        <v>0</v>
      </c>
      <c r="AA56" s="240">
        <v>0</v>
      </c>
      <c r="AB56" s="240">
        <v>0</v>
      </c>
      <c r="AC56" s="240">
        <v>0</v>
      </c>
      <c r="AD56" s="240">
        <v>0</v>
      </c>
      <c r="AE56" s="240">
        <v>0</v>
      </c>
      <c r="AF56" s="240">
        <v>0</v>
      </c>
      <c r="AG56" s="240">
        <v>0</v>
      </c>
      <c r="AH56" s="240">
        <v>954.08153253143723</v>
      </c>
      <c r="AI56" s="240">
        <v>944.27563436391574</v>
      </c>
      <c r="AJ56" s="240">
        <v>1069.6835447694107</v>
      </c>
      <c r="AK56" s="240">
        <v>1432.0647399309207</v>
      </c>
      <c r="AL56" s="240">
        <v>1617.0570313252881</v>
      </c>
      <c r="AM56" s="240">
        <v>1730.1164529047667</v>
      </c>
      <c r="AN56" s="240">
        <v>1817.9600269748876</v>
      </c>
      <c r="AO56" s="240">
        <v>1877.7470197824452</v>
      </c>
      <c r="AP56" s="240">
        <v>1998.0046984870296</v>
      </c>
      <c r="AQ56" s="240">
        <v>1968.36341469841</v>
      </c>
      <c r="AR56" s="240">
        <v>1295.2890495668712</v>
      </c>
      <c r="AS56" s="240">
        <v>1517.1060528002583</v>
      </c>
      <c r="AT56" s="240">
        <v>1764.1939316620876</v>
      </c>
      <c r="AU56" s="240">
        <v>1273.6338147531717</v>
      </c>
      <c r="AV56" s="240">
        <v>1638.0276861026266</v>
      </c>
      <c r="AW56" s="240">
        <v>1648.3643348029493</v>
      </c>
      <c r="AX56" s="240">
        <v>1799.0399593921995</v>
      </c>
      <c r="AY56" s="240">
        <v>1895.5086460135544</v>
      </c>
      <c r="AZ56" s="240">
        <v>1942.6068464013613</v>
      </c>
      <c r="BA56" s="240">
        <v>1994.5164946894238</v>
      </c>
      <c r="BB56" s="240">
        <v>1982.6674867290442</v>
      </c>
      <c r="BC56" s="240">
        <v>2003.8062064502849</v>
      </c>
      <c r="BD56" s="240">
        <v>1962.6182412902299</v>
      </c>
      <c r="BE56" s="240">
        <v>1925.8008000752677</v>
      </c>
      <c r="BF56" s="240">
        <v>1976.0687009759463</v>
      </c>
      <c r="BG56" s="240">
        <v>2227.7578313684207</v>
      </c>
      <c r="BH56" s="240">
        <v>2320.6394731770974</v>
      </c>
      <c r="BI56" s="240">
        <v>2530.6045504106023</v>
      </c>
      <c r="BJ56" s="240">
        <v>2468.6805390694549</v>
      </c>
      <c r="BK56" s="240">
        <v>2458.1575854954644</v>
      </c>
      <c r="BL56" s="240">
        <v>2507.8088533102882</v>
      </c>
      <c r="BM56" s="240">
        <v>2927.2012220932675</v>
      </c>
      <c r="BN56" s="240">
        <v>3104.855342558104</v>
      </c>
      <c r="BO56" s="240">
        <v>3103.7250793177145</v>
      </c>
      <c r="BP56" s="240">
        <v>3136.135880823078</v>
      </c>
      <c r="BQ56" s="240">
        <v>0</v>
      </c>
      <c r="BR56" s="240">
        <v>0</v>
      </c>
      <c r="BS56" s="240">
        <v>0</v>
      </c>
      <c r="BT56" s="240">
        <v>0</v>
      </c>
      <c r="BU56" s="240">
        <v>0</v>
      </c>
      <c r="BV56" s="240">
        <v>0</v>
      </c>
      <c r="BW56" s="240">
        <v>0</v>
      </c>
      <c r="BX56" s="240">
        <v>0</v>
      </c>
      <c r="BY56" s="240">
        <v>0</v>
      </c>
      <c r="BZ56" s="240">
        <v>0</v>
      </c>
      <c r="CA56" s="240">
        <v>0</v>
      </c>
      <c r="CB56" s="241">
        <v>0</v>
      </c>
    </row>
    <row r="57" spans="1:80" ht="26.25" customHeight="1" x14ac:dyDescent="0.4">
      <c r="A57" s="96"/>
      <c r="B57" s="50" t="s">
        <v>523</v>
      </c>
      <c r="C57" s="277"/>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1"/>
    </row>
    <row r="58" spans="1:80" x14ac:dyDescent="0.4">
      <c r="A58" s="278"/>
      <c r="B58" s="64" t="s">
        <v>524</v>
      </c>
      <c r="C58" s="277"/>
      <c r="D58" s="240">
        <v>0</v>
      </c>
      <c r="E58" s="240">
        <v>0</v>
      </c>
      <c r="F58" s="240">
        <v>0</v>
      </c>
      <c r="G58" s="240">
        <v>0</v>
      </c>
      <c r="H58" s="240">
        <v>0</v>
      </c>
      <c r="I58" s="240">
        <v>0</v>
      </c>
      <c r="J58" s="240">
        <v>0</v>
      </c>
      <c r="K58" s="240">
        <v>0</v>
      </c>
      <c r="L58" s="240">
        <v>0</v>
      </c>
      <c r="M58" s="240">
        <v>0</v>
      </c>
      <c r="N58" s="240">
        <v>0</v>
      </c>
      <c r="O58" s="240">
        <v>0</v>
      </c>
      <c r="P58" s="240">
        <v>0</v>
      </c>
      <c r="Q58" s="240">
        <v>0</v>
      </c>
      <c r="R58" s="240">
        <v>0</v>
      </c>
      <c r="S58" s="240">
        <v>0</v>
      </c>
      <c r="T58" s="240">
        <v>0</v>
      </c>
      <c r="U58" s="240">
        <v>0</v>
      </c>
      <c r="V58" s="240">
        <v>0</v>
      </c>
      <c r="W58" s="240">
        <v>0</v>
      </c>
      <c r="X58" s="240">
        <v>0</v>
      </c>
      <c r="Y58" s="240">
        <v>0</v>
      </c>
      <c r="Z58" s="240">
        <v>0</v>
      </c>
      <c r="AA58" s="240">
        <v>0</v>
      </c>
      <c r="AB58" s="240">
        <v>0</v>
      </c>
      <c r="AC58" s="240">
        <v>0</v>
      </c>
      <c r="AD58" s="240">
        <v>0</v>
      </c>
      <c r="AE58" s="240">
        <v>0</v>
      </c>
      <c r="AF58" s="240">
        <v>0</v>
      </c>
      <c r="AG58" s="240">
        <v>0</v>
      </c>
      <c r="AH58" s="240">
        <v>915.91053730662759</v>
      </c>
      <c r="AI58" s="240">
        <v>900.67561346606976</v>
      </c>
      <c r="AJ58" s="240">
        <v>1015.0202216675508</v>
      </c>
      <c r="AK58" s="240">
        <v>1372.2038473171599</v>
      </c>
      <c r="AL58" s="240">
        <v>1559.2252786593938</v>
      </c>
      <c r="AM58" s="240">
        <v>1679.2468226828885</v>
      </c>
      <c r="AN58" s="240">
        <v>1768.1558038417677</v>
      </c>
      <c r="AO58" s="240">
        <v>1832.8094636918647</v>
      </c>
      <c r="AP58" s="240">
        <v>1940.7114092034317</v>
      </c>
      <c r="AQ58" s="240">
        <v>1912.1894347031359</v>
      </c>
      <c r="AR58" s="240">
        <v>1628.0791753947665</v>
      </c>
      <c r="AS58" s="240">
        <v>1860.7730905252797</v>
      </c>
      <c r="AT58" s="240">
        <v>2134.0842072143241</v>
      </c>
      <c r="AU58" s="240">
        <v>1163.4022867955539</v>
      </c>
      <c r="AV58" s="240">
        <v>1225.0019757874873</v>
      </c>
      <c r="AW58" s="240">
        <v>1554.3515239063354</v>
      </c>
      <c r="AX58" s="240">
        <v>1586.0273514056</v>
      </c>
      <c r="AY58" s="240">
        <v>1569.8734735546491</v>
      </c>
      <c r="AZ58" s="240">
        <v>1576.4730927156363</v>
      </c>
      <c r="BA58" s="240">
        <v>1637.2228149646355</v>
      </c>
      <c r="BB58" s="240">
        <v>1679.5822008341311</v>
      </c>
      <c r="BC58" s="240">
        <v>1730.9856348849346</v>
      </c>
      <c r="BD58" s="240">
        <v>1793.6711558861234</v>
      </c>
      <c r="BE58" s="240">
        <v>1944.6334386884967</v>
      </c>
      <c r="BF58" s="240">
        <v>2015.1538954651082</v>
      </c>
      <c r="BG58" s="240">
        <v>2226.2436065612437</v>
      </c>
      <c r="BH58" s="240">
        <v>2454.9938089616116</v>
      </c>
      <c r="BI58" s="240">
        <v>2415.9252339837617</v>
      </c>
      <c r="BJ58" s="240">
        <v>2554.0203453440758</v>
      </c>
      <c r="BK58" s="240">
        <v>2540.7630620057043</v>
      </c>
      <c r="BL58" s="240">
        <v>2618.2196865751885</v>
      </c>
      <c r="BM58" s="240">
        <v>2667.3587985193835</v>
      </c>
      <c r="BN58" s="240">
        <v>2661.3964587027722</v>
      </c>
      <c r="BO58" s="240">
        <v>2568.4716194631401</v>
      </c>
      <c r="BP58" s="240">
        <v>2414.323578575496</v>
      </c>
      <c r="BQ58" s="240">
        <v>0</v>
      </c>
      <c r="BR58" s="240">
        <v>0</v>
      </c>
      <c r="BS58" s="240">
        <v>0</v>
      </c>
      <c r="BT58" s="240">
        <v>0</v>
      </c>
      <c r="BU58" s="240">
        <v>0</v>
      </c>
      <c r="BV58" s="240">
        <v>0</v>
      </c>
      <c r="BW58" s="240">
        <v>0</v>
      </c>
      <c r="BX58" s="240">
        <v>0</v>
      </c>
      <c r="BY58" s="240">
        <v>0</v>
      </c>
      <c r="BZ58" s="240">
        <v>0</v>
      </c>
      <c r="CA58" s="240">
        <v>0</v>
      </c>
      <c r="CB58" s="241">
        <v>0</v>
      </c>
    </row>
    <row r="59" spans="1:80" x14ac:dyDescent="0.4">
      <c r="A59" s="278"/>
      <c r="B59" s="64" t="s">
        <v>415</v>
      </c>
      <c r="C59" s="277"/>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v>0</v>
      </c>
      <c r="AH59" s="240">
        <v>133.2385204611752</v>
      </c>
      <c r="AI59" s="240">
        <v>130.9536115547109</v>
      </c>
      <c r="AJ59" s="240">
        <v>147.51134889260061</v>
      </c>
      <c r="AK59" s="240">
        <v>199.04159756633203</v>
      </c>
      <c r="AL59" s="240">
        <v>225.17400308499623</v>
      </c>
      <c r="AM59" s="240">
        <v>241.5523454571715</v>
      </c>
      <c r="AN59" s="240">
        <v>254.78852205357924</v>
      </c>
      <c r="AO59" s="240">
        <v>262.52666725600545</v>
      </c>
      <c r="AP59" s="240">
        <v>279.52630261379022</v>
      </c>
      <c r="AQ59" s="240">
        <v>275.18150523146653</v>
      </c>
      <c r="AR59" s="240">
        <v>177.86681849334104</v>
      </c>
      <c r="AS59" s="240">
        <v>228.20802574176585</v>
      </c>
      <c r="AT59" s="240">
        <v>306.15516060271943</v>
      </c>
      <c r="AU59" s="240">
        <v>194.86854230713965</v>
      </c>
      <c r="AV59" s="240">
        <v>247.21087620068724</v>
      </c>
      <c r="AW59" s="240">
        <v>311.79715909493245</v>
      </c>
      <c r="AX59" s="240">
        <v>387.68145093456917</v>
      </c>
      <c r="AY59" s="240">
        <v>442.43519634342869</v>
      </c>
      <c r="AZ59" s="240">
        <v>485.50134579503629</v>
      </c>
      <c r="BA59" s="240">
        <v>556.24152827894864</v>
      </c>
      <c r="BB59" s="240">
        <v>610.39042405393491</v>
      </c>
      <c r="BC59" s="240">
        <v>661.7625155256593</v>
      </c>
      <c r="BD59" s="240">
        <v>709.55369188289865</v>
      </c>
      <c r="BE59" s="240">
        <v>761.9822308948477</v>
      </c>
      <c r="BF59" s="240">
        <v>835.77876161050153</v>
      </c>
      <c r="BG59" s="240">
        <v>967.40273471166381</v>
      </c>
      <c r="BH59" s="240">
        <v>1006.991502510436</v>
      </c>
      <c r="BI59" s="240">
        <v>1100.8996024358446</v>
      </c>
      <c r="BJ59" s="240">
        <v>1026.3388382500864</v>
      </c>
      <c r="BK59" s="240">
        <v>1028.0351670044288</v>
      </c>
      <c r="BL59" s="240">
        <v>1052.9668199048776</v>
      </c>
      <c r="BM59" s="240">
        <v>1132.5230667756648</v>
      </c>
      <c r="BN59" s="240">
        <v>1180.8683341926674</v>
      </c>
      <c r="BO59" s="240">
        <v>1177.2410788612244</v>
      </c>
      <c r="BP59" s="240">
        <v>1170.6100156030789</v>
      </c>
      <c r="BQ59" s="240">
        <v>0</v>
      </c>
      <c r="BR59" s="240">
        <v>0</v>
      </c>
      <c r="BS59" s="240">
        <v>0</v>
      </c>
      <c r="BT59" s="240">
        <v>0</v>
      </c>
      <c r="BU59" s="240">
        <v>0</v>
      </c>
      <c r="BV59" s="240">
        <v>0</v>
      </c>
      <c r="BW59" s="240">
        <v>0</v>
      </c>
      <c r="BX59" s="240">
        <v>0</v>
      </c>
      <c r="BY59" s="240">
        <v>0</v>
      </c>
      <c r="BZ59" s="240">
        <v>0</v>
      </c>
      <c r="CA59" s="240">
        <v>0</v>
      </c>
      <c r="CB59" s="241">
        <v>0</v>
      </c>
    </row>
    <row r="60" spans="1:80" x14ac:dyDescent="0.4">
      <c r="A60" s="278"/>
      <c r="B60" s="64" t="s">
        <v>525</v>
      </c>
      <c r="C60" s="277"/>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v>0</v>
      </c>
      <c r="AH60" s="240">
        <v>430.90059054019963</v>
      </c>
      <c r="AI60" s="240">
        <v>425.54068841421167</v>
      </c>
      <c r="AJ60" s="240">
        <v>481.62466237257303</v>
      </c>
      <c r="AK60" s="240">
        <v>647.12149962431249</v>
      </c>
      <c r="AL60" s="240">
        <v>733.19184033439933</v>
      </c>
      <c r="AM60" s="240">
        <v>786.72146720291107</v>
      </c>
      <c r="AN60" s="240">
        <v>826.99580443228592</v>
      </c>
      <c r="AO60" s="240">
        <v>855.97719873355913</v>
      </c>
      <c r="AP60" s="240">
        <v>908.92565204920345</v>
      </c>
      <c r="AQ60" s="240">
        <v>894.91606956105818</v>
      </c>
      <c r="AR60" s="240">
        <v>463.38868579893892</v>
      </c>
      <c r="AS60" s="240">
        <v>483.22679393899983</v>
      </c>
      <c r="AT60" s="240">
        <v>409.24933046084226</v>
      </c>
      <c r="AU60" s="240">
        <v>322.67102407016603</v>
      </c>
      <c r="AV60" s="240">
        <v>370.51437761124714</v>
      </c>
      <c r="AW60" s="240">
        <v>506.63468131242689</v>
      </c>
      <c r="AX60" s="240">
        <v>563.36096369082748</v>
      </c>
      <c r="AY60" s="240">
        <v>607.55671674903556</v>
      </c>
      <c r="AZ60" s="240">
        <v>622.44498023085055</v>
      </c>
      <c r="BA60" s="240">
        <v>642.5760855387615</v>
      </c>
      <c r="BB60" s="240">
        <v>660.45101769133328</v>
      </c>
      <c r="BC60" s="240">
        <v>681.82144495813861</v>
      </c>
      <c r="BD60" s="240">
        <v>655.99793068647216</v>
      </c>
      <c r="BE60" s="240">
        <v>645.10154834351852</v>
      </c>
      <c r="BF60" s="240">
        <v>643.30612863310273</v>
      </c>
      <c r="BG60" s="240">
        <v>724.20396539973876</v>
      </c>
      <c r="BH60" s="240">
        <v>767.1784664602884</v>
      </c>
      <c r="BI60" s="240">
        <v>829.10599303725985</v>
      </c>
      <c r="BJ60" s="240">
        <v>794.6086723042514</v>
      </c>
      <c r="BK60" s="240">
        <v>768.3699641614246</v>
      </c>
      <c r="BL60" s="240">
        <v>764.59019822264065</v>
      </c>
      <c r="BM60" s="240">
        <v>808.31026453445349</v>
      </c>
      <c r="BN60" s="240">
        <v>870.16268434648543</v>
      </c>
      <c r="BO60" s="240">
        <v>865.38281607592069</v>
      </c>
      <c r="BP60" s="240">
        <v>855.10513286825926</v>
      </c>
      <c r="BQ60" s="240">
        <v>0</v>
      </c>
      <c r="BR60" s="240">
        <v>0</v>
      </c>
      <c r="BS60" s="240">
        <v>0</v>
      </c>
      <c r="BT60" s="240">
        <v>0</v>
      </c>
      <c r="BU60" s="240">
        <v>0</v>
      </c>
      <c r="BV60" s="240">
        <v>0</v>
      </c>
      <c r="BW60" s="240">
        <v>0</v>
      </c>
      <c r="BX60" s="240">
        <v>0</v>
      </c>
      <c r="BY60" s="240">
        <v>0</v>
      </c>
      <c r="BZ60" s="240">
        <v>0</v>
      </c>
      <c r="CA60" s="240">
        <v>0</v>
      </c>
      <c r="CB60" s="241">
        <v>0</v>
      </c>
    </row>
    <row r="61" spans="1:80" x14ac:dyDescent="0.4">
      <c r="A61" s="278"/>
      <c r="B61" s="64" t="s">
        <v>369</v>
      </c>
      <c r="C61" s="277"/>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v>0</v>
      </c>
      <c r="AH61" s="240">
        <v>354.82757789779703</v>
      </c>
      <c r="AI61" s="240">
        <v>353.10327857219073</v>
      </c>
      <c r="AJ61" s="240">
        <v>401.29909644024173</v>
      </c>
      <c r="AK61" s="240">
        <v>533.16657862282568</v>
      </c>
      <c r="AL61" s="240">
        <v>598.94210101436909</v>
      </c>
      <c r="AM61" s="240">
        <v>637.73133032899409</v>
      </c>
      <c r="AN61" s="240">
        <v>668.78236431193977</v>
      </c>
      <c r="AO61" s="240">
        <v>689.48807304761681</v>
      </c>
      <c r="AP61" s="240">
        <v>735.48280090506717</v>
      </c>
      <c r="AQ61" s="240">
        <v>725.33756239472598</v>
      </c>
      <c r="AR61" s="240">
        <v>478.32745132476458</v>
      </c>
      <c r="AS61" s="240">
        <v>569.66293948240195</v>
      </c>
      <c r="AT61" s="240">
        <v>684.78658771399841</v>
      </c>
      <c r="AU61" s="240">
        <v>569.18852077232316</v>
      </c>
      <c r="AV61" s="240">
        <v>812.52262710148079</v>
      </c>
      <c r="AW61" s="240">
        <v>627.40145400623862</v>
      </c>
      <c r="AX61" s="240">
        <v>622.97425135390142</v>
      </c>
      <c r="AY61" s="240">
        <v>580.91592637455551</v>
      </c>
      <c r="AZ61" s="240">
        <v>551.2302639178663</v>
      </c>
      <c r="BA61" s="240">
        <v>477.62219058343766</v>
      </c>
      <c r="BB61" s="240">
        <v>404.43620364679731</v>
      </c>
      <c r="BC61" s="240">
        <v>371.756988908072</v>
      </c>
      <c r="BD61" s="240">
        <v>329.93296193714957</v>
      </c>
      <c r="BE61" s="240">
        <v>277.56105930568128</v>
      </c>
      <c r="BF61" s="240">
        <v>270.47741696054914</v>
      </c>
      <c r="BG61" s="240">
        <v>236.51937164681013</v>
      </c>
      <c r="BH61" s="240">
        <v>292.49127713952089</v>
      </c>
      <c r="BI61" s="240">
        <v>316.04547966621186</v>
      </c>
      <c r="BJ61" s="240">
        <v>310.3394698084046</v>
      </c>
      <c r="BK61" s="240">
        <v>301.16719524424309</v>
      </c>
      <c r="BL61" s="240">
        <v>345.93576045109143</v>
      </c>
      <c r="BM61" s="240">
        <v>548.34716463892164</v>
      </c>
      <c r="BN61" s="240">
        <v>533.40360703739077</v>
      </c>
      <c r="BO61" s="240">
        <v>520.90409473255386</v>
      </c>
      <c r="BP61" s="240">
        <v>524.10468750363736</v>
      </c>
      <c r="BQ61" s="240">
        <v>0</v>
      </c>
      <c r="BR61" s="240">
        <v>0</v>
      </c>
      <c r="BS61" s="240">
        <v>0</v>
      </c>
      <c r="BT61" s="240">
        <v>0</v>
      </c>
      <c r="BU61" s="240">
        <v>0</v>
      </c>
      <c r="BV61" s="240">
        <v>0</v>
      </c>
      <c r="BW61" s="240">
        <v>0</v>
      </c>
      <c r="BX61" s="240">
        <v>0</v>
      </c>
      <c r="BY61" s="240">
        <v>0</v>
      </c>
      <c r="BZ61" s="240">
        <v>0</v>
      </c>
      <c r="CA61" s="240">
        <v>0</v>
      </c>
      <c r="CB61" s="241">
        <v>0</v>
      </c>
    </row>
    <row r="62" spans="1:80" x14ac:dyDescent="0.4">
      <c r="A62" s="50"/>
      <c r="B62" s="64" t="s">
        <v>526</v>
      </c>
      <c r="C62" s="277"/>
      <c r="D62" s="240">
        <v>0</v>
      </c>
      <c r="E62" s="240">
        <v>0</v>
      </c>
      <c r="F62" s="240">
        <v>0</v>
      </c>
      <c r="G62" s="240">
        <v>0</v>
      </c>
      <c r="H62" s="240">
        <v>0</v>
      </c>
      <c r="I62" s="240">
        <v>0</v>
      </c>
      <c r="J62" s="240">
        <v>0</v>
      </c>
      <c r="K62" s="240">
        <v>0</v>
      </c>
      <c r="L62" s="240">
        <v>0</v>
      </c>
      <c r="M62" s="240">
        <v>0</v>
      </c>
      <c r="N62" s="240">
        <v>0</v>
      </c>
      <c r="O62" s="240">
        <v>0</v>
      </c>
      <c r="P62" s="240">
        <v>0</v>
      </c>
      <c r="Q62" s="240">
        <v>0</v>
      </c>
      <c r="R62" s="240">
        <v>0</v>
      </c>
      <c r="S62" s="240">
        <v>0</v>
      </c>
      <c r="T62" s="240">
        <v>0</v>
      </c>
      <c r="U62" s="240">
        <v>0</v>
      </c>
      <c r="V62" s="240">
        <v>0</v>
      </c>
      <c r="W62" s="240">
        <v>0</v>
      </c>
      <c r="X62" s="240">
        <v>0</v>
      </c>
      <c r="Y62" s="240">
        <v>0</v>
      </c>
      <c r="Z62" s="240">
        <v>0</v>
      </c>
      <c r="AA62" s="240">
        <v>0</v>
      </c>
      <c r="AB62" s="240">
        <v>0</v>
      </c>
      <c r="AC62" s="240">
        <v>0</v>
      </c>
      <c r="AD62" s="240">
        <v>0</v>
      </c>
      <c r="AE62" s="240">
        <v>0</v>
      </c>
      <c r="AF62" s="240">
        <v>0</v>
      </c>
      <c r="AG62" s="240">
        <v>0</v>
      </c>
      <c r="AH62" s="240">
        <v>35.114843632265277</v>
      </c>
      <c r="AI62" s="240">
        <v>34.678055822802435</v>
      </c>
      <c r="AJ62" s="240">
        <v>39.248437063995347</v>
      </c>
      <c r="AK62" s="240">
        <v>52.735064117450612</v>
      </c>
      <c r="AL62" s="240">
        <v>59.74908689152366</v>
      </c>
      <c r="AM62" s="240">
        <v>64.111309915689901</v>
      </c>
      <c r="AN62" s="240">
        <v>67.393336177082759</v>
      </c>
      <c r="AO62" s="240">
        <v>69.755080745263683</v>
      </c>
      <c r="AP62" s="240">
        <v>74.069942918968863</v>
      </c>
      <c r="AQ62" s="240">
        <v>72.92827751115918</v>
      </c>
      <c r="AR62" s="240">
        <v>175.70609394982685</v>
      </c>
      <c r="AS62" s="240">
        <v>236.00829363709082</v>
      </c>
      <c r="AT62" s="240">
        <v>364.00285288452761</v>
      </c>
      <c r="AU62" s="240">
        <v>186.9057276035428</v>
      </c>
      <c r="AV62" s="240">
        <v>207.77980518921134</v>
      </c>
      <c r="AW62" s="240">
        <v>202.53104038935138</v>
      </c>
      <c r="AX62" s="240">
        <v>225.02329341290152</v>
      </c>
      <c r="AY62" s="240">
        <v>264.60080654653467</v>
      </c>
      <c r="AZ62" s="240">
        <v>283.43025645760815</v>
      </c>
      <c r="BA62" s="240">
        <v>318.07669028827604</v>
      </c>
      <c r="BB62" s="240">
        <v>307.38984133697886</v>
      </c>
      <c r="BC62" s="240">
        <v>288.46525705841481</v>
      </c>
      <c r="BD62" s="240">
        <v>267.1336567837094</v>
      </c>
      <c r="BE62" s="240">
        <v>241.15596153122019</v>
      </c>
      <c r="BF62" s="240">
        <v>226.50639377179286</v>
      </c>
      <c r="BG62" s="240">
        <v>299.63175961020829</v>
      </c>
      <c r="BH62" s="240">
        <v>253.97822706685224</v>
      </c>
      <c r="BI62" s="240">
        <v>284.55347527128612</v>
      </c>
      <c r="BJ62" s="240">
        <v>337.3935587067125</v>
      </c>
      <c r="BK62" s="240">
        <v>360.58525908536802</v>
      </c>
      <c r="BL62" s="240">
        <v>344.31607473167901</v>
      </c>
      <c r="BM62" s="240">
        <v>438.02072614422718</v>
      </c>
      <c r="BN62" s="240">
        <v>520.4207169815603</v>
      </c>
      <c r="BO62" s="240">
        <v>540.19708964801669</v>
      </c>
      <c r="BP62" s="240">
        <v>586.31604484810271</v>
      </c>
      <c r="BQ62" s="240">
        <v>0</v>
      </c>
      <c r="BR62" s="240">
        <v>0</v>
      </c>
      <c r="BS62" s="240">
        <v>0</v>
      </c>
      <c r="BT62" s="240">
        <v>0</v>
      </c>
      <c r="BU62" s="240">
        <v>0</v>
      </c>
      <c r="BV62" s="240">
        <v>0</v>
      </c>
      <c r="BW62" s="240">
        <v>0</v>
      </c>
      <c r="BX62" s="240">
        <v>0</v>
      </c>
      <c r="BY62" s="240">
        <v>0</v>
      </c>
      <c r="BZ62" s="240">
        <v>0</v>
      </c>
      <c r="CA62" s="240">
        <v>0</v>
      </c>
      <c r="CB62" s="241">
        <v>0</v>
      </c>
    </row>
    <row r="63" spans="1:80" ht="26.25" customHeight="1" x14ac:dyDescent="0.4">
      <c r="A63" s="278"/>
      <c r="B63" s="64" t="s">
        <v>522</v>
      </c>
      <c r="C63" s="277"/>
      <c r="D63" s="240">
        <v>0</v>
      </c>
      <c r="E63" s="240">
        <v>0</v>
      </c>
      <c r="F63" s="240">
        <v>0</v>
      </c>
      <c r="G63" s="240">
        <v>0</v>
      </c>
      <c r="H63" s="240">
        <v>0</v>
      </c>
      <c r="I63" s="240">
        <v>0</v>
      </c>
      <c r="J63" s="240">
        <v>0</v>
      </c>
      <c r="K63" s="240">
        <v>0</v>
      </c>
      <c r="L63" s="240">
        <v>0</v>
      </c>
      <c r="M63" s="240">
        <v>0</v>
      </c>
      <c r="N63" s="240">
        <v>0</v>
      </c>
      <c r="O63" s="240">
        <v>0</v>
      </c>
      <c r="P63" s="240">
        <v>0</v>
      </c>
      <c r="Q63" s="240">
        <v>0</v>
      </c>
      <c r="R63" s="240">
        <v>0</v>
      </c>
      <c r="S63" s="240">
        <v>0</v>
      </c>
      <c r="T63" s="240">
        <v>0</v>
      </c>
      <c r="U63" s="240">
        <v>0</v>
      </c>
      <c r="V63" s="240">
        <v>0</v>
      </c>
      <c r="W63" s="240">
        <v>0</v>
      </c>
      <c r="X63" s="240">
        <v>0</v>
      </c>
      <c r="Y63" s="240">
        <v>0</v>
      </c>
      <c r="Z63" s="240">
        <v>0</v>
      </c>
      <c r="AA63" s="240">
        <v>0</v>
      </c>
      <c r="AB63" s="240">
        <v>0</v>
      </c>
      <c r="AC63" s="240">
        <v>0</v>
      </c>
      <c r="AD63" s="240">
        <v>0</v>
      </c>
      <c r="AE63" s="240">
        <v>0</v>
      </c>
      <c r="AF63" s="240">
        <v>0</v>
      </c>
      <c r="AG63" s="240">
        <v>0</v>
      </c>
      <c r="AH63" s="240">
        <v>954.08153253143723</v>
      </c>
      <c r="AI63" s="240">
        <v>944.27563436391574</v>
      </c>
      <c r="AJ63" s="240">
        <v>1069.6835447694107</v>
      </c>
      <c r="AK63" s="240">
        <v>1432.0647399309207</v>
      </c>
      <c r="AL63" s="240">
        <v>1617.0570313252881</v>
      </c>
      <c r="AM63" s="240">
        <v>1730.1164529047667</v>
      </c>
      <c r="AN63" s="240">
        <v>1817.9600269748876</v>
      </c>
      <c r="AO63" s="240">
        <v>1877.7470197824452</v>
      </c>
      <c r="AP63" s="240">
        <v>1998.0046984870296</v>
      </c>
      <c r="AQ63" s="240">
        <v>1968.36341469841</v>
      </c>
      <c r="AR63" s="240">
        <v>1295.2890495668712</v>
      </c>
      <c r="AS63" s="240">
        <v>1517.1060528002583</v>
      </c>
      <c r="AT63" s="240">
        <v>1764.1939316620876</v>
      </c>
      <c r="AU63" s="240">
        <v>1273.6338147531717</v>
      </c>
      <c r="AV63" s="240">
        <v>1638.0276861026266</v>
      </c>
      <c r="AW63" s="240">
        <v>1648.3643348029493</v>
      </c>
      <c r="AX63" s="240">
        <v>1799.0399593921995</v>
      </c>
      <c r="AY63" s="240">
        <v>1895.5086460135544</v>
      </c>
      <c r="AZ63" s="240">
        <v>1942.6068464013613</v>
      </c>
      <c r="BA63" s="240">
        <v>1994.5164946894238</v>
      </c>
      <c r="BB63" s="240">
        <v>1982.6674867290442</v>
      </c>
      <c r="BC63" s="240">
        <v>2003.8062064502849</v>
      </c>
      <c r="BD63" s="240">
        <v>1962.6182412902299</v>
      </c>
      <c r="BE63" s="240">
        <v>1925.8008000752677</v>
      </c>
      <c r="BF63" s="240">
        <v>1976.0687009759463</v>
      </c>
      <c r="BG63" s="240">
        <v>2227.7578313684207</v>
      </c>
      <c r="BH63" s="240">
        <v>2320.6394731770974</v>
      </c>
      <c r="BI63" s="240">
        <v>2530.6045504106023</v>
      </c>
      <c r="BJ63" s="240">
        <v>2468.6805390694549</v>
      </c>
      <c r="BK63" s="240">
        <v>2458.1575854954644</v>
      </c>
      <c r="BL63" s="240">
        <v>2507.8088533102882</v>
      </c>
      <c r="BM63" s="240">
        <v>2927.2012220932675</v>
      </c>
      <c r="BN63" s="240">
        <v>3104.855342558104</v>
      </c>
      <c r="BO63" s="240">
        <v>3103.7250793177159</v>
      </c>
      <c r="BP63" s="240">
        <v>3136.135880823078</v>
      </c>
      <c r="BQ63" s="240">
        <v>0</v>
      </c>
      <c r="BR63" s="240">
        <v>0</v>
      </c>
      <c r="BS63" s="240">
        <v>0</v>
      </c>
      <c r="BT63" s="240">
        <v>0</v>
      </c>
      <c r="BU63" s="240">
        <v>0</v>
      </c>
      <c r="BV63" s="240">
        <v>0</v>
      </c>
      <c r="BW63" s="240">
        <v>0</v>
      </c>
      <c r="BX63" s="240">
        <v>0</v>
      </c>
      <c r="BY63" s="240">
        <v>0</v>
      </c>
      <c r="BZ63" s="240">
        <v>0</v>
      </c>
      <c r="CA63" s="240">
        <v>0</v>
      </c>
      <c r="CB63" s="241">
        <v>0</v>
      </c>
    </row>
    <row r="64" spans="1:80" ht="26.25" customHeight="1" x14ac:dyDescent="0.4">
      <c r="A64" s="96"/>
      <c r="B64" s="50" t="s">
        <v>527</v>
      </c>
      <c r="C64" s="277"/>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1"/>
    </row>
    <row r="65" spans="1:80" x14ac:dyDescent="0.4">
      <c r="A65" s="278"/>
      <c r="B65" s="64" t="s">
        <v>19</v>
      </c>
      <c r="C65" s="277"/>
      <c r="D65" s="240">
        <v>0</v>
      </c>
      <c r="E65" s="240">
        <v>0</v>
      </c>
      <c r="F65" s="240">
        <v>0</v>
      </c>
      <c r="G65" s="240">
        <v>0</v>
      </c>
      <c r="H65" s="240">
        <v>0</v>
      </c>
      <c r="I65" s="240">
        <v>0</v>
      </c>
      <c r="J65" s="240">
        <v>0</v>
      </c>
      <c r="K65" s="240">
        <v>0</v>
      </c>
      <c r="L65" s="240">
        <v>0</v>
      </c>
      <c r="M65" s="240">
        <v>0</v>
      </c>
      <c r="N65" s="240">
        <v>0</v>
      </c>
      <c r="O65" s="240">
        <v>0</v>
      </c>
      <c r="P65" s="240">
        <v>0</v>
      </c>
      <c r="Q65" s="240">
        <v>0</v>
      </c>
      <c r="R65" s="240">
        <v>0</v>
      </c>
      <c r="S65" s="240">
        <v>0</v>
      </c>
      <c r="T65" s="240">
        <v>0</v>
      </c>
      <c r="U65" s="240">
        <v>0</v>
      </c>
      <c r="V65" s="240">
        <v>0</v>
      </c>
      <c r="W65" s="240">
        <v>0</v>
      </c>
      <c r="X65" s="240">
        <v>0</v>
      </c>
      <c r="Y65" s="240">
        <v>0</v>
      </c>
      <c r="Z65" s="240">
        <v>0</v>
      </c>
      <c r="AA65" s="240">
        <v>0</v>
      </c>
      <c r="AB65" s="240">
        <v>0</v>
      </c>
      <c r="AC65" s="240">
        <v>0</v>
      </c>
      <c r="AD65" s="240">
        <v>0</v>
      </c>
      <c r="AE65" s="240">
        <v>0</v>
      </c>
      <c r="AF65" s="240">
        <v>0</v>
      </c>
      <c r="AG65" s="240">
        <v>0</v>
      </c>
      <c r="AH65" s="240">
        <v>0</v>
      </c>
      <c r="AI65" s="240">
        <v>0</v>
      </c>
      <c r="AJ65" s="240">
        <v>0</v>
      </c>
      <c r="AK65" s="240">
        <v>0</v>
      </c>
      <c r="AL65" s="240">
        <v>0</v>
      </c>
      <c r="AM65" s="240">
        <v>0</v>
      </c>
      <c r="AN65" s="240">
        <v>0</v>
      </c>
      <c r="AO65" s="240">
        <v>0</v>
      </c>
      <c r="AP65" s="240">
        <v>0</v>
      </c>
      <c r="AQ65" s="240">
        <v>0</v>
      </c>
      <c r="AR65" s="240">
        <v>0</v>
      </c>
      <c r="AS65" s="240">
        <v>0</v>
      </c>
      <c r="AT65" s="240">
        <v>0</v>
      </c>
      <c r="AU65" s="240">
        <v>0</v>
      </c>
      <c r="AV65" s="240">
        <v>0</v>
      </c>
      <c r="AW65" s="240">
        <v>3202.7158587092849</v>
      </c>
      <c r="AX65" s="240">
        <v>3385.0673107978</v>
      </c>
      <c r="AY65" s="240">
        <v>3465.382119568204</v>
      </c>
      <c r="AZ65" s="240">
        <v>3519.0799391169971</v>
      </c>
      <c r="BA65" s="240">
        <v>3631.7393096540586</v>
      </c>
      <c r="BB65" s="240">
        <v>3662.2496875631778</v>
      </c>
      <c r="BC65" s="240">
        <v>3734.7918413352199</v>
      </c>
      <c r="BD65" s="240">
        <v>3756.2893971763547</v>
      </c>
      <c r="BE65" s="240">
        <v>3870.4342387637644</v>
      </c>
      <c r="BF65" s="240">
        <v>3991.222596441055</v>
      </c>
      <c r="BG65" s="240">
        <v>4454.0014379296663</v>
      </c>
      <c r="BH65" s="240">
        <v>4775.6332821387095</v>
      </c>
      <c r="BI65" s="240">
        <v>4946.5297843943645</v>
      </c>
      <c r="BJ65" s="240">
        <v>5022.7008844135307</v>
      </c>
      <c r="BK65" s="240">
        <v>4998.9206475011679</v>
      </c>
      <c r="BL65" s="240">
        <v>5126.0285398854767</v>
      </c>
      <c r="BM65" s="240">
        <v>5594.560020612651</v>
      </c>
      <c r="BN65" s="240">
        <v>5766.2518012608762</v>
      </c>
      <c r="BO65" s="240">
        <v>5672.1966987808546</v>
      </c>
      <c r="BP65" s="240">
        <v>5550.4594593985739</v>
      </c>
      <c r="BQ65" s="240">
        <v>0</v>
      </c>
      <c r="BR65" s="240">
        <v>0</v>
      </c>
      <c r="BS65" s="240">
        <v>0</v>
      </c>
      <c r="BT65" s="240">
        <v>0</v>
      </c>
      <c r="BU65" s="240">
        <v>0</v>
      </c>
      <c r="BV65" s="240">
        <v>0</v>
      </c>
      <c r="BW65" s="240">
        <v>0</v>
      </c>
      <c r="BX65" s="240">
        <v>0</v>
      </c>
      <c r="BY65" s="240">
        <v>0</v>
      </c>
      <c r="BZ65" s="240">
        <v>0</v>
      </c>
      <c r="CA65" s="240">
        <v>0</v>
      </c>
      <c r="CB65" s="241">
        <v>0</v>
      </c>
    </row>
    <row r="66" spans="1:80" x14ac:dyDescent="0.4">
      <c r="A66" s="278"/>
      <c r="B66" s="171" t="s">
        <v>528</v>
      </c>
      <c r="C66" s="277"/>
      <c r="D66" s="240">
        <v>0</v>
      </c>
      <c r="E66" s="240">
        <v>0</v>
      </c>
      <c r="F66" s="240">
        <v>0</v>
      </c>
      <c r="G66" s="240">
        <v>0</v>
      </c>
      <c r="H66" s="240">
        <v>0</v>
      </c>
      <c r="I66" s="240">
        <v>0</v>
      </c>
      <c r="J66" s="240">
        <v>0</v>
      </c>
      <c r="K66" s="240">
        <v>0</v>
      </c>
      <c r="L66" s="240">
        <v>0</v>
      </c>
      <c r="M66" s="240">
        <v>0</v>
      </c>
      <c r="N66" s="240">
        <v>0</v>
      </c>
      <c r="O66" s="240">
        <v>0</v>
      </c>
      <c r="P66" s="240">
        <v>0</v>
      </c>
      <c r="Q66" s="240">
        <v>0</v>
      </c>
      <c r="R66" s="240">
        <v>0</v>
      </c>
      <c r="S66" s="240">
        <v>0</v>
      </c>
      <c r="T66" s="240">
        <v>0</v>
      </c>
      <c r="U66" s="240">
        <v>0</v>
      </c>
      <c r="V66" s="240">
        <v>0</v>
      </c>
      <c r="W66" s="240">
        <v>0</v>
      </c>
      <c r="X66" s="240">
        <v>0</v>
      </c>
      <c r="Y66" s="240">
        <v>0</v>
      </c>
      <c r="Z66" s="240">
        <v>0</v>
      </c>
      <c r="AA66" s="240">
        <v>0</v>
      </c>
      <c r="AB66" s="240">
        <v>0</v>
      </c>
      <c r="AC66" s="240">
        <v>0</v>
      </c>
      <c r="AD66" s="240">
        <v>0</v>
      </c>
      <c r="AE66" s="240">
        <v>0</v>
      </c>
      <c r="AF66" s="240">
        <v>0</v>
      </c>
      <c r="AG66" s="240">
        <v>0</v>
      </c>
      <c r="AH66" s="240">
        <v>0</v>
      </c>
      <c r="AI66" s="240">
        <v>0</v>
      </c>
      <c r="AJ66" s="240">
        <v>0</v>
      </c>
      <c r="AK66" s="240">
        <v>0</v>
      </c>
      <c r="AL66" s="240">
        <v>0</v>
      </c>
      <c r="AM66" s="240">
        <v>0</v>
      </c>
      <c r="AN66" s="240">
        <v>0</v>
      </c>
      <c r="AO66" s="240">
        <v>0</v>
      </c>
      <c r="AP66" s="240">
        <v>0</v>
      </c>
      <c r="AQ66" s="240">
        <v>0</v>
      </c>
      <c r="AR66" s="240">
        <v>0</v>
      </c>
      <c r="AS66" s="240">
        <v>0</v>
      </c>
      <c r="AT66" s="240">
        <v>0</v>
      </c>
      <c r="AU66" s="240">
        <v>0</v>
      </c>
      <c r="AV66" s="240">
        <v>0</v>
      </c>
      <c r="AW66" s="240">
        <v>2802.2945320418744</v>
      </c>
      <c r="AX66" s="240">
        <v>2947.4536605161488</v>
      </c>
      <c r="AY66" s="240">
        <v>3011.833724091186</v>
      </c>
      <c r="AZ66" s="240">
        <v>3011.4171977010878</v>
      </c>
      <c r="BA66" s="240">
        <v>3053.8813674700859</v>
      </c>
      <c r="BB66" s="240">
        <v>3055.9177330801904</v>
      </c>
      <c r="BC66" s="240">
        <v>3117.8615181901405</v>
      </c>
      <c r="BD66" s="240">
        <v>3130.5682006247962</v>
      </c>
      <c r="BE66" s="240">
        <v>3237.0165382338892</v>
      </c>
      <c r="BF66" s="240">
        <v>3353.8196888463053</v>
      </c>
      <c r="BG66" s="240">
        <v>3788.0768615324514</v>
      </c>
      <c r="BH66" s="240">
        <v>4080.1758614997057</v>
      </c>
      <c r="BI66" s="240">
        <v>4233.2065812928486</v>
      </c>
      <c r="BJ66" s="240">
        <v>4313.6267113707008</v>
      </c>
      <c r="BK66" s="240">
        <v>4309.4422743133136</v>
      </c>
      <c r="BL66" s="240">
        <v>4444.7871691559176</v>
      </c>
      <c r="BM66" s="240">
        <v>4876.7553760432565</v>
      </c>
      <c r="BN66" s="240">
        <v>5034.1126296693355</v>
      </c>
      <c r="BO66" s="240">
        <v>4946.1450030481028</v>
      </c>
      <c r="BP66" s="240">
        <v>4837.7969341618045</v>
      </c>
      <c r="BQ66" s="240">
        <v>0</v>
      </c>
      <c r="BR66" s="240">
        <v>0</v>
      </c>
      <c r="BS66" s="240">
        <v>0</v>
      </c>
      <c r="BT66" s="240">
        <v>0</v>
      </c>
      <c r="BU66" s="240">
        <v>0</v>
      </c>
      <c r="BV66" s="240">
        <v>0</v>
      </c>
      <c r="BW66" s="240">
        <v>0</v>
      </c>
      <c r="BX66" s="240">
        <v>0</v>
      </c>
      <c r="BY66" s="240">
        <v>0</v>
      </c>
      <c r="BZ66" s="240">
        <v>0</v>
      </c>
      <c r="CA66" s="240">
        <v>0</v>
      </c>
      <c r="CB66" s="241">
        <v>0</v>
      </c>
    </row>
    <row r="67" spans="1:80" x14ac:dyDescent="0.4">
      <c r="A67" s="278"/>
      <c r="B67" s="171" t="s">
        <v>529</v>
      </c>
      <c r="C67" s="277"/>
      <c r="D67" s="240">
        <v>0</v>
      </c>
      <c r="E67" s="240">
        <v>0</v>
      </c>
      <c r="F67" s="240">
        <v>0</v>
      </c>
      <c r="G67" s="240">
        <v>0</v>
      </c>
      <c r="H67" s="240">
        <v>0</v>
      </c>
      <c r="I67" s="240">
        <v>0</v>
      </c>
      <c r="J67" s="240">
        <v>0</v>
      </c>
      <c r="K67" s="240">
        <v>0</v>
      </c>
      <c r="L67" s="240">
        <v>0</v>
      </c>
      <c r="M67" s="240">
        <v>0</v>
      </c>
      <c r="N67" s="240">
        <v>0</v>
      </c>
      <c r="O67" s="240">
        <v>0</v>
      </c>
      <c r="P67" s="240">
        <v>0</v>
      </c>
      <c r="Q67" s="240">
        <v>0</v>
      </c>
      <c r="R67" s="240">
        <v>0</v>
      </c>
      <c r="S67" s="240">
        <v>0</v>
      </c>
      <c r="T67" s="240">
        <v>0</v>
      </c>
      <c r="U67" s="240">
        <v>0</v>
      </c>
      <c r="V67" s="240">
        <v>0</v>
      </c>
      <c r="W67" s="240">
        <v>0</v>
      </c>
      <c r="X67" s="240">
        <v>0</v>
      </c>
      <c r="Y67" s="240">
        <v>0</v>
      </c>
      <c r="Z67" s="240">
        <v>0</v>
      </c>
      <c r="AA67" s="240">
        <v>0</v>
      </c>
      <c r="AB67" s="240">
        <v>0</v>
      </c>
      <c r="AC67" s="240">
        <v>0</v>
      </c>
      <c r="AD67" s="240">
        <v>0</v>
      </c>
      <c r="AE67" s="240">
        <v>0</v>
      </c>
      <c r="AF67" s="240">
        <v>0</v>
      </c>
      <c r="AG67" s="240">
        <v>0</v>
      </c>
      <c r="AH67" s="240">
        <v>0</v>
      </c>
      <c r="AI67" s="240">
        <v>0</v>
      </c>
      <c r="AJ67" s="240">
        <v>0</v>
      </c>
      <c r="AK67" s="240">
        <v>0</v>
      </c>
      <c r="AL67" s="240">
        <v>0</v>
      </c>
      <c r="AM67" s="240">
        <v>0</v>
      </c>
      <c r="AN67" s="240">
        <v>0</v>
      </c>
      <c r="AO67" s="240">
        <v>0</v>
      </c>
      <c r="AP67" s="240">
        <v>0</v>
      </c>
      <c r="AQ67" s="240">
        <v>0</v>
      </c>
      <c r="AR67" s="240">
        <v>0</v>
      </c>
      <c r="AS67" s="240">
        <v>0</v>
      </c>
      <c r="AT67" s="240">
        <v>0</v>
      </c>
      <c r="AU67" s="240">
        <v>0</v>
      </c>
      <c r="AV67" s="240">
        <v>0</v>
      </c>
      <c r="AW67" s="240">
        <v>95.043222745578348</v>
      </c>
      <c r="AX67" s="240">
        <v>105.03451334517912</v>
      </c>
      <c r="AY67" s="240">
        <v>115.58938185874331</v>
      </c>
      <c r="AZ67" s="240">
        <v>133.04498711303208</v>
      </c>
      <c r="BA67" s="240">
        <v>142.64825124669522</v>
      </c>
      <c r="BB67" s="240">
        <v>154.28147684787425</v>
      </c>
      <c r="BC67" s="240">
        <v>160.89604776960923</v>
      </c>
      <c r="BD67" s="240">
        <v>173.51295905273852</v>
      </c>
      <c r="BE67" s="240">
        <v>178.29479015157622</v>
      </c>
      <c r="BF67" s="240">
        <v>184.48984497436089</v>
      </c>
      <c r="BG67" s="240">
        <v>200.35393034849099</v>
      </c>
      <c r="BH67" s="240">
        <v>215.43124522425327</v>
      </c>
      <c r="BI67" s="240">
        <v>231.29457066774484</v>
      </c>
      <c r="BJ67" s="240">
        <v>234.19881519886613</v>
      </c>
      <c r="BK67" s="240">
        <v>234.51534086662403</v>
      </c>
      <c r="BL67" s="240">
        <v>241.62780577941294</v>
      </c>
      <c r="BM67" s="240">
        <v>265.63552738232198</v>
      </c>
      <c r="BN67" s="240">
        <v>278.50049133355662</v>
      </c>
      <c r="BO67" s="240">
        <v>283.77381458910156</v>
      </c>
      <c r="BP67" s="240">
        <v>283.87243404357207</v>
      </c>
      <c r="BQ67" s="240">
        <v>0</v>
      </c>
      <c r="BR67" s="240">
        <v>0</v>
      </c>
      <c r="BS67" s="240">
        <v>0</v>
      </c>
      <c r="BT67" s="240">
        <v>0</v>
      </c>
      <c r="BU67" s="240">
        <v>0</v>
      </c>
      <c r="BV67" s="240">
        <v>0</v>
      </c>
      <c r="BW67" s="240">
        <v>0</v>
      </c>
      <c r="BX67" s="240">
        <v>0</v>
      </c>
      <c r="BY67" s="240">
        <v>0</v>
      </c>
      <c r="BZ67" s="240">
        <v>0</v>
      </c>
      <c r="CA67" s="240">
        <v>0</v>
      </c>
      <c r="CB67" s="241">
        <v>0</v>
      </c>
    </row>
    <row r="68" spans="1:80" x14ac:dyDescent="0.4">
      <c r="A68" s="278"/>
      <c r="B68" s="171" t="s">
        <v>530</v>
      </c>
      <c r="C68" s="277"/>
      <c r="D68" s="240">
        <v>0</v>
      </c>
      <c r="E68" s="240">
        <v>0</v>
      </c>
      <c r="F68" s="240">
        <v>0</v>
      </c>
      <c r="G68" s="240">
        <v>0</v>
      </c>
      <c r="H68" s="240">
        <v>0</v>
      </c>
      <c r="I68" s="240">
        <v>0</v>
      </c>
      <c r="J68" s="240">
        <v>0</v>
      </c>
      <c r="K68" s="240">
        <v>0</v>
      </c>
      <c r="L68" s="240">
        <v>0</v>
      </c>
      <c r="M68" s="240">
        <v>0</v>
      </c>
      <c r="N68" s="240">
        <v>0</v>
      </c>
      <c r="O68" s="240">
        <v>0</v>
      </c>
      <c r="P68" s="240">
        <v>0</v>
      </c>
      <c r="Q68" s="240">
        <v>0</v>
      </c>
      <c r="R68" s="240">
        <v>0</v>
      </c>
      <c r="S68" s="240">
        <v>0</v>
      </c>
      <c r="T68" s="240">
        <v>0</v>
      </c>
      <c r="U68" s="240">
        <v>0</v>
      </c>
      <c r="V68" s="240">
        <v>0</v>
      </c>
      <c r="W68" s="240">
        <v>0</v>
      </c>
      <c r="X68" s="240">
        <v>0</v>
      </c>
      <c r="Y68" s="240">
        <v>0</v>
      </c>
      <c r="Z68" s="240">
        <v>0</v>
      </c>
      <c r="AA68" s="240">
        <v>0</v>
      </c>
      <c r="AB68" s="240">
        <v>0</v>
      </c>
      <c r="AC68" s="240">
        <v>0</v>
      </c>
      <c r="AD68" s="240">
        <v>0</v>
      </c>
      <c r="AE68" s="240">
        <v>0</v>
      </c>
      <c r="AF68" s="240">
        <v>0</v>
      </c>
      <c r="AG68" s="240">
        <v>0</v>
      </c>
      <c r="AH68" s="240">
        <v>0</v>
      </c>
      <c r="AI68" s="240">
        <v>0</v>
      </c>
      <c r="AJ68" s="240">
        <v>0</v>
      </c>
      <c r="AK68" s="240">
        <v>0</v>
      </c>
      <c r="AL68" s="240">
        <v>0</v>
      </c>
      <c r="AM68" s="240">
        <v>0</v>
      </c>
      <c r="AN68" s="240">
        <v>0</v>
      </c>
      <c r="AO68" s="240">
        <v>0</v>
      </c>
      <c r="AP68" s="240">
        <v>0</v>
      </c>
      <c r="AQ68" s="240">
        <v>0</v>
      </c>
      <c r="AR68" s="240">
        <v>0</v>
      </c>
      <c r="AS68" s="240">
        <v>0</v>
      </c>
      <c r="AT68" s="240">
        <v>0</v>
      </c>
      <c r="AU68" s="240">
        <v>0</v>
      </c>
      <c r="AV68" s="240">
        <v>0</v>
      </c>
      <c r="AW68" s="240">
        <v>305.37810392183241</v>
      </c>
      <c r="AX68" s="240">
        <v>332.57913693647254</v>
      </c>
      <c r="AY68" s="240">
        <v>337.95901361827526</v>
      </c>
      <c r="AZ68" s="240">
        <v>374.61775430287753</v>
      </c>
      <c r="BA68" s="240">
        <v>435.20969093727757</v>
      </c>
      <c r="BB68" s="240">
        <v>452.05047763511271</v>
      </c>
      <c r="BC68" s="240">
        <v>456.03427537547049</v>
      </c>
      <c r="BD68" s="240">
        <v>452.20823749881998</v>
      </c>
      <c r="BE68" s="240">
        <v>455.12291037829954</v>
      </c>
      <c r="BF68" s="240">
        <v>452.9130626203887</v>
      </c>
      <c r="BG68" s="240">
        <v>465.57064604872323</v>
      </c>
      <c r="BH68" s="240">
        <v>480.02617541475036</v>
      </c>
      <c r="BI68" s="240">
        <v>482.02863243377158</v>
      </c>
      <c r="BJ68" s="240">
        <v>474.87535784396397</v>
      </c>
      <c r="BK68" s="240">
        <v>454.96303232123051</v>
      </c>
      <c r="BL68" s="240">
        <v>439.61356495014627</v>
      </c>
      <c r="BM68" s="240">
        <v>452.16911718707178</v>
      </c>
      <c r="BN68" s="240">
        <v>453.63868025798433</v>
      </c>
      <c r="BO68" s="240">
        <v>442.27788114365075</v>
      </c>
      <c r="BP68" s="240">
        <v>428.79009119319824</v>
      </c>
      <c r="BQ68" s="240">
        <v>0</v>
      </c>
      <c r="BR68" s="240">
        <v>0</v>
      </c>
      <c r="BS68" s="240">
        <v>0</v>
      </c>
      <c r="BT68" s="240">
        <v>0</v>
      </c>
      <c r="BU68" s="240">
        <v>0</v>
      </c>
      <c r="BV68" s="240">
        <v>0</v>
      </c>
      <c r="BW68" s="240">
        <v>0</v>
      </c>
      <c r="BX68" s="240">
        <v>0</v>
      </c>
      <c r="BY68" s="240">
        <v>0</v>
      </c>
      <c r="BZ68" s="240">
        <v>0</v>
      </c>
      <c r="CA68" s="240">
        <v>0</v>
      </c>
      <c r="CB68" s="241">
        <v>0</v>
      </c>
    </row>
    <row r="69" spans="1:80" ht="26.25" customHeight="1" x14ac:dyDescent="0.4">
      <c r="A69" s="278"/>
      <c r="B69" s="64" t="s">
        <v>537</v>
      </c>
      <c r="C69" s="277"/>
      <c r="D69" s="240">
        <v>0</v>
      </c>
      <c r="E69" s="240">
        <v>0</v>
      </c>
      <c r="F69" s="240">
        <v>0</v>
      </c>
      <c r="G69" s="240">
        <v>0</v>
      </c>
      <c r="H69" s="240">
        <v>0</v>
      </c>
      <c r="I69" s="240">
        <v>0</v>
      </c>
      <c r="J69" s="240">
        <v>0</v>
      </c>
      <c r="K69" s="240">
        <v>0</v>
      </c>
      <c r="L69" s="240">
        <v>0</v>
      </c>
      <c r="M69" s="240">
        <v>0</v>
      </c>
      <c r="N69" s="240">
        <v>0</v>
      </c>
      <c r="O69" s="240">
        <v>0</v>
      </c>
      <c r="P69" s="240">
        <v>0</v>
      </c>
      <c r="Q69" s="240">
        <v>0</v>
      </c>
      <c r="R69" s="240">
        <v>0</v>
      </c>
      <c r="S69" s="240">
        <v>0</v>
      </c>
      <c r="T69" s="240">
        <v>0</v>
      </c>
      <c r="U69" s="240">
        <v>0</v>
      </c>
      <c r="V69" s="240">
        <v>0</v>
      </c>
      <c r="W69" s="240">
        <v>0</v>
      </c>
      <c r="X69" s="240">
        <v>0</v>
      </c>
      <c r="Y69" s="240">
        <v>0</v>
      </c>
      <c r="Z69" s="240">
        <v>0</v>
      </c>
      <c r="AA69" s="240">
        <v>0</v>
      </c>
      <c r="AB69" s="240">
        <v>0</v>
      </c>
      <c r="AC69" s="240">
        <v>0</v>
      </c>
      <c r="AD69" s="240">
        <v>0</v>
      </c>
      <c r="AE69" s="240">
        <v>0</v>
      </c>
      <c r="AF69" s="240">
        <v>0</v>
      </c>
      <c r="AG69" s="240">
        <v>0</v>
      </c>
      <c r="AH69" s="240">
        <v>0</v>
      </c>
      <c r="AI69" s="240">
        <v>0</v>
      </c>
      <c r="AJ69" s="240">
        <v>0</v>
      </c>
      <c r="AK69" s="240">
        <v>0</v>
      </c>
      <c r="AL69" s="240">
        <v>0</v>
      </c>
      <c r="AM69" s="240">
        <v>0</v>
      </c>
      <c r="AN69" s="240">
        <v>0</v>
      </c>
      <c r="AO69" s="240">
        <v>0</v>
      </c>
      <c r="AP69" s="240">
        <v>0</v>
      </c>
      <c r="AQ69" s="240">
        <v>0</v>
      </c>
      <c r="AR69" s="240">
        <v>0</v>
      </c>
      <c r="AS69" s="240">
        <v>409.40087118795435</v>
      </c>
      <c r="AT69" s="240">
        <v>3898.278138876412</v>
      </c>
      <c r="AU69" s="240">
        <v>2437.0361015487251</v>
      </c>
      <c r="AV69" s="240">
        <v>2863.0296618901134</v>
      </c>
      <c r="AW69" s="240">
        <v>0</v>
      </c>
      <c r="AX69" s="240">
        <v>0</v>
      </c>
      <c r="AY69" s="240">
        <v>0</v>
      </c>
      <c r="AZ69" s="240">
        <v>0</v>
      </c>
      <c r="BA69" s="240">
        <v>0</v>
      </c>
      <c r="BB69" s="240">
        <v>0</v>
      </c>
      <c r="BC69" s="240">
        <v>0</v>
      </c>
      <c r="BD69" s="240">
        <v>0</v>
      </c>
      <c r="BE69" s="240">
        <v>0</v>
      </c>
      <c r="BF69" s="240">
        <v>0</v>
      </c>
      <c r="BG69" s="240">
        <v>0</v>
      </c>
      <c r="BH69" s="240">
        <v>0</v>
      </c>
      <c r="BI69" s="240">
        <v>0</v>
      </c>
      <c r="BJ69" s="240">
        <v>0</v>
      </c>
      <c r="BK69" s="240">
        <v>0</v>
      </c>
      <c r="BL69" s="240">
        <v>0</v>
      </c>
      <c r="BM69" s="240">
        <v>0</v>
      </c>
      <c r="BN69" s="240">
        <v>0</v>
      </c>
      <c r="BO69" s="240">
        <v>0</v>
      </c>
      <c r="BP69" s="240">
        <v>0</v>
      </c>
      <c r="BQ69" s="240">
        <v>0</v>
      </c>
      <c r="BR69" s="240">
        <v>0</v>
      </c>
      <c r="BS69" s="240">
        <v>0</v>
      </c>
      <c r="BT69" s="240">
        <v>0</v>
      </c>
      <c r="BU69" s="240">
        <v>0</v>
      </c>
      <c r="BV69" s="240">
        <v>0</v>
      </c>
      <c r="BW69" s="240">
        <v>0</v>
      </c>
      <c r="BX69" s="240">
        <v>0</v>
      </c>
      <c r="BY69" s="240">
        <v>0</v>
      </c>
      <c r="BZ69" s="240">
        <v>0</v>
      </c>
      <c r="CA69" s="240">
        <v>0</v>
      </c>
      <c r="CB69" s="241">
        <v>0</v>
      </c>
    </row>
    <row r="70" spans="1:80" x14ac:dyDescent="0.4">
      <c r="A70" s="278"/>
      <c r="B70" s="171" t="s">
        <v>528</v>
      </c>
      <c r="C70" s="277"/>
      <c r="D70" s="240">
        <v>0</v>
      </c>
      <c r="E70" s="240">
        <v>0</v>
      </c>
      <c r="F70" s="240">
        <v>0</v>
      </c>
      <c r="G70" s="240">
        <v>0</v>
      </c>
      <c r="H70" s="240">
        <v>0</v>
      </c>
      <c r="I70" s="240">
        <v>0</v>
      </c>
      <c r="J70" s="240">
        <v>0</v>
      </c>
      <c r="K70" s="240">
        <v>0</v>
      </c>
      <c r="L70" s="240">
        <v>0</v>
      </c>
      <c r="M70" s="240">
        <v>0</v>
      </c>
      <c r="N70" s="240">
        <v>0</v>
      </c>
      <c r="O70" s="240">
        <v>0</v>
      </c>
      <c r="P70" s="240">
        <v>0</v>
      </c>
      <c r="Q70" s="240">
        <v>0</v>
      </c>
      <c r="R70" s="240">
        <v>0</v>
      </c>
      <c r="S70" s="240">
        <v>0</v>
      </c>
      <c r="T70" s="240">
        <v>0</v>
      </c>
      <c r="U70" s="240">
        <v>0</v>
      </c>
      <c r="V70" s="240">
        <v>0</v>
      </c>
      <c r="W70" s="240">
        <v>0</v>
      </c>
      <c r="X70" s="240">
        <v>0</v>
      </c>
      <c r="Y70" s="240">
        <v>0</v>
      </c>
      <c r="Z70" s="240">
        <v>0</v>
      </c>
      <c r="AA70" s="240">
        <v>0</v>
      </c>
      <c r="AB70" s="240">
        <v>0</v>
      </c>
      <c r="AC70" s="240">
        <v>0</v>
      </c>
      <c r="AD70" s="240">
        <v>0</v>
      </c>
      <c r="AE70" s="240">
        <v>0</v>
      </c>
      <c r="AF70" s="240">
        <v>0</v>
      </c>
      <c r="AG70" s="240">
        <v>0</v>
      </c>
      <c r="AH70" s="240">
        <v>0</v>
      </c>
      <c r="AI70" s="240">
        <v>0</v>
      </c>
      <c r="AJ70" s="240">
        <v>0</v>
      </c>
      <c r="AK70" s="240">
        <v>0</v>
      </c>
      <c r="AL70" s="240">
        <v>0</v>
      </c>
      <c r="AM70" s="240">
        <v>0</v>
      </c>
      <c r="AN70" s="240">
        <v>0</v>
      </c>
      <c r="AO70" s="240">
        <v>0</v>
      </c>
      <c r="AP70" s="240">
        <v>0</v>
      </c>
      <c r="AQ70" s="240">
        <v>0</v>
      </c>
      <c r="AR70" s="240">
        <v>0</v>
      </c>
      <c r="AS70" s="240">
        <v>0</v>
      </c>
      <c r="AT70" s="240">
        <v>0</v>
      </c>
      <c r="AU70" s="240">
        <v>2159.6632393579484</v>
      </c>
      <c r="AV70" s="240">
        <v>2495.6395399033299</v>
      </c>
      <c r="AW70" s="240">
        <v>0</v>
      </c>
      <c r="AX70" s="240">
        <v>0</v>
      </c>
      <c r="AY70" s="240">
        <v>0</v>
      </c>
      <c r="AZ70" s="240">
        <v>0</v>
      </c>
      <c r="BA70" s="240">
        <v>0</v>
      </c>
      <c r="BB70" s="240">
        <v>0</v>
      </c>
      <c r="BC70" s="240">
        <v>0</v>
      </c>
      <c r="BD70" s="240">
        <v>0</v>
      </c>
      <c r="BE70" s="240">
        <v>0</v>
      </c>
      <c r="BF70" s="240">
        <v>0</v>
      </c>
      <c r="BG70" s="240">
        <v>0</v>
      </c>
      <c r="BH70" s="240">
        <v>0</v>
      </c>
      <c r="BI70" s="240">
        <v>0</v>
      </c>
      <c r="BJ70" s="240">
        <v>0</v>
      </c>
      <c r="BK70" s="240">
        <v>0</v>
      </c>
      <c r="BL70" s="240">
        <v>0</v>
      </c>
      <c r="BM70" s="240">
        <v>0</v>
      </c>
      <c r="BN70" s="240">
        <v>0</v>
      </c>
      <c r="BO70" s="240">
        <v>0</v>
      </c>
      <c r="BP70" s="240">
        <v>0</v>
      </c>
      <c r="BQ70" s="240">
        <v>0</v>
      </c>
      <c r="BR70" s="240">
        <v>0</v>
      </c>
      <c r="BS70" s="240">
        <v>0</v>
      </c>
      <c r="BT70" s="240">
        <v>0</v>
      </c>
      <c r="BU70" s="240">
        <v>0</v>
      </c>
      <c r="BV70" s="240">
        <v>0</v>
      </c>
      <c r="BW70" s="240">
        <v>0</v>
      </c>
      <c r="BX70" s="240">
        <v>0</v>
      </c>
      <c r="BY70" s="240">
        <v>0</v>
      </c>
      <c r="BZ70" s="240">
        <v>0</v>
      </c>
      <c r="CA70" s="240">
        <v>0</v>
      </c>
      <c r="CB70" s="241">
        <v>0</v>
      </c>
    </row>
    <row r="71" spans="1:80" x14ac:dyDescent="0.4">
      <c r="A71" s="278"/>
      <c r="B71" s="171" t="s">
        <v>529</v>
      </c>
      <c r="C71" s="277"/>
      <c r="D71" s="240">
        <v>0</v>
      </c>
      <c r="E71" s="240">
        <v>0</v>
      </c>
      <c r="F71" s="240">
        <v>0</v>
      </c>
      <c r="G71" s="240">
        <v>0</v>
      </c>
      <c r="H71" s="240">
        <v>0</v>
      </c>
      <c r="I71" s="240">
        <v>0</v>
      </c>
      <c r="J71" s="240">
        <v>0</v>
      </c>
      <c r="K71" s="240">
        <v>0</v>
      </c>
      <c r="L71" s="240">
        <v>0</v>
      </c>
      <c r="M71" s="240">
        <v>0</v>
      </c>
      <c r="N71" s="240">
        <v>0</v>
      </c>
      <c r="O71" s="240">
        <v>0</v>
      </c>
      <c r="P71" s="240">
        <v>0</v>
      </c>
      <c r="Q71" s="240">
        <v>0</v>
      </c>
      <c r="R71" s="240">
        <v>0</v>
      </c>
      <c r="S71" s="240">
        <v>0</v>
      </c>
      <c r="T71" s="240">
        <v>0</v>
      </c>
      <c r="U71" s="240">
        <v>0</v>
      </c>
      <c r="V71" s="240">
        <v>0</v>
      </c>
      <c r="W71" s="240">
        <v>0</v>
      </c>
      <c r="X71" s="240">
        <v>0</v>
      </c>
      <c r="Y71" s="240">
        <v>0</v>
      </c>
      <c r="Z71" s="240">
        <v>0</v>
      </c>
      <c r="AA71" s="240">
        <v>0</v>
      </c>
      <c r="AB71" s="240">
        <v>0</v>
      </c>
      <c r="AC71" s="240">
        <v>0</v>
      </c>
      <c r="AD71" s="240">
        <v>0</v>
      </c>
      <c r="AE71" s="240">
        <v>0</v>
      </c>
      <c r="AF71" s="240">
        <v>0</v>
      </c>
      <c r="AG71" s="240">
        <v>0</v>
      </c>
      <c r="AH71" s="240">
        <v>0</v>
      </c>
      <c r="AI71" s="240">
        <v>0</v>
      </c>
      <c r="AJ71" s="240">
        <v>0</v>
      </c>
      <c r="AK71" s="240">
        <v>0</v>
      </c>
      <c r="AL71" s="240">
        <v>0</v>
      </c>
      <c r="AM71" s="240">
        <v>0</v>
      </c>
      <c r="AN71" s="240">
        <v>0</v>
      </c>
      <c r="AO71" s="240">
        <v>0</v>
      </c>
      <c r="AP71" s="240">
        <v>0</v>
      </c>
      <c r="AQ71" s="240">
        <v>0</v>
      </c>
      <c r="AR71" s="240">
        <v>0</v>
      </c>
      <c r="AS71" s="240">
        <v>0</v>
      </c>
      <c r="AT71" s="240">
        <v>0</v>
      </c>
      <c r="AU71" s="240">
        <v>51.03810527707428</v>
      </c>
      <c r="AV71" s="240">
        <v>76.796034051580264</v>
      </c>
      <c r="AW71" s="240">
        <v>0</v>
      </c>
      <c r="AX71" s="240">
        <v>0</v>
      </c>
      <c r="AY71" s="240">
        <v>0</v>
      </c>
      <c r="AZ71" s="240">
        <v>0</v>
      </c>
      <c r="BA71" s="240">
        <v>0</v>
      </c>
      <c r="BB71" s="240">
        <v>0</v>
      </c>
      <c r="BC71" s="240">
        <v>0</v>
      </c>
      <c r="BD71" s="240">
        <v>0</v>
      </c>
      <c r="BE71" s="240">
        <v>0</v>
      </c>
      <c r="BF71" s="240">
        <v>0</v>
      </c>
      <c r="BG71" s="240">
        <v>0</v>
      </c>
      <c r="BH71" s="240">
        <v>0</v>
      </c>
      <c r="BI71" s="240">
        <v>0</v>
      </c>
      <c r="BJ71" s="240">
        <v>0</v>
      </c>
      <c r="BK71" s="240">
        <v>0</v>
      </c>
      <c r="BL71" s="240">
        <v>0</v>
      </c>
      <c r="BM71" s="240">
        <v>0</v>
      </c>
      <c r="BN71" s="240">
        <v>0</v>
      </c>
      <c r="BO71" s="240">
        <v>0</v>
      </c>
      <c r="BP71" s="240">
        <v>0</v>
      </c>
      <c r="BQ71" s="240">
        <v>0</v>
      </c>
      <c r="BR71" s="240">
        <v>0</v>
      </c>
      <c r="BS71" s="240">
        <v>0</v>
      </c>
      <c r="BT71" s="240">
        <v>0</v>
      </c>
      <c r="BU71" s="240">
        <v>0</v>
      </c>
      <c r="BV71" s="240">
        <v>0</v>
      </c>
      <c r="BW71" s="240">
        <v>0</v>
      </c>
      <c r="BX71" s="240">
        <v>0</v>
      </c>
      <c r="BY71" s="240">
        <v>0</v>
      </c>
      <c r="BZ71" s="240">
        <v>0</v>
      </c>
      <c r="CA71" s="240">
        <v>0</v>
      </c>
      <c r="CB71" s="241">
        <v>0</v>
      </c>
    </row>
    <row r="72" spans="1:80" x14ac:dyDescent="0.4">
      <c r="A72" s="278"/>
      <c r="B72" s="171" t="s">
        <v>530</v>
      </c>
      <c r="C72" s="277"/>
      <c r="D72" s="240">
        <v>0</v>
      </c>
      <c r="E72" s="240">
        <v>0</v>
      </c>
      <c r="F72" s="240">
        <v>0</v>
      </c>
      <c r="G72" s="240">
        <v>0</v>
      </c>
      <c r="H72" s="240">
        <v>0</v>
      </c>
      <c r="I72" s="240">
        <v>0</v>
      </c>
      <c r="J72" s="240">
        <v>0</v>
      </c>
      <c r="K72" s="240">
        <v>0</v>
      </c>
      <c r="L72" s="240">
        <v>0</v>
      </c>
      <c r="M72" s="240">
        <v>0</v>
      </c>
      <c r="N72" s="240">
        <v>0</v>
      </c>
      <c r="O72" s="240">
        <v>0</v>
      </c>
      <c r="P72" s="240">
        <v>0</v>
      </c>
      <c r="Q72" s="240">
        <v>0</v>
      </c>
      <c r="R72" s="240">
        <v>0</v>
      </c>
      <c r="S72" s="240">
        <v>0</v>
      </c>
      <c r="T72" s="240">
        <v>0</v>
      </c>
      <c r="U72" s="240">
        <v>0</v>
      </c>
      <c r="V72" s="240">
        <v>0</v>
      </c>
      <c r="W72" s="240">
        <v>0</v>
      </c>
      <c r="X72" s="240">
        <v>0</v>
      </c>
      <c r="Y72" s="240">
        <v>0</v>
      </c>
      <c r="Z72" s="240">
        <v>0</v>
      </c>
      <c r="AA72" s="240">
        <v>0</v>
      </c>
      <c r="AB72" s="240">
        <v>0</v>
      </c>
      <c r="AC72" s="240">
        <v>0</v>
      </c>
      <c r="AD72" s="240">
        <v>0</v>
      </c>
      <c r="AE72" s="240">
        <v>0</v>
      </c>
      <c r="AF72" s="240">
        <v>0</v>
      </c>
      <c r="AG72" s="240">
        <v>0</v>
      </c>
      <c r="AH72" s="240">
        <v>0</v>
      </c>
      <c r="AI72" s="240">
        <v>0</v>
      </c>
      <c r="AJ72" s="240">
        <v>0</v>
      </c>
      <c r="AK72" s="240">
        <v>0</v>
      </c>
      <c r="AL72" s="240">
        <v>0</v>
      </c>
      <c r="AM72" s="240">
        <v>0</v>
      </c>
      <c r="AN72" s="240">
        <v>0</v>
      </c>
      <c r="AO72" s="240">
        <v>0</v>
      </c>
      <c r="AP72" s="240">
        <v>0</v>
      </c>
      <c r="AQ72" s="240">
        <v>0</v>
      </c>
      <c r="AR72" s="240">
        <v>0</v>
      </c>
      <c r="AS72" s="240">
        <v>0</v>
      </c>
      <c r="AT72" s="240">
        <v>0</v>
      </c>
      <c r="AU72" s="240">
        <v>226.33475691370282</v>
      </c>
      <c r="AV72" s="240">
        <v>290.59408793520316</v>
      </c>
      <c r="AW72" s="240">
        <v>0</v>
      </c>
      <c r="AX72" s="240">
        <v>0</v>
      </c>
      <c r="AY72" s="240">
        <v>0</v>
      </c>
      <c r="AZ72" s="240">
        <v>0</v>
      </c>
      <c r="BA72" s="240">
        <v>0</v>
      </c>
      <c r="BB72" s="240">
        <v>0</v>
      </c>
      <c r="BC72" s="240">
        <v>0</v>
      </c>
      <c r="BD72" s="240">
        <v>0</v>
      </c>
      <c r="BE72" s="240">
        <v>0</v>
      </c>
      <c r="BF72" s="240">
        <v>0</v>
      </c>
      <c r="BG72" s="240">
        <v>0</v>
      </c>
      <c r="BH72" s="240">
        <v>0</v>
      </c>
      <c r="BI72" s="240">
        <v>0</v>
      </c>
      <c r="BJ72" s="240">
        <v>0</v>
      </c>
      <c r="BK72" s="240">
        <v>0</v>
      </c>
      <c r="BL72" s="240">
        <v>0</v>
      </c>
      <c r="BM72" s="240">
        <v>0</v>
      </c>
      <c r="BN72" s="240">
        <v>0</v>
      </c>
      <c r="BO72" s="240">
        <v>0</v>
      </c>
      <c r="BP72" s="240">
        <v>0</v>
      </c>
      <c r="BQ72" s="240">
        <v>0</v>
      </c>
      <c r="BR72" s="240">
        <v>0</v>
      </c>
      <c r="BS72" s="240">
        <v>0</v>
      </c>
      <c r="BT72" s="240">
        <v>0</v>
      </c>
      <c r="BU72" s="240">
        <v>0</v>
      </c>
      <c r="BV72" s="240">
        <v>0</v>
      </c>
      <c r="BW72" s="240">
        <v>0</v>
      </c>
      <c r="BX72" s="240">
        <v>0</v>
      </c>
      <c r="BY72" s="240">
        <v>0</v>
      </c>
      <c r="BZ72" s="240">
        <v>0</v>
      </c>
      <c r="CA72" s="240">
        <v>0</v>
      </c>
      <c r="CB72" s="241">
        <v>0</v>
      </c>
    </row>
    <row r="73" spans="1:80" ht="26.25" customHeight="1" x14ac:dyDescent="0.4">
      <c r="A73" s="278"/>
      <c r="B73" s="64" t="s">
        <v>532</v>
      </c>
      <c r="C73" s="277"/>
      <c r="D73" s="240">
        <v>0</v>
      </c>
      <c r="E73" s="240">
        <v>0</v>
      </c>
      <c r="F73" s="240">
        <v>0</v>
      </c>
      <c r="G73" s="240">
        <v>0</v>
      </c>
      <c r="H73" s="240">
        <v>0</v>
      </c>
      <c r="I73" s="240">
        <v>0</v>
      </c>
      <c r="J73" s="240">
        <v>0</v>
      </c>
      <c r="K73" s="240">
        <v>0</v>
      </c>
      <c r="L73" s="240">
        <v>0</v>
      </c>
      <c r="M73" s="240">
        <v>0</v>
      </c>
      <c r="N73" s="240">
        <v>0</v>
      </c>
      <c r="O73" s="240">
        <v>0</v>
      </c>
      <c r="P73" s="240">
        <v>0</v>
      </c>
      <c r="Q73" s="240">
        <v>0</v>
      </c>
      <c r="R73" s="240">
        <v>0</v>
      </c>
      <c r="S73" s="240">
        <v>0</v>
      </c>
      <c r="T73" s="240">
        <v>0</v>
      </c>
      <c r="U73" s="240">
        <v>0</v>
      </c>
      <c r="V73" s="240">
        <v>0</v>
      </c>
      <c r="W73" s="240">
        <v>0</v>
      </c>
      <c r="X73" s="240">
        <v>0</v>
      </c>
      <c r="Y73" s="240">
        <v>0</v>
      </c>
      <c r="Z73" s="240">
        <v>239.04118436494491</v>
      </c>
      <c r="AA73" s="240">
        <v>259.30217814688802</v>
      </c>
      <c r="AB73" s="240">
        <v>307.27245909377979</v>
      </c>
      <c r="AC73" s="240">
        <v>345.17775099971027</v>
      </c>
      <c r="AD73" s="240">
        <v>860.75682871356435</v>
      </c>
      <c r="AE73" s="240">
        <v>956.90851943864118</v>
      </c>
      <c r="AF73" s="240">
        <v>907.43193560547309</v>
      </c>
      <c r="AG73" s="240">
        <v>1988.9373499429514</v>
      </c>
      <c r="AH73" s="240">
        <v>1869.9920698380647</v>
      </c>
      <c r="AI73" s="240">
        <v>1844.951247829985</v>
      </c>
      <c r="AJ73" s="240">
        <v>2084.7037664369618</v>
      </c>
      <c r="AK73" s="240">
        <v>2804.2685872480806</v>
      </c>
      <c r="AL73" s="240">
        <v>3176.2823099846819</v>
      </c>
      <c r="AM73" s="240">
        <v>3409.3632755876552</v>
      </c>
      <c r="AN73" s="240">
        <v>3586.1158308166559</v>
      </c>
      <c r="AO73" s="240">
        <v>3710.5564834743095</v>
      </c>
      <c r="AP73" s="240">
        <v>3938.7161076904622</v>
      </c>
      <c r="AQ73" s="240">
        <v>3880.5528494015462</v>
      </c>
      <c r="AR73" s="240">
        <v>2923.3682249616377</v>
      </c>
      <c r="AS73" s="240">
        <v>2968.4782721375846</v>
      </c>
      <c r="AT73" s="240">
        <v>0</v>
      </c>
      <c r="AU73" s="240">
        <v>0</v>
      </c>
      <c r="AV73" s="240">
        <v>0</v>
      </c>
      <c r="AW73" s="240">
        <v>0</v>
      </c>
      <c r="AX73" s="240">
        <v>0</v>
      </c>
      <c r="AY73" s="240">
        <v>0</v>
      </c>
      <c r="AZ73" s="240">
        <v>0</v>
      </c>
      <c r="BA73" s="240">
        <v>0</v>
      </c>
      <c r="BB73" s="240">
        <v>0</v>
      </c>
      <c r="BC73" s="240">
        <v>0</v>
      </c>
      <c r="BD73" s="240">
        <v>0</v>
      </c>
      <c r="BE73" s="240">
        <v>0</v>
      </c>
      <c r="BF73" s="240">
        <v>0</v>
      </c>
      <c r="BG73" s="240">
        <v>0</v>
      </c>
      <c r="BH73" s="240">
        <v>0</v>
      </c>
      <c r="BI73" s="240">
        <v>0</v>
      </c>
      <c r="BJ73" s="240">
        <v>0</v>
      </c>
      <c r="BK73" s="240">
        <v>0</v>
      </c>
      <c r="BL73" s="240">
        <v>0</v>
      </c>
      <c r="BM73" s="240">
        <v>0</v>
      </c>
      <c r="BN73" s="240">
        <v>0</v>
      </c>
      <c r="BO73" s="240">
        <v>0</v>
      </c>
      <c r="BP73" s="240">
        <v>0</v>
      </c>
      <c r="BQ73" s="240">
        <v>0</v>
      </c>
      <c r="BR73" s="240">
        <v>0</v>
      </c>
      <c r="BS73" s="240">
        <v>0</v>
      </c>
      <c r="BT73" s="240">
        <v>0</v>
      </c>
      <c r="BU73" s="240">
        <v>0</v>
      </c>
      <c r="BV73" s="240">
        <v>0</v>
      </c>
      <c r="BW73" s="240">
        <v>0</v>
      </c>
      <c r="BX73" s="240">
        <v>0</v>
      </c>
      <c r="BY73" s="240">
        <v>0</v>
      </c>
      <c r="BZ73" s="240">
        <v>0</v>
      </c>
      <c r="CA73" s="240">
        <v>0</v>
      </c>
      <c r="CB73" s="241">
        <v>0</v>
      </c>
    </row>
    <row r="74" spans="1:80" ht="26.25" customHeight="1" x14ac:dyDescent="0.4">
      <c r="A74" s="50"/>
      <c r="B74" s="50" t="s">
        <v>533</v>
      </c>
      <c r="C74" s="277"/>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1"/>
    </row>
    <row r="75" spans="1:80" x14ac:dyDescent="0.4">
      <c r="A75" s="278"/>
      <c r="B75" s="64" t="s">
        <v>538</v>
      </c>
      <c r="C75" s="277"/>
      <c r="D75" s="240" t="s">
        <v>411</v>
      </c>
      <c r="E75" s="240" t="s">
        <v>411</v>
      </c>
      <c r="F75" s="240" t="s">
        <v>411</v>
      </c>
      <c r="G75" s="240" t="s">
        <v>411</v>
      </c>
      <c r="H75" s="240" t="s">
        <v>411</v>
      </c>
      <c r="I75" s="240" t="s">
        <v>411</v>
      </c>
      <c r="J75" s="240" t="s">
        <v>411</v>
      </c>
      <c r="K75" s="240" t="s">
        <v>411</v>
      </c>
      <c r="L75" s="240" t="s">
        <v>411</v>
      </c>
      <c r="M75" s="240" t="s">
        <v>411</v>
      </c>
      <c r="N75" s="240" t="s">
        <v>411</v>
      </c>
      <c r="O75" s="240" t="s">
        <v>411</v>
      </c>
      <c r="P75" s="240" t="s">
        <v>411</v>
      </c>
      <c r="Q75" s="240" t="s">
        <v>411</v>
      </c>
      <c r="R75" s="240" t="s">
        <v>411</v>
      </c>
      <c r="S75" s="240" t="s">
        <v>411</v>
      </c>
      <c r="T75" s="240" t="s">
        <v>411</v>
      </c>
      <c r="U75" s="240" t="s">
        <v>411</v>
      </c>
      <c r="V75" s="240" t="s">
        <v>411</v>
      </c>
      <c r="W75" s="240" t="s">
        <v>411</v>
      </c>
      <c r="X75" s="240" t="s">
        <v>411</v>
      </c>
      <c r="Y75" s="240" t="s">
        <v>411</v>
      </c>
      <c r="Z75" s="240" t="s">
        <v>411</v>
      </c>
      <c r="AA75" s="240" t="s">
        <v>411</v>
      </c>
      <c r="AB75" s="240" t="s">
        <v>411</v>
      </c>
      <c r="AC75" s="240" t="s">
        <v>411</v>
      </c>
      <c r="AD75" s="240" t="s">
        <v>411</v>
      </c>
      <c r="AE75" s="240" t="s">
        <v>411</v>
      </c>
      <c r="AF75" s="240" t="s">
        <v>411</v>
      </c>
      <c r="AG75" s="240" t="s">
        <v>411</v>
      </c>
      <c r="AH75" s="240" t="s">
        <v>411</v>
      </c>
      <c r="AI75" s="240" t="s">
        <v>411</v>
      </c>
      <c r="AJ75" s="240" t="s">
        <v>411</v>
      </c>
      <c r="AK75" s="240" t="s">
        <v>411</v>
      </c>
      <c r="AL75" s="240" t="s">
        <v>411</v>
      </c>
      <c r="AM75" s="240" t="s">
        <v>411</v>
      </c>
      <c r="AN75" s="240" t="s">
        <v>411</v>
      </c>
      <c r="AO75" s="240" t="s">
        <v>411</v>
      </c>
      <c r="AP75" s="240" t="s">
        <v>411</v>
      </c>
      <c r="AQ75" s="240" t="s">
        <v>411</v>
      </c>
      <c r="AR75" s="240" t="s">
        <v>411</v>
      </c>
      <c r="AS75" s="240" t="s">
        <v>411</v>
      </c>
      <c r="AT75" s="240" t="s">
        <v>411</v>
      </c>
      <c r="AU75" s="240">
        <v>1864.0067549396413</v>
      </c>
      <c r="AV75" s="240">
        <v>2481.4628790629172</v>
      </c>
      <c r="AW75" s="240">
        <v>2907.9418467967594</v>
      </c>
      <c r="AX75" s="240">
        <v>3088.2902379691886</v>
      </c>
      <c r="AY75" s="240">
        <v>3167.7648431641423</v>
      </c>
      <c r="AZ75" s="240">
        <v>3228.1842301061529</v>
      </c>
      <c r="BA75" s="240">
        <v>3331.7134029516014</v>
      </c>
      <c r="BB75" s="240">
        <v>3347.6981918578872</v>
      </c>
      <c r="BC75" s="240">
        <v>3370.1908589376749</v>
      </c>
      <c r="BD75" s="240">
        <v>3352.3937091714056</v>
      </c>
      <c r="BE75" s="240">
        <v>3426.6015158136706</v>
      </c>
      <c r="BF75" s="240">
        <v>3658.9608719992721</v>
      </c>
      <c r="BG75" s="240">
        <v>4080.510270052268</v>
      </c>
      <c r="BH75" s="240">
        <v>4630.5440573541664</v>
      </c>
      <c r="BI75" s="240">
        <v>4773.1730413220048</v>
      </c>
      <c r="BJ75" s="240">
        <v>4857.6589728022673</v>
      </c>
      <c r="BK75" s="240">
        <v>4855.8038341064994</v>
      </c>
      <c r="BL75" s="240">
        <v>4997.7466936430292</v>
      </c>
      <c r="BM75" s="240">
        <v>5457.2467576034051</v>
      </c>
      <c r="BN75" s="240">
        <v>5618.4783346382374</v>
      </c>
      <c r="BO75" s="240">
        <v>5563.1953659786968</v>
      </c>
      <c r="BP75" s="240">
        <v>5442.0771363029653</v>
      </c>
      <c r="BQ75" s="240">
        <v>0</v>
      </c>
      <c r="BR75" s="240">
        <v>0</v>
      </c>
      <c r="BS75" s="240">
        <v>0</v>
      </c>
      <c r="BT75" s="240">
        <v>0</v>
      </c>
      <c r="BU75" s="240">
        <v>0</v>
      </c>
      <c r="BV75" s="240">
        <v>0</v>
      </c>
      <c r="BW75" s="240">
        <v>0</v>
      </c>
      <c r="BX75" s="240">
        <v>0</v>
      </c>
      <c r="BY75" s="240">
        <v>0</v>
      </c>
      <c r="BZ75" s="240">
        <v>0</v>
      </c>
      <c r="CA75" s="240">
        <v>0</v>
      </c>
      <c r="CB75" s="241">
        <v>0</v>
      </c>
    </row>
    <row r="76" spans="1:80" x14ac:dyDescent="0.4">
      <c r="A76" s="278"/>
      <c r="B76" s="171" t="s">
        <v>528</v>
      </c>
      <c r="C76" s="277"/>
      <c r="D76" s="240">
        <v>0</v>
      </c>
      <c r="E76" s="240">
        <v>0</v>
      </c>
      <c r="F76" s="240">
        <v>0</v>
      </c>
      <c r="G76" s="240">
        <v>0</v>
      </c>
      <c r="H76" s="240">
        <v>0</v>
      </c>
      <c r="I76" s="240">
        <v>0</v>
      </c>
      <c r="J76" s="240">
        <v>0</v>
      </c>
      <c r="K76" s="240">
        <v>0</v>
      </c>
      <c r="L76" s="240">
        <v>0</v>
      </c>
      <c r="M76" s="240">
        <v>0</v>
      </c>
      <c r="N76" s="240">
        <v>0</v>
      </c>
      <c r="O76" s="240">
        <v>0</v>
      </c>
      <c r="P76" s="240">
        <v>0</v>
      </c>
      <c r="Q76" s="240">
        <v>0</v>
      </c>
      <c r="R76" s="240">
        <v>0</v>
      </c>
      <c r="S76" s="240">
        <v>0</v>
      </c>
      <c r="T76" s="240">
        <v>0</v>
      </c>
      <c r="U76" s="240">
        <v>0</v>
      </c>
      <c r="V76" s="240">
        <v>0</v>
      </c>
      <c r="W76" s="240">
        <v>0</v>
      </c>
      <c r="X76" s="240">
        <v>0</v>
      </c>
      <c r="Y76" s="240">
        <v>0</v>
      </c>
      <c r="Z76" s="240">
        <v>0</v>
      </c>
      <c r="AA76" s="240">
        <v>0</v>
      </c>
      <c r="AB76" s="240">
        <v>0</v>
      </c>
      <c r="AC76" s="240">
        <v>0</v>
      </c>
      <c r="AD76" s="240">
        <v>0</v>
      </c>
      <c r="AE76" s="240">
        <v>0</v>
      </c>
      <c r="AF76" s="240">
        <v>0</v>
      </c>
      <c r="AG76" s="240">
        <v>0</v>
      </c>
      <c r="AH76" s="240">
        <v>0</v>
      </c>
      <c r="AI76" s="240">
        <v>0</v>
      </c>
      <c r="AJ76" s="240">
        <v>0</v>
      </c>
      <c r="AK76" s="240">
        <v>0</v>
      </c>
      <c r="AL76" s="240">
        <v>0</v>
      </c>
      <c r="AM76" s="240">
        <v>0</v>
      </c>
      <c r="AN76" s="240">
        <v>0</v>
      </c>
      <c r="AO76" s="240">
        <v>0</v>
      </c>
      <c r="AP76" s="240">
        <v>0</v>
      </c>
      <c r="AQ76" s="240">
        <v>0</v>
      </c>
      <c r="AR76" s="240">
        <v>0</v>
      </c>
      <c r="AS76" s="240">
        <v>0</v>
      </c>
      <c r="AT76" s="240">
        <v>0</v>
      </c>
      <c r="AU76" s="240">
        <v>0</v>
      </c>
      <c r="AV76" s="240">
        <v>0</v>
      </c>
      <c r="AW76" s="240">
        <v>0</v>
      </c>
      <c r="AX76" s="240">
        <v>2686.671541894445</v>
      </c>
      <c r="AY76" s="240">
        <v>2750.8354812157354</v>
      </c>
      <c r="AZ76" s="240">
        <v>2761.5933922235949</v>
      </c>
      <c r="BA76" s="240">
        <v>2801.2373509603267</v>
      </c>
      <c r="BB76" s="240">
        <v>2798.4102861475926</v>
      </c>
      <c r="BC76" s="240">
        <v>2808.4570901784978</v>
      </c>
      <c r="BD76" s="240">
        <v>2785.3311866101099</v>
      </c>
      <c r="BE76" s="240">
        <v>2850.7352084764161</v>
      </c>
      <c r="BF76" s="240">
        <v>3076.4428644119516</v>
      </c>
      <c r="BG76" s="240">
        <v>3476.883854247515</v>
      </c>
      <c r="BH76" s="240">
        <v>3958.5010910477895</v>
      </c>
      <c r="BI76" s="240">
        <v>4086.3674121414647</v>
      </c>
      <c r="BJ76" s="240">
        <v>4174.0137642049594</v>
      </c>
      <c r="BK76" s="240">
        <v>4189.7937246257279</v>
      </c>
      <c r="BL76" s="240">
        <v>4338.0955066236929</v>
      </c>
      <c r="BM76" s="240">
        <v>4759.090501336158</v>
      </c>
      <c r="BN76" s="240">
        <v>4905.7201943783839</v>
      </c>
      <c r="BO76" s="240">
        <v>4851.2553544394295</v>
      </c>
      <c r="BP76" s="240">
        <v>4743.5421294536718</v>
      </c>
      <c r="BQ76" s="240">
        <v>0</v>
      </c>
      <c r="BR76" s="240">
        <v>0</v>
      </c>
      <c r="BS76" s="240">
        <v>0</v>
      </c>
      <c r="BT76" s="240">
        <v>0</v>
      </c>
      <c r="BU76" s="240">
        <v>0</v>
      </c>
      <c r="BV76" s="240">
        <v>0</v>
      </c>
      <c r="BW76" s="240">
        <v>0</v>
      </c>
      <c r="BX76" s="240">
        <v>0</v>
      </c>
      <c r="BY76" s="240">
        <v>0</v>
      </c>
      <c r="BZ76" s="240">
        <v>0</v>
      </c>
      <c r="CA76" s="240">
        <v>0</v>
      </c>
      <c r="CB76" s="241">
        <v>0</v>
      </c>
    </row>
    <row r="77" spans="1:80" x14ac:dyDescent="0.4">
      <c r="A77" s="278"/>
      <c r="B77" s="171" t="s">
        <v>529</v>
      </c>
      <c r="C77" s="277"/>
      <c r="D77" s="240">
        <v>0</v>
      </c>
      <c r="E77" s="240">
        <v>0</v>
      </c>
      <c r="F77" s="240">
        <v>0</v>
      </c>
      <c r="G77" s="240">
        <v>0</v>
      </c>
      <c r="H77" s="240">
        <v>0</v>
      </c>
      <c r="I77" s="240">
        <v>0</v>
      </c>
      <c r="J77" s="240">
        <v>0</v>
      </c>
      <c r="K77" s="240">
        <v>0</v>
      </c>
      <c r="L77" s="240">
        <v>0</v>
      </c>
      <c r="M77" s="240">
        <v>0</v>
      </c>
      <c r="N77" s="240">
        <v>0</v>
      </c>
      <c r="O77" s="240">
        <v>0</v>
      </c>
      <c r="P77" s="240">
        <v>0</v>
      </c>
      <c r="Q77" s="240">
        <v>0</v>
      </c>
      <c r="R77" s="240">
        <v>0</v>
      </c>
      <c r="S77" s="240">
        <v>0</v>
      </c>
      <c r="T77" s="240">
        <v>0</v>
      </c>
      <c r="U77" s="240">
        <v>0</v>
      </c>
      <c r="V77" s="240">
        <v>0</v>
      </c>
      <c r="W77" s="240">
        <v>0</v>
      </c>
      <c r="X77" s="240">
        <v>0</v>
      </c>
      <c r="Y77" s="240">
        <v>0</v>
      </c>
      <c r="Z77" s="240">
        <v>0</v>
      </c>
      <c r="AA77" s="240">
        <v>0</v>
      </c>
      <c r="AB77" s="240">
        <v>0</v>
      </c>
      <c r="AC77" s="240">
        <v>0</v>
      </c>
      <c r="AD77" s="240">
        <v>0</v>
      </c>
      <c r="AE77" s="240">
        <v>0</v>
      </c>
      <c r="AF77" s="240">
        <v>0</v>
      </c>
      <c r="AG77" s="240">
        <v>0</v>
      </c>
      <c r="AH77" s="240">
        <v>0</v>
      </c>
      <c r="AI77" s="240">
        <v>0</v>
      </c>
      <c r="AJ77" s="240">
        <v>0</v>
      </c>
      <c r="AK77" s="240">
        <v>0</v>
      </c>
      <c r="AL77" s="240">
        <v>0</v>
      </c>
      <c r="AM77" s="240">
        <v>0</v>
      </c>
      <c r="AN77" s="240">
        <v>0</v>
      </c>
      <c r="AO77" s="240">
        <v>0</v>
      </c>
      <c r="AP77" s="240">
        <v>0</v>
      </c>
      <c r="AQ77" s="240">
        <v>0</v>
      </c>
      <c r="AR77" s="240">
        <v>0</v>
      </c>
      <c r="AS77" s="240">
        <v>0</v>
      </c>
      <c r="AT77" s="240">
        <v>0</v>
      </c>
      <c r="AU77" s="240">
        <v>0</v>
      </c>
      <c r="AV77" s="240">
        <v>0</v>
      </c>
      <c r="AW77" s="240">
        <v>0</v>
      </c>
      <c r="AX77" s="240">
        <v>96.006889230195142</v>
      </c>
      <c r="AY77" s="240">
        <v>106.11815235945451</v>
      </c>
      <c r="AZ77" s="240">
        <v>121.90307276284494</v>
      </c>
      <c r="BA77" s="240">
        <v>128.90029630412425</v>
      </c>
      <c r="BB77" s="240">
        <v>139.45734797160785</v>
      </c>
      <c r="BC77" s="240">
        <v>147.22103149896728</v>
      </c>
      <c r="BD77" s="240">
        <v>158.4589359712061</v>
      </c>
      <c r="BE77" s="240">
        <v>163.25004253856198</v>
      </c>
      <c r="BF77" s="240">
        <v>169.04035751627657</v>
      </c>
      <c r="BG77" s="240">
        <v>179.36956551668914</v>
      </c>
      <c r="BH77" s="240">
        <v>208.81069921951763</v>
      </c>
      <c r="BI77" s="240">
        <v>223.06282824737042</v>
      </c>
      <c r="BJ77" s="240">
        <v>226.57920145843548</v>
      </c>
      <c r="BK77" s="240">
        <v>227.79786053436777</v>
      </c>
      <c r="BL77" s="240">
        <v>236.05141270322875</v>
      </c>
      <c r="BM77" s="240">
        <v>259.64309620811935</v>
      </c>
      <c r="BN77" s="240">
        <v>272.44081024565332</v>
      </c>
      <c r="BO77" s="240">
        <v>279.05638436518018</v>
      </c>
      <c r="BP77" s="240">
        <v>279.04771509962728</v>
      </c>
      <c r="BQ77" s="240">
        <v>0</v>
      </c>
      <c r="BR77" s="240">
        <v>0</v>
      </c>
      <c r="BS77" s="240">
        <v>0</v>
      </c>
      <c r="BT77" s="240">
        <v>0</v>
      </c>
      <c r="BU77" s="240">
        <v>0</v>
      </c>
      <c r="BV77" s="240">
        <v>0</v>
      </c>
      <c r="BW77" s="240">
        <v>0</v>
      </c>
      <c r="BX77" s="240">
        <v>0</v>
      </c>
      <c r="BY77" s="240">
        <v>0</v>
      </c>
      <c r="BZ77" s="240">
        <v>0</v>
      </c>
      <c r="CA77" s="240">
        <v>0</v>
      </c>
      <c r="CB77" s="241">
        <v>0</v>
      </c>
    </row>
    <row r="78" spans="1:80" x14ac:dyDescent="0.4">
      <c r="A78" s="278"/>
      <c r="B78" s="171" t="s">
        <v>530</v>
      </c>
      <c r="C78" s="277"/>
      <c r="D78" s="240">
        <v>0</v>
      </c>
      <c r="E78" s="240">
        <v>0</v>
      </c>
      <c r="F78" s="240">
        <v>0</v>
      </c>
      <c r="G78" s="240">
        <v>0</v>
      </c>
      <c r="H78" s="240">
        <v>0</v>
      </c>
      <c r="I78" s="240">
        <v>0</v>
      </c>
      <c r="J78" s="240">
        <v>0</v>
      </c>
      <c r="K78" s="240">
        <v>0</v>
      </c>
      <c r="L78" s="240">
        <v>0</v>
      </c>
      <c r="M78" s="240">
        <v>0</v>
      </c>
      <c r="N78" s="240">
        <v>0</v>
      </c>
      <c r="O78" s="240">
        <v>0</v>
      </c>
      <c r="P78" s="240">
        <v>0</v>
      </c>
      <c r="Q78" s="240">
        <v>0</v>
      </c>
      <c r="R78" s="240">
        <v>0</v>
      </c>
      <c r="S78" s="240">
        <v>0</v>
      </c>
      <c r="T78" s="240">
        <v>0</v>
      </c>
      <c r="U78" s="240">
        <v>0</v>
      </c>
      <c r="V78" s="240">
        <v>0</v>
      </c>
      <c r="W78" s="240">
        <v>0</v>
      </c>
      <c r="X78" s="240">
        <v>0</v>
      </c>
      <c r="Y78" s="240">
        <v>0</v>
      </c>
      <c r="Z78" s="240">
        <v>0</v>
      </c>
      <c r="AA78" s="240">
        <v>0</v>
      </c>
      <c r="AB78" s="240">
        <v>0</v>
      </c>
      <c r="AC78" s="240">
        <v>0</v>
      </c>
      <c r="AD78" s="240">
        <v>0</v>
      </c>
      <c r="AE78" s="240">
        <v>0</v>
      </c>
      <c r="AF78" s="240">
        <v>0</v>
      </c>
      <c r="AG78" s="240">
        <v>0</v>
      </c>
      <c r="AH78" s="240">
        <v>0</v>
      </c>
      <c r="AI78" s="240">
        <v>0</v>
      </c>
      <c r="AJ78" s="240">
        <v>0</v>
      </c>
      <c r="AK78" s="240">
        <v>0</v>
      </c>
      <c r="AL78" s="240">
        <v>0</v>
      </c>
      <c r="AM78" s="240">
        <v>0</v>
      </c>
      <c r="AN78" s="240">
        <v>0</v>
      </c>
      <c r="AO78" s="240">
        <v>0</v>
      </c>
      <c r="AP78" s="240">
        <v>0</v>
      </c>
      <c r="AQ78" s="240">
        <v>0</v>
      </c>
      <c r="AR78" s="240">
        <v>0</v>
      </c>
      <c r="AS78" s="240">
        <v>0</v>
      </c>
      <c r="AT78" s="240">
        <v>0</v>
      </c>
      <c r="AU78" s="240">
        <v>0</v>
      </c>
      <c r="AV78" s="240">
        <v>0</v>
      </c>
      <c r="AW78" s="240">
        <v>0</v>
      </c>
      <c r="AX78" s="240">
        <v>305.6118068445482</v>
      </c>
      <c r="AY78" s="240">
        <v>310.81120958895264</v>
      </c>
      <c r="AZ78" s="240">
        <v>344.68714068648654</v>
      </c>
      <c r="BA78" s="240">
        <v>401.57544524171959</v>
      </c>
      <c r="BB78" s="240">
        <v>410.38038456767794</v>
      </c>
      <c r="BC78" s="240">
        <v>413.75164445061046</v>
      </c>
      <c r="BD78" s="240">
        <v>408.60358659009069</v>
      </c>
      <c r="BE78" s="240">
        <v>412.61626479869267</v>
      </c>
      <c r="BF78" s="240">
        <v>413.4776500710442</v>
      </c>
      <c r="BG78" s="240">
        <v>424.25685028806197</v>
      </c>
      <c r="BH78" s="240">
        <v>463.23226708686002</v>
      </c>
      <c r="BI78" s="240">
        <v>463.74280093316906</v>
      </c>
      <c r="BJ78" s="240">
        <v>457.06600713887207</v>
      </c>
      <c r="BK78" s="240">
        <v>438.21224894640272</v>
      </c>
      <c r="BL78" s="240">
        <v>423.59977431610662</v>
      </c>
      <c r="BM78" s="240">
        <v>438.51316005912702</v>
      </c>
      <c r="BN78" s="240">
        <v>440.31733001420139</v>
      </c>
      <c r="BO78" s="240">
        <v>432.88362717408626</v>
      </c>
      <c r="BP78" s="240">
        <v>419.48729174966644</v>
      </c>
      <c r="BQ78" s="240">
        <v>0</v>
      </c>
      <c r="BR78" s="240">
        <v>0</v>
      </c>
      <c r="BS78" s="240">
        <v>0</v>
      </c>
      <c r="BT78" s="240">
        <v>0</v>
      </c>
      <c r="BU78" s="240">
        <v>0</v>
      </c>
      <c r="BV78" s="240">
        <v>0</v>
      </c>
      <c r="BW78" s="240">
        <v>0</v>
      </c>
      <c r="BX78" s="240">
        <v>0</v>
      </c>
      <c r="BY78" s="240">
        <v>0</v>
      </c>
      <c r="BZ78" s="240">
        <v>0</v>
      </c>
      <c r="CA78" s="240">
        <v>0</v>
      </c>
      <c r="CB78" s="241">
        <v>0</v>
      </c>
    </row>
    <row r="79" spans="1:80" s="282" customFormat="1" ht="26.25" customHeight="1" thickBot="1" x14ac:dyDescent="0.4">
      <c r="A79" s="279"/>
      <c r="B79" s="280" t="s">
        <v>535</v>
      </c>
      <c r="C79" s="281"/>
      <c r="D79" s="245" t="s">
        <v>411</v>
      </c>
      <c r="E79" s="245" t="s">
        <v>411</v>
      </c>
      <c r="F79" s="245" t="s">
        <v>411</v>
      </c>
      <c r="G79" s="245" t="s">
        <v>411</v>
      </c>
      <c r="H79" s="245" t="s">
        <v>411</v>
      </c>
      <c r="I79" s="245" t="s">
        <v>411</v>
      </c>
      <c r="J79" s="245" t="s">
        <v>411</v>
      </c>
      <c r="K79" s="245" t="s">
        <v>411</v>
      </c>
      <c r="L79" s="245" t="s">
        <v>411</v>
      </c>
      <c r="M79" s="245" t="s">
        <v>411</v>
      </c>
      <c r="N79" s="245" t="s">
        <v>411</v>
      </c>
      <c r="O79" s="245" t="s">
        <v>411</v>
      </c>
      <c r="P79" s="245" t="s">
        <v>411</v>
      </c>
      <c r="Q79" s="245" t="s">
        <v>411</v>
      </c>
      <c r="R79" s="245" t="s">
        <v>411</v>
      </c>
      <c r="S79" s="245" t="s">
        <v>411</v>
      </c>
      <c r="T79" s="245" t="s">
        <v>411</v>
      </c>
      <c r="U79" s="245" t="s">
        <v>411</v>
      </c>
      <c r="V79" s="245" t="s">
        <v>411</v>
      </c>
      <c r="W79" s="245" t="s">
        <v>411</v>
      </c>
      <c r="X79" s="245" t="s">
        <v>411</v>
      </c>
      <c r="Y79" s="245" t="s">
        <v>411</v>
      </c>
      <c r="Z79" s="245" t="s">
        <v>411</v>
      </c>
      <c r="AA79" s="245" t="s">
        <v>411</v>
      </c>
      <c r="AB79" s="245" t="s">
        <v>411</v>
      </c>
      <c r="AC79" s="245" t="s">
        <v>411</v>
      </c>
      <c r="AD79" s="245" t="s">
        <v>411</v>
      </c>
      <c r="AE79" s="245" t="s">
        <v>411</v>
      </c>
      <c r="AF79" s="245" t="s">
        <v>411</v>
      </c>
      <c r="AG79" s="245" t="s">
        <v>411</v>
      </c>
      <c r="AH79" s="245" t="s">
        <v>411</v>
      </c>
      <c r="AI79" s="245" t="s">
        <v>411</v>
      </c>
      <c r="AJ79" s="245" t="s">
        <v>411</v>
      </c>
      <c r="AK79" s="245" t="s">
        <v>411</v>
      </c>
      <c r="AL79" s="245" t="s">
        <v>411</v>
      </c>
      <c r="AM79" s="245" t="s">
        <v>411</v>
      </c>
      <c r="AN79" s="245" t="s">
        <v>411</v>
      </c>
      <c r="AO79" s="245" t="s">
        <v>411</v>
      </c>
      <c r="AP79" s="245" t="s">
        <v>411</v>
      </c>
      <c r="AQ79" s="245" t="s">
        <v>411</v>
      </c>
      <c r="AR79" s="245" t="s">
        <v>411</v>
      </c>
      <c r="AS79" s="245" t="s">
        <v>411</v>
      </c>
      <c r="AT79" s="245" t="s">
        <v>411</v>
      </c>
      <c r="AU79" s="245">
        <v>573.02934660908409</v>
      </c>
      <c r="AV79" s="245">
        <v>381.56678282719611</v>
      </c>
      <c r="AW79" s="245">
        <v>294.77401191252545</v>
      </c>
      <c r="AX79" s="245">
        <v>296.77707282861155</v>
      </c>
      <c r="AY79" s="245">
        <v>297.61727640406093</v>
      </c>
      <c r="AZ79" s="245">
        <v>290.89570901084471</v>
      </c>
      <c r="BA79" s="245">
        <v>300.02590670245837</v>
      </c>
      <c r="BB79" s="245">
        <v>314.55149570528874</v>
      </c>
      <c r="BC79" s="245">
        <v>364.60098239754433</v>
      </c>
      <c r="BD79" s="245">
        <v>403.89568800494817</v>
      </c>
      <c r="BE79" s="245">
        <v>443.83272295009408</v>
      </c>
      <c r="BF79" s="245">
        <v>332.26172444178178</v>
      </c>
      <c r="BG79" s="245">
        <v>373.49116787739734</v>
      </c>
      <c r="BH79" s="245">
        <v>145.08922478454218</v>
      </c>
      <c r="BI79" s="245">
        <v>173.35674307235934</v>
      </c>
      <c r="BJ79" s="245">
        <v>165.04191161126346</v>
      </c>
      <c r="BK79" s="245">
        <v>143.11681339466921</v>
      </c>
      <c r="BL79" s="245">
        <v>128.28184624244784</v>
      </c>
      <c r="BM79" s="245">
        <v>137.31326300924616</v>
      </c>
      <c r="BN79" s="245">
        <v>147.77346662263852</v>
      </c>
      <c r="BO79" s="245">
        <v>109.00133280215795</v>
      </c>
      <c r="BP79" s="245">
        <v>108.38232309560883</v>
      </c>
      <c r="BQ79" s="245">
        <v>0</v>
      </c>
      <c r="BR79" s="245">
        <v>0</v>
      </c>
      <c r="BS79" s="245">
        <v>0</v>
      </c>
      <c r="BT79" s="245">
        <v>0</v>
      </c>
      <c r="BU79" s="245">
        <v>0</v>
      </c>
      <c r="BV79" s="245">
        <v>0</v>
      </c>
      <c r="BW79" s="245">
        <v>0</v>
      </c>
      <c r="BX79" s="245">
        <v>0</v>
      </c>
      <c r="BY79" s="245">
        <v>0</v>
      </c>
      <c r="BZ79" s="245">
        <v>0</v>
      </c>
      <c r="CA79" s="245">
        <v>0</v>
      </c>
      <c r="CB79" s="246">
        <v>0</v>
      </c>
    </row>
    <row r="80" spans="1:80" ht="40.5" customHeight="1" x14ac:dyDescent="0.4">
      <c r="A80" s="250"/>
      <c r="B80" s="284" t="s">
        <v>539</v>
      </c>
      <c r="C80" s="252"/>
      <c r="D80" s="253" t="s">
        <v>431</v>
      </c>
      <c r="E80" s="253" t="s">
        <v>432</v>
      </c>
      <c r="F80" s="253" t="s">
        <v>433</v>
      </c>
      <c r="G80" s="253" t="s">
        <v>434</v>
      </c>
      <c r="H80" s="253" t="s">
        <v>435</v>
      </c>
      <c r="I80" s="253" t="s">
        <v>436</v>
      </c>
      <c r="J80" s="253" t="s">
        <v>437</v>
      </c>
      <c r="K80" s="253" t="s">
        <v>438</v>
      </c>
      <c r="L80" s="253" t="s">
        <v>439</v>
      </c>
      <c r="M80" s="253" t="s">
        <v>440</v>
      </c>
      <c r="N80" s="253" t="s">
        <v>441</v>
      </c>
      <c r="O80" s="253" t="s">
        <v>442</v>
      </c>
      <c r="P80" s="253" t="s">
        <v>443</v>
      </c>
      <c r="Q80" s="253" t="s">
        <v>444</v>
      </c>
      <c r="R80" s="253" t="s">
        <v>445</v>
      </c>
      <c r="S80" s="253" t="s">
        <v>446</v>
      </c>
      <c r="T80" s="253" t="s">
        <v>447</v>
      </c>
      <c r="U80" s="253" t="s">
        <v>448</v>
      </c>
      <c r="V80" s="253" t="s">
        <v>449</v>
      </c>
      <c r="W80" s="253" t="s">
        <v>450</v>
      </c>
      <c r="X80" s="253" t="s">
        <v>451</v>
      </c>
      <c r="Y80" s="253" t="s">
        <v>452</v>
      </c>
      <c r="Z80" s="253" t="s">
        <v>453</v>
      </c>
      <c r="AA80" s="253" t="s">
        <v>454</v>
      </c>
      <c r="AB80" s="253" t="s">
        <v>455</v>
      </c>
      <c r="AC80" s="253" t="s">
        <v>456</v>
      </c>
      <c r="AD80" s="253" t="s">
        <v>457</v>
      </c>
      <c r="AE80" s="253" t="s">
        <v>458</v>
      </c>
      <c r="AF80" s="253" t="s">
        <v>459</v>
      </c>
      <c r="AG80" s="253" t="s">
        <v>460</v>
      </c>
      <c r="AH80" s="253" t="s">
        <v>461</v>
      </c>
      <c r="AI80" s="253" t="s">
        <v>462</v>
      </c>
      <c r="AJ80" s="253" t="s">
        <v>463</v>
      </c>
      <c r="AK80" s="253" t="s">
        <v>464</v>
      </c>
      <c r="AL80" s="253" t="s">
        <v>465</v>
      </c>
      <c r="AM80" s="253" t="s">
        <v>466</v>
      </c>
      <c r="AN80" s="253" t="s">
        <v>467</v>
      </c>
      <c r="AO80" s="253" t="s">
        <v>468</v>
      </c>
      <c r="AP80" s="253" t="s">
        <v>469</v>
      </c>
      <c r="AQ80" s="253" t="s">
        <v>470</v>
      </c>
      <c r="AR80" s="253" t="s">
        <v>471</v>
      </c>
      <c r="AS80" s="253" t="s">
        <v>472</v>
      </c>
      <c r="AT80" s="253" t="s">
        <v>473</v>
      </c>
      <c r="AU80" s="253" t="s">
        <v>474</v>
      </c>
      <c r="AV80" s="253" t="s">
        <v>475</v>
      </c>
      <c r="AW80" s="253" t="s">
        <v>476</v>
      </c>
      <c r="AX80" s="253" t="s">
        <v>477</v>
      </c>
      <c r="AY80" s="253" t="s">
        <v>478</v>
      </c>
      <c r="AZ80" s="253" t="s">
        <v>479</v>
      </c>
      <c r="BA80" s="253" t="s">
        <v>480</v>
      </c>
      <c r="BB80" s="253" t="s">
        <v>481</v>
      </c>
      <c r="BC80" s="253" t="s">
        <v>482</v>
      </c>
      <c r="BD80" s="253" t="s">
        <v>483</v>
      </c>
      <c r="BE80" s="253" t="s">
        <v>484</v>
      </c>
      <c r="BF80" s="253" t="s">
        <v>485</v>
      </c>
      <c r="BG80" s="253" t="s">
        <v>486</v>
      </c>
      <c r="BH80" s="253" t="s">
        <v>487</v>
      </c>
      <c r="BI80" s="253" t="s">
        <v>488</v>
      </c>
      <c r="BJ80" s="253" t="s">
        <v>489</v>
      </c>
      <c r="BK80" s="253" t="s">
        <v>490</v>
      </c>
      <c r="BL80" s="253" t="s">
        <v>491</v>
      </c>
      <c r="BM80" s="253" t="s">
        <v>492</v>
      </c>
      <c r="BN80" s="253" t="s">
        <v>493</v>
      </c>
      <c r="BO80" s="253" t="s">
        <v>494</v>
      </c>
      <c r="BP80" s="253" t="s">
        <v>495</v>
      </c>
      <c r="BQ80" s="253" t="s">
        <v>496</v>
      </c>
      <c r="BR80" s="253" t="s">
        <v>497</v>
      </c>
      <c r="BS80" s="253" t="s">
        <v>498</v>
      </c>
      <c r="BT80" s="253" t="s">
        <v>499</v>
      </c>
      <c r="BU80" s="253" t="s">
        <v>500</v>
      </c>
      <c r="BV80" s="253" t="s">
        <v>501</v>
      </c>
      <c r="BW80" s="253" t="s">
        <v>502</v>
      </c>
      <c r="BX80" s="253" t="s">
        <v>503</v>
      </c>
      <c r="BY80" s="253" t="s">
        <v>504</v>
      </c>
      <c r="BZ80" s="253" t="s">
        <v>505</v>
      </c>
      <c r="CA80" s="253" t="s">
        <v>506</v>
      </c>
      <c r="CB80" s="254" t="s">
        <v>507</v>
      </c>
    </row>
    <row r="81" spans="1:80" s="175" customFormat="1" ht="26.25" customHeight="1" x14ac:dyDescent="0.4">
      <c r="A81" s="283"/>
      <c r="B81" s="169" t="s">
        <v>167</v>
      </c>
      <c r="D81" s="237">
        <v>0</v>
      </c>
      <c r="E81" s="237">
        <v>0</v>
      </c>
      <c r="F81" s="237">
        <v>0</v>
      </c>
      <c r="G81" s="237">
        <v>0</v>
      </c>
      <c r="H81" s="237">
        <v>0</v>
      </c>
      <c r="I81" s="237">
        <v>0</v>
      </c>
      <c r="J81" s="237">
        <v>0</v>
      </c>
      <c r="K81" s="237">
        <v>0</v>
      </c>
      <c r="L81" s="237">
        <v>0</v>
      </c>
      <c r="M81" s="237">
        <v>0</v>
      </c>
      <c r="N81" s="237">
        <v>0</v>
      </c>
      <c r="O81" s="237">
        <v>0</v>
      </c>
      <c r="P81" s="237">
        <v>0</v>
      </c>
      <c r="Q81" s="237">
        <v>0</v>
      </c>
      <c r="R81" s="237">
        <v>0</v>
      </c>
      <c r="S81" s="237">
        <v>0</v>
      </c>
      <c r="T81" s="237">
        <v>0</v>
      </c>
      <c r="U81" s="237">
        <v>0</v>
      </c>
      <c r="V81" s="237">
        <v>0</v>
      </c>
      <c r="W81" s="237">
        <v>0</v>
      </c>
      <c r="X81" s="237">
        <v>0</v>
      </c>
      <c r="Y81" s="237">
        <v>0</v>
      </c>
      <c r="Z81" s="237">
        <v>0</v>
      </c>
      <c r="AA81" s="237">
        <v>0</v>
      </c>
      <c r="AB81" s="237">
        <v>0</v>
      </c>
      <c r="AC81" s="237">
        <v>0</v>
      </c>
      <c r="AD81" s="237">
        <v>0</v>
      </c>
      <c r="AE81" s="237">
        <v>0</v>
      </c>
      <c r="AF81" s="237">
        <v>0</v>
      </c>
      <c r="AG81" s="237">
        <v>0</v>
      </c>
      <c r="AH81" s="237">
        <v>5460</v>
      </c>
      <c r="AI81" s="237">
        <v>5396</v>
      </c>
      <c r="AJ81" s="237">
        <v>5800</v>
      </c>
      <c r="AK81" s="237">
        <v>6555</v>
      </c>
      <c r="AL81" s="237">
        <v>6950</v>
      </c>
      <c r="AM81" s="237">
        <v>7020</v>
      </c>
      <c r="AN81" s="237">
        <v>7230</v>
      </c>
      <c r="AO81" s="237">
        <v>7020</v>
      </c>
      <c r="AP81" s="237">
        <v>7050</v>
      </c>
      <c r="AQ81" s="237">
        <v>6875</v>
      </c>
      <c r="AR81" s="237">
        <v>5143</v>
      </c>
      <c r="AS81" s="237">
        <v>5201</v>
      </c>
      <c r="AT81" s="237">
        <v>6726</v>
      </c>
      <c r="AU81" s="237">
        <v>6367</v>
      </c>
      <c r="AV81" s="237">
        <v>6704</v>
      </c>
      <c r="AW81" s="237">
        <v>5466</v>
      </c>
      <c r="AX81" s="237">
        <v>5615</v>
      </c>
      <c r="AY81" s="237">
        <v>5690</v>
      </c>
      <c r="AZ81" s="237">
        <v>5618</v>
      </c>
      <c r="BA81" s="237">
        <v>5479</v>
      </c>
      <c r="BB81" s="237">
        <v>5306</v>
      </c>
      <c r="BC81" s="237">
        <v>5051</v>
      </c>
      <c r="BD81" s="237">
        <v>4761</v>
      </c>
      <c r="BE81" s="237">
        <v>4664</v>
      </c>
      <c r="BF81" s="237">
        <v>4625</v>
      </c>
      <c r="BG81" s="237">
        <v>4693</v>
      </c>
      <c r="BH81" s="237">
        <v>4915</v>
      </c>
      <c r="BI81" s="237">
        <v>5029</v>
      </c>
      <c r="BJ81" s="237">
        <v>5080</v>
      </c>
      <c r="BK81" s="237">
        <v>5068</v>
      </c>
      <c r="BL81" s="237">
        <v>5158</v>
      </c>
      <c r="BM81" s="237">
        <v>5571</v>
      </c>
      <c r="BN81" s="237">
        <v>5805</v>
      </c>
      <c r="BO81" s="237">
        <v>5874</v>
      </c>
      <c r="BP81" s="237">
        <v>5911</v>
      </c>
      <c r="BQ81" s="237">
        <v>0</v>
      </c>
      <c r="BR81" s="237">
        <v>0</v>
      </c>
      <c r="BS81" s="237">
        <v>0</v>
      </c>
      <c r="BT81" s="237">
        <v>0</v>
      </c>
      <c r="BU81" s="237">
        <v>0</v>
      </c>
      <c r="BV81" s="237">
        <v>0</v>
      </c>
      <c r="BW81" s="237">
        <v>0</v>
      </c>
      <c r="BX81" s="237">
        <v>0</v>
      </c>
      <c r="BY81" s="237">
        <v>0</v>
      </c>
      <c r="BZ81" s="237">
        <v>0</v>
      </c>
      <c r="CA81" s="237">
        <v>0</v>
      </c>
      <c r="CB81" s="238">
        <v>0</v>
      </c>
    </row>
    <row r="82" spans="1:80" ht="26.25" customHeight="1" x14ac:dyDescent="0.4">
      <c r="A82" s="96"/>
      <c r="B82" s="50" t="s">
        <v>514</v>
      </c>
      <c r="BX82" s="153"/>
      <c r="BY82" s="153"/>
      <c r="BZ82" s="153"/>
      <c r="CA82" s="153"/>
      <c r="CB82" s="154"/>
    </row>
    <row r="83" spans="1:80" x14ac:dyDescent="0.4">
      <c r="A83" s="278"/>
      <c r="B83" s="64" t="s">
        <v>515</v>
      </c>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v>368</v>
      </c>
      <c r="BM83" s="240">
        <v>597</v>
      </c>
      <c r="BN83" s="240">
        <v>647</v>
      </c>
      <c r="BO83" s="240">
        <v>691</v>
      </c>
      <c r="BP83" s="240">
        <v>733</v>
      </c>
      <c r="BQ83" s="240">
        <v>0</v>
      </c>
      <c r="BR83" s="240">
        <v>0</v>
      </c>
      <c r="BS83" s="240">
        <v>0</v>
      </c>
      <c r="BT83" s="240">
        <v>0</v>
      </c>
      <c r="BU83" s="240">
        <v>0</v>
      </c>
      <c r="BV83" s="240">
        <v>0</v>
      </c>
      <c r="BW83" s="240">
        <v>0</v>
      </c>
      <c r="BX83" s="240">
        <v>0</v>
      </c>
      <c r="BY83" s="240">
        <v>0</v>
      </c>
      <c r="BZ83" s="240">
        <v>0</v>
      </c>
      <c r="CA83" s="240">
        <v>0</v>
      </c>
      <c r="CB83" s="241">
        <v>0</v>
      </c>
    </row>
    <row r="84" spans="1:80" x14ac:dyDescent="0.4">
      <c r="A84" s="278"/>
      <c r="B84" s="64" t="s">
        <v>22</v>
      </c>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v>1147</v>
      </c>
      <c r="BM84" s="240">
        <v>1215</v>
      </c>
      <c r="BN84" s="240">
        <v>1266</v>
      </c>
      <c r="BO84" s="240">
        <v>1286</v>
      </c>
      <c r="BP84" s="240">
        <v>1294</v>
      </c>
      <c r="BQ84" s="240">
        <v>0</v>
      </c>
      <c r="BR84" s="240">
        <v>0</v>
      </c>
      <c r="BS84" s="240">
        <v>0</v>
      </c>
      <c r="BT84" s="240">
        <v>0</v>
      </c>
      <c r="BU84" s="240">
        <v>0</v>
      </c>
      <c r="BV84" s="240">
        <v>0</v>
      </c>
      <c r="BW84" s="240">
        <v>0</v>
      </c>
      <c r="BX84" s="240">
        <v>0</v>
      </c>
      <c r="BY84" s="240">
        <v>0</v>
      </c>
      <c r="BZ84" s="240">
        <v>0</v>
      </c>
      <c r="CA84" s="240">
        <v>0</v>
      </c>
      <c r="CB84" s="241">
        <v>0</v>
      </c>
    </row>
    <row r="85" spans="1:80" x14ac:dyDescent="0.4">
      <c r="A85" s="278"/>
      <c r="B85" s="64" t="s">
        <v>516</v>
      </c>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v>647</v>
      </c>
      <c r="BM85" s="240">
        <v>625</v>
      </c>
      <c r="BN85" s="240">
        <v>581</v>
      </c>
      <c r="BO85" s="240">
        <v>517</v>
      </c>
      <c r="BP85" s="240">
        <v>468</v>
      </c>
      <c r="BQ85" s="240">
        <v>0</v>
      </c>
      <c r="BR85" s="240">
        <v>0</v>
      </c>
      <c r="BS85" s="240">
        <v>0</v>
      </c>
      <c r="BT85" s="240">
        <v>0</v>
      </c>
      <c r="BU85" s="240">
        <v>0</v>
      </c>
      <c r="BV85" s="240">
        <v>0</v>
      </c>
      <c r="BW85" s="240">
        <v>0</v>
      </c>
      <c r="BX85" s="240">
        <v>0</v>
      </c>
      <c r="BY85" s="240">
        <v>0</v>
      </c>
      <c r="BZ85" s="240">
        <v>0</v>
      </c>
      <c r="CA85" s="240">
        <v>0</v>
      </c>
      <c r="CB85" s="241">
        <v>0</v>
      </c>
    </row>
    <row r="86" spans="1:80" x14ac:dyDescent="0.4">
      <c r="A86" s="278"/>
      <c r="B86" s="64" t="s">
        <v>410</v>
      </c>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v>96</v>
      </c>
      <c r="BM86" s="240">
        <v>109</v>
      </c>
      <c r="BN86" s="240">
        <v>126</v>
      </c>
      <c r="BO86" s="240">
        <v>139</v>
      </c>
      <c r="BP86" s="240">
        <v>154</v>
      </c>
      <c r="BQ86" s="240">
        <v>0</v>
      </c>
      <c r="BR86" s="240">
        <v>0</v>
      </c>
      <c r="BS86" s="240">
        <v>0</v>
      </c>
      <c r="BT86" s="240">
        <v>0</v>
      </c>
      <c r="BU86" s="240">
        <v>0</v>
      </c>
      <c r="BV86" s="240">
        <v>0</v>
      </c>
      <c r="BW86" s="240">
        <v>0</v>
      </c>
      <c r="BX86" s="240">
        <v>0</v>
      </c>
      <c r="BY86" s="240">
        <v>0</v>
      </c>
      <c r="BZ86" s="240">
        <v>0</v>
      </c>
      <c r="CA86" s="240">
        <v>0</v>
      </c>
      <c r="CB86" s="241">
        <v>0</v>
      </c>
    </row>
    <row r="87" spans="1:80" x14ac:dyDescent="0.4">
      <c r="A87" s="278"/>
      <c r="B87" s="64" t="s">
        <v>517</v>
      </c>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v>170</v>
      </c>
      <c r="BM87" s="240">
        <v>176</v>
      </c>
      <c r="BN87" s="240">
        <v>175</v>
      </c>
      <c r="BO87" s="240">
        <v>161</v>
      </c>
      <c r="BP87" s="240">
        <v>137</v>
      </c>
      <c r="BQ87" s="240">
        <v>0</v>
      </c>
      <c r="BR87" s="240">
        <v>0</v>
      </c>
      <c r="BS87" s="240">
        <v>0</v>
      </c>
      <c r="BT87" s="240">
        <v>0</v>
      </c>
      <c r="BU87" s="240">
        <v>0</v>
      </c>
      <c r="BV87" s="240">
        <v>0</v>
      </c>
      <c r="BW87" s="240">
        <v>0</v>
      </c>
      <c r="BX87" s="240">
        <v>0</v>
      </c>
      <c r="BY87" s="240">
        <v>0</v>
      </c>
      <c r="BZ87" s="240">
        <v>0</v>
      </c>
      <c r="CA87" s="240">
        <v>0</v>
      </c>
      <c r="CB87" s="241">
        <v>0</v>
      </c>
    </row>
    <row r="88" spans="1:80" ht="26.25" customHeight="1" x14ac:dyDescent="0.4">
      <c r="A88" s="278"/>
      <c r="B88" s="64" t="s">
        <v>518</v>
      </c>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v>1928</v>
      </c>
      <c r="BM88" s="240">
        <v>1939</v>
      </c>
      <c r="BN88" s="240">
        <v>1936</v>
      </c>
      <c r="BO88" s="240">
        <v>1900</v>
      </c>
      <c r="BP88" s="240">
        <v>1817</v>
      </c>
      <c r="BQ88" s="240">
        <v>0</v>
      </c>
      <c r="BR88" s="240">
        <v>0</v>
      </c>
      <c r="BS88" s="240">
        <v>0</v>
      </c>
      <c r="BT88" s="240">
        <v>0</v>
      </c>
      <c r="BU88" s="240">
        <v>0</v>
      </c>
      <c r="BV88" s="240">
        <v>0</v>
      </c>
      <c r="BW88" s="240">
        <v>0</v>
      </c>
      <c r="BX88" s="240">
        <v>0</v>
      </c>
      <c r="BY88" s="240">
        <v>0</v>
      </c>
      <c r="BZ88" s="240">
        <v>0</v>
      </c>
      <c r="CA88" s="240">
        <v>0</v>
      </c>
      <c r="CB88" s="241">
        <v>0</v>
      </c>
    </row>
    <row r="89" spans="1:80" x14ac:dyDescent="0.4">
      <c r="A89" s="278"/>
      <c r="B89" s="64" t="s">
        <v>412</v>
      </c>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v>29</v>
      </c>
      <c r="BM89" s="240">
        <v>33</v>
      </c>
      <c r="BN89" s="240">
        <v>40</v>
      </c>
      <c r="BO89" s="240">
        <v>44</v>
      </c>
      <c r="BP89" s="240">
        <v>52</v>
      </c>
      <c r="BQ89" s="240">
        <v>0</v>
      </c>
      <c r="BR89" s="240">
        <v>0</v>
      </c>
      <c r="BS89" s="240">
        <v>0</v>
      </c>
      <c r="BT89" s="240">
        <v>0</v>
      </c>
      <c r="BU89" s="240">
        <v>0</v>
      </c>
      <c r="BV89" s="240">
        <v>0</v>
      </c>
      <c r="BW89" s="240">
        <v>0</v>
      </c>
      <c r="BX89" s="240">
        <v>0</v>
      </c>
      <c r="BY89" s="240">
        <v>0</v>
      </c>
      <c r="BZ89" s="240">
        <v>0</v>
      </c>
      <c r="CA89" s="240">
        <v>0</v>
      </c>
      <c r="CB89" s="241">
        <v>0</v>
      </c>
    </row>
    <row r="90" spans="1:80" x14ac:dyDescent="0.4">
      <c r="A90" s="278"/>
      <c r="B90" s="64" t="s">
        <v>519</v>
      </c>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v>8</v>
      </c>
      <c r="BM90" s="240">
        <v>9</v>
      </c>
      <c r="BN90" s="240">
        <v>9</v>
      </c>
      <c r="BO90" s="240">
        <v>9</v>
      </c>
      <c r="BP90" s="240">
        <v>9</v>
      </c>
      <c r="BQ90" s="240">
        <v>0</v>
      </c>
      <c r="BR90" s="240">
        <v>0</v>
      </c>
      <c r="BS90" s="240">
        <v>0</v>
      </c>
      <c r="BT90" s="240">
        <v>0</v>
      </c>
      <c r="BU90" s="240">
        <v>0</v>
      </c>
      <c r="BV90" s="240">
        <v>0</v>
      </c>
      <c r="BW90" s="240">
        <v>0</v>
      </c>
      <c r="BX90" s="240">
        <v>0</v>
      </c>
      <c r="BY90" s="240">
        <v>0</v>
      </c>
      <c r="BZ90" s="240">
        <v>0</v>
      </c>
      <c r="CA90" s="240">
        <v>0</v>
      </c>
      <c r="CB90" s="241">
        <v>0</v>
      </c>
    </row>
    <row r="91" spans="1:80" x14ac:dyDescent="0.4">
      <c r="A91" s="278"/>
      <c r="B91" s="64" t="s">
        <v>29</v>
      </c>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v>433</v>
      </c>
      <c r="BM91" s="240">
        <v>444</v>
      </c>
      <c r="BN91" s="240">
        <v>453</v>
      </c>
      <c r="BO91" s="240">
        <v>460</v>
      </c>
      <c r="BP91" s="240">
        <v>496</v>
      </c>
      <c r="BQ91" s="240">
        <v>0</v>
      </c>
      <c r="BR91" s="240">
        <v>0</v>
      </c>
      <c r="BS91" s="240">
        <v>0</v>
      </c>
      <c r="BT91" s="240">
        <v>0</v>
      </c>
      <c r="BU91" s="240">
        <v>0</v>
      </c>
      <c r="BV91" s="240">
        <v>0</v>
      </c>
      <c r="BW91" s="240">
        <v>0</v>
      </c>
      <c r="BX91" s="240">
        <v>0</v>
      </c>
      <c r="BY91" s="240">
        <v>0</v>
      </c>
      <c r="BZ91" s="240">
        <v>0</v>
      </c>
      <c r="CA91" s="240">
        <v>0</v>
      </c>
      <c r="CB91" s="241">
        <v>0</v>
      </c>
    </row>
    <row r="92" spans="1:80" x14ac:dyDescent="0.4">
      <c r="A92" s="278"/>
      <c r="B92" s="64" t="s">
        <v>520</v>
      </c>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v>332</v>
      </c>
      <c r="BM92" s="240">
        <v>424</v>
      </c>
      <c r="BN92" s="240">
        <v>571</v>
      </c>
      <c r="BO92" s="240">
        <v>667</v>
      </c>
      <c r="BP92" s="240">
        <v>751</v>
      </c>
      <c r="BQ92" s="240">
        <v>0</v>
      </c>
      <c r="BR92" s="240">
        <v>0</v>
      </c>
      <c r="BS92" s="240">
        <v>0</v>
      </c>
      <c r="BT92" s="240">
        <v>0</v>
      </c>
      <c r="BU92" s="240">
        <v>0</v>
      </c>
      <c r="BV92" s="240">
        <v>0</v>
      </c>
      <c r="BW92" s="240">
        <v>0</v>
      </c>
      <c r="BX92" s="240">
        <v>0</v>
      </c>
      <c r="BY92" s="240">
        <v>0</v>
      </c>
      <c r="BZ92" s="240">
        <v>0</v>
      </c>
      <c r="CA92" s="240">
        <v>0</v>
      </c>
      <c r="CB92" s="241">
        <v>0</v>
      </c>
    </row>
    <row r="93" spans="1:80" ht="26.25" customHeight="1" x14ac:dyDescent="0.4">
      <c r="A93" s="278"/>
      <c r="B93" s="50" t="s">
        <v>521</v>
      </c>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v>3013</v>
      </c>
      <c r="AS93" s="240">
        <v>2979</v>
      </c>
      <c r="AT93" s="240">
        <v>3735</v>
      </c>
      <c r="AU93" s="240">
        <v>3159</v>
      </c>
      <c r="AV93" s="240">
        <v>2996</v>
      </c>
      <c r="AW93" s="240">
        <v>2838</v>
      </c>
      <c r="AX93" s="240">
        <v>2801</v>
      </c>
      <c r="AY93" s="240">
        <v>2769</v>
      </c>
      <c r="AZ93" s="240">
        <v>2692</v>
      </c>
      <c r="BA93" s="240">
        <v>2623</v>
      </c>
      <c r="BB93" s="240">
        <v>2567</v>
      </c>
      <c r="BC93" s="240">
        <v>2471</v>
      </c>
      <c r="BD93" s="240">
        <v>2387</v>
      </c>
      <c r="BE93" s="240">
        <v>2371</v>
      </c>
      <c r="BF93" s="240">
        <v>2357</v>
      </c>
      <c r="BG93" s="240">
        <v>2335</v>
      </c>
      <c r="BH93" s="240">
        <v>2442</v>
      </c>
      <c r="BI93" s="240">
        <v>2426</v>
      </c>
      <c r="BJ93" s="240">
        <v>2510</v>
      </c>
      <c r="BK93" s="240">
        <v>2535</v>
      </c>
      <c r="BL93" s="240">
        <v>2592</v>
      </c>
      <c r="BM93" s="240">
        <v>2631</v>
      </c>
      <c r="BN93" s="240">
        <v>2633</v>
      </c>
      <c r="BO93" s="240">
        <v>2620</v>
      </c>
      <c r="BP93" s="240">
        <v>2544</v>
      </c>
      <c r="BQ93" s="240">
        <v>0</v>
      </c>
      <c r="BR93" s="240">
        <v>0</v>
      </c>
      <c r="BS93" s="240">
        <v>0</v>
      </c>
      <c r="BT93" s="240">
        <v>0</v>
      </c>
      <c r="BU93" s="240">
        <v>0</v>
      </c>
      <c r="BV93" s="240">
        <v>0</v>
      </c>
      <c r="BW93" s="240">
        <v>0</v>
      </c>
      <c r="BX93" s="240">
        <v>0</v>
      </c>
      <c r="BY93" s="240">
        <v>0</v>
      </c>
      <c r="BZ93" s="240">
        <v>0</v>
      </c>
      <c r="CA93" s="240">
        <v>0</v>
      </c>
      <c r="CB93" s="241">
        <v>0</v>
      </c>
    </row>
    <row r="94" spans="1:80" x14ac:dyDescent="0.4">
      <c r="A94" s="278"/>
      <c r="B94" s="50" t="s">
        <v>522</v>
      </c>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v>2131</v>
      </c>
      <c r="AS94" s="240">
        <v>2221</v>
      </c>
      <c r="AT94" s="240">
        <v>2991</v>
      </c>
      <c r="AU94" s="240">
        <v>3209</v>
      </c>
      <c r="AV94" s="240">
        <v>3708</v>
      </c>
      <c r="AW94" s="240">
        <v>2628</v>
      </c>
      <c r="AX94" s="240">
        <v>2814</v>
      </c>
      <c r="AY94" s="240">
        <v>2921</v>
      </c>
      <c r="AZ94" s="240">
        <v>2927</v>
      </c>
      <c r="BA94" s="240">
        <v>2856</v>
      </c>
      <c r="BB94" s="240">
        <v>2740</v>
      </c>
      <c r="BC94" s="240">
        <v>2580</v>
      </c>
      <c r="BD94" s="240">
        <v>2374</v>
      </c>
      <c r="BE94" s="240">
        <v>2293</v>
      </c>
      <c r="BF94" s="240">
        <v>2268</v>
      </c>
      <c r="BG94" s="240">
        <v>2358</v>
      </c>
      <c r="BH94" s="240">
        <v>2473</v>
      </c>
      <c r="BI94" s="240">
        <v>2603</v>
      </c>
      <c r="BJ94" s="240">
        <v>2570</v>
      </c>
      <c r="BK94" s="240">
        <v>2533</v>
      </c>
      <c r="BL94" s="240">
        <v>2566</v>
      </c>
      <c r="BM94" s="240">
        <v>2940</v>
      </c>
      <c r="BN94" s="240">
        <v>3172</v>
      </c>
      <c r="BO94" s="240">
        <v>3254</v>
      </c>
      <c r="BP94" s="240">
        <v>3368</v>
      </c>
      <c r="BQ94" s="240">
        <v>0</v>
      </c>
      <c r="BR94" s="240">
        <v>0</v>
      </c>
      <c r="BS94" s="240">
        <v>0</v>
      </c>
      <c r="BT94" s="240">
        <v>0</v>
      </c>
      <c r="BU94" s="240">
        <v>0</v>
      </c>
      <c r="BV94" s="240">
        <v>0</v>
      </c>
      <c r="BW94" s="240">
        <v>0</v>
      </c>
      <c r="BX94" s="240">
        <v>0</v>
      </c>
      <c r="BY94" s="240">
        <v>0</v>
      </c>
      <c r="BZ94" s="240">
        <v>0</v>
      </c>
      <c r="CA94" s="240">
        <v>0</v>
      </c>
      <c r="CB94" s="241">
        <v>0</v>
      </c>
    </row>
    <row r="95" spans="1:80" ht="26.25" customHeight="1" x14ac:dyDescent="0.4">
      <c r="A95" s="96"/>
      <c r="B95" s="50" t="s">
        <v>523</v>
      </c>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1"/>
    </row>
    <row r="96" spans="1:80" x14ac:dyDescent="0.4">
      <c r="A96" s="278"/>
      <c r="B96" s="64" t="s">
        <v>524</v>
      </c>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v>3013</v>
      </c>
      <c r="AS96" s="240">
        <v>2979</v>
      </c>
      <c r="AT96" s="240">
        <v>3735</v>
      </c>
      <c r="AU96" s="240">
        <v>3159</v>
      </c>
      <c r="AV96" s="240">
        <v>2996</v>
      </c>
      <c r="AW96" s="240">
        <v>2838</v>
      </c>
      <c r="AX96" s="240">
        <v>2801</v>
      </c>
      <c r="AY96" s="240">
        <v>2769</v>
      </c>
      <c r="AZ96" s="240">
        <v>2692</v>
      </c>
      <c r="BA96" s="240">
        <v>2623</v>
      </c>
      <c r="BB96" s="240">
        <v>2567</v>
      </c>
      <c r="BC96" s="240">
        <v>2471</v>
      </c>
      <c r="BD96" s="240">
        <v>2387</v>
      </c>
      <c r="BE96" s="240">
        <v>2371</v>
      </c>
      <c r="BF96" s="240">
        <v>2357</v>
      </c>
      <c r="BG96" s="240">
        <v>2335</v>
      </c>
      <c r="BH96" s="240">
        <v>2442</v>
      </c>
      <c r="BI96" s="240">
        <v>2426</v>
      </c>
      <c r="BJ96" s="240">
        <v>2510</v>
      </c>
      <c r="BK96" s="240">
        <v>2535</v>
      </c>
      <c r="BL96" s="240">
        <v>2592</v>
      </c>
      <c r="BM96" s="240">
        <v>2631</v>
      </c>
      <c r="BN96" s="240">
        <v>2633</v>
      </c>
      <c r="BO96" s="240">
        <v>2620</v>
      </c>
      <c r="BP96" s="240">
        <v>2544</v>
      </c>
      <c r="BQ96" s="240">
        <v>0</v>
      </c>
      <c r="BR96" s="240">
        <v>0</v>
      </c>
      <c r="BS96" s="240">
        <v>0</v>
      </c>
      <c r="BT96" s="240">
        <v>0</v>
      </c>
      <c r="BU96" s="240">
        <v>0</v>
      </c>
      <c r="BV96" s="240">
        <v>0</v>
      </c>
      <c r="BW96" s="240">
        <v>0</v>
      </c>
      <c r="BX96" s="240">
        <v>0</v>
      </c>
      <c r="BY96" s="240">
        <v>0</v>
      </c>
      <c r="BZ96" s="240">
        <v>0</v>
      </c>
      <c r="CA96" s="240">
        <v>0</v>
      </c>
      <c r="CB96" s="241">
        <v>0</v>
      </c>
    </row>
    <row r="97" spans="1:80" x14ac:dyDescent="0.4">
      <c r="A97" s="278"/>
      <c r="B97" s="64" t="s">
        <v>415</v>
      </c>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v>301</v>
      </c>
      <c r="AS97" s="240">
        <v>324</v>
      </c>
      <c r="AT97" s="240">
        <v>477</v>
      </c>
      <c r="AU97" s="240">
        <v>486</v>
      </c>
      <c r="AV97" s="240">
        <v>546</v>
      </c>
      <c r="AW97" s="240">
        <v>517</v>
      </c>
      <c r="AX97" s="240">
        <v>618</v>
      </c>
      <c r="AY97" s="240">
        <v>682</v>
      </c>
      <c r="AZ97" s="240">
        <v>718</v>
      </c>
      <c r="BA97" s="240">
        <v>766</v>
      </c>
      <c r="BB97" s="240">
        <v>810</v>
      </c>
      <c r="BC97" s="240">
        <v>828</v>
      </c>
      <c r="BD97" s="240">
        <v>843</v>
      </c>
      <c r="BE97" s="240">
        <v>870</v>
      </c>
      <c r="BF97" s="240">
        <v>898</v>
      </c>
      <c r="BG97" s="240">
        <v>952</v>
      </c>
      <c r="BH97" s="240">
        <v>1023</v>
      </c>
      <c r="BI97" s="240">
        <v>1085</v>
      </c>
      <c r="BJ97" s="240">
        <v>1065</v>
      </c>
      <c r="BK97" s="240">
        <v>1039</v>
      </c>
      <c r="BL97" s="240">
        <v>1056</v>
      </c>
      <c r="BM97" s="240">
        <v>1122</v>
      </c>
      <c r="BN97" s="240">
        <v>1168</v>
      </c>
      <c r="BO97" s="240">
        <v>1190</v>
      </c>
      <c r="BP97" s="240">
        <v>1194</v>
      </c>
      <c r="BQ97" s="240">
        <v>0</v>
      </c>
      <c r="BR97" s="240">
        <v>0</v>
      </c>
      <c r="BS97" s="240">
        <v>0</v>
      </c>
      <c r="BT97" s="240">
        <v>0</v>
      </c>
      <c r="BU97" s="240">
        <v>0</v>
      </c>
      <c r="BV97" s="240">
        <v>0</v>
      </c>
      <c r="BW97" s="240">
        <v>0</v>
      </c>
      <c r="BX97" s="240">
        <v>0</v>
      </c>
      <c r="BY97" s="240">
        <v>0</v>
      </c>
      <c r="BZ97" s="240">
        <v>0</v>
      </c>
      <c r="CA97" s="240">
        <v>0</v>
      </c>
      <c r="CB97" s="241">
        <v>0</v>
      </c>
    </row>
    <row r="98" spans="1:80" x14ac:dyDescent="0.4">
      <c r="A98" s="278"/>
      <c r="B98" s="64" t="s">
        <v>525</v>
      </c>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v>653</v>
      </c>
      <c r="AS98" s="240">
        <v>651</v>
      </c>
      <c r="AT98" s="240">
        <v>753</v>
      </c>
      <c r="AU98" s="240">
        <v>828</v>
      </c>
      <c r="AV98" s="240">
        <v>911</v>
      </c>
      <c r="AW98" s="240">
        <v>820</v>
      </c>
      <c r="AX98" s="240">
        <v>894</v>
      </c>
      <c r="AY98" s="240">
        <v>950</v>
      </c>
      <c r="AZ98" s="240">
        <v>942</v>
      </c>
      <c r="BA98" s="240">
        <v>928</v>
      </c>
      <c r="BB98" s="240">
        <v>915</v>
      </c>
      <c r="BC98" s="240">
        <v>877</v>
      </c>
      <c r="BD98" s="240">
        <v>797</v>
      </c>
      <c r="BE98" s="240">
        <v>766</v>
      </c>
      <c r="BF98" s="240">
        <v>742</v>
      </c>
      <c r="BG98" s="240">
        <v>769</v>
      </c>
      <c r="BH98" s="240">
        <v>811</v>
      </c>
      <c r="BI98" s="240">
        <v>848</v>
      </c>
      <c r="BJ98" s="240">
        <v>835</v>
      </c>
      <c r="BK98" s="240">
        <v>811</v>
      </c>
      <c r="BL98" s="240">
        <v>798</v>
      </c>
      <c r="BM98" s="240">
        <v>836</v>
      </c>
      <c r="BN98" s="240">
        <v>931</v>
      </c>
      <c r="BO98" s="240">
        <v>952</v>
      </c>
      <c r="BP98" s="240">
        <v>973</v>
      </c>
      <c r="BQ98" s="240">
        <v>0</v>
      </c>
      <c r="BR98" s="240">
        <v>0</v>
      </c>
      <c r="BS98" s="240">
        <v>0</v>
      </c>
      <c r="BT98" s="240">
        <v>0</v>
      </c>
      <c r="BU98" s="240">
        <v>0</v>
      </c>
      <c r="BV98" s="240">
        <v>0</v>
      </c>
      <c r="BW98" s="240">
        <v>0</v>
      </c>
      <c r="BX98" s="240">
        <v>0</v>
      </c>
      <c r="BY98" s="240">
        <v>0</v>
      </c>
      <c r="BZ98" s="240">
        <v>0</v>
      </c>
      <c r="CA98" s="240">
        <v>0</v>
      </c>
      <c r="CB98" s="241">
        <v>0</v>
      </c>
    </row>
    <row r="99" spans="1:80" x14ac:dyDescent="0.4">
      <c r="A99" s="50"/>
      <c r="B99" s="64" t="s">
        <v>369</v>
      </c>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v>797</v>
      </c>
      <c r="AS99" s="240">
        <v>822</v>
      </c>
      <c r="AT99" s="240">
        <v>1005</v>
      </c>
      <c r="AU99" s="240">
        <v>1344</v>
      </c>
      <c r="AV99" s="240">
        <v>1720</v>
      </c>
      <c r="AW99" s="240">
        <v>885</v>
      </c>
      <c r="AX99" s="240">
        <v>874</v>
      </c>
      <c r="AY99" s="240">
        <v>815</v>
      </c>
      <c r="AZ99" s="240">
        <v>758</v>
      </c>
      <c r="BA99" s="240">
        <v>625</v>
      </c>
      <c r="BB99" s="240">
        <v>513</v>
      </c>
      <c r="BC99" s="240">
        <v>431</v>
      </c>
      <c r="BD99" s="240">
        <v>361</v>
      </c>
      <c r="BE99" s="240">
        <v>312</v>
      </c>
      <c r="BF99" s="240">
        <v>290</v>
      </c>
      <c r="BG99" s="240">
        <v>297</v>
      </c>
      <c r="BH99" s="240">
        <v>288</v>
      </c>
      <c r="BI99" s="240">
        <v>304</v>
      </c>
      <c r="BJ99" s="240">
        <v>306</v>
      </c>
      <c r="BK99" s="240">
        <v>299</v>
      </c>
      <c r="BL99" s="240">
        <v>342</v>
      </c>
      <c r="BM99" s="240">
        <v>534</v>
      </c>
      <c r="BN99" s="240">
        <v>532</v>
      </c>
      <c r="BO99" s="240">
        <v>535</v>
      </c>
      <c r="BP99" s="240">
        <v>551</v>
      </c>
      <c r="BQ99" s="240">
        <v>0</v>
      </c>
      <c r="BR99" s="240">
        <v>0</v>
      </c>
      <c r="BS99" s="240">
        <v>0</v>
      </c>
      <c r="BT99" s="240">
        <v>0</v>
      </c>
      <c r="BU99" s="240">
        <v>0</v>
      </c>
      <c r="BV99" s="240">
        <v>0</v>
      </c>
      <c r="BW99" s="240">
        <v>0</v>
      </c>
      <c r="BX99" s="240">
        <v>0</v>
      </c>
      <c r="BY99" s="240">
        <v>0</v>
      </c>
      <c r="BZ99" s="240">
        <v>0</v>
      </c>
      <c r="CA99" s="240">
        <v>0</v>
      </c>
      <c r="CB99" s="241">
        <v>0</v>
      </c>
    </row>
    <row r="100" spans="1:80" x14ac:dyDescent="0.4">
      <c r="A100" s="278"/>
      <c r="B100" s="64" t="s">
        <v>526</v>
      </c>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v>380</v>
      </c>
      <c r="AS100" s="240">
        <v>424</v>
      </c>
      <c r="AT100" s="240">
        <v>755</v>
      </c>
      <c r="AU100" s="240">
        <v>550</v>
      </c>
      <c r="AV100" s="240">
        <v>530</v>
      </c>
      <c r="AW100" s="240">
        <v>407</v>
      </c>
      <c r="AX100" s="240">
        <v>427</v>
      </c>
      <c r="AY100" s="240">
        <v>474</v>
      </c>
      <c r="AZ100" s="240">
        <v>508</v>
      </c>
      <c r="BA100" s="240">
        <v>537</v>
      </c>
      <c r="BB100" s="240">
        <v>502</v>
      </c>
      <c r="BC100" s="240">
        <v>444</v>
      </c>
      <c r="BD100" s="240">
        <v>373</v>
      </c>
      <c r="BE100" s="240">
        <v>345</v>
      </c>
      <c r="BF100" s="240">
        <v>338</v>
      </c>
      <c r="BG100" s="240">
        <v>340</v>
      </c>
      <c r="BH100" s="240">
        <v>351</v>
      </c>
      <c r="BI100" s="240">
        <v>366</v>
      </c>
      <c r="BJ100" s="240">
        <v>364</v>
      </c>
      <c r="BK100" s="240">
        <v>385</v>
      </c>
      <c r="BL100" s="240">
        <v>371</v>
      </c>
      <c r="BM100" s="240">
        <v>447</v>
      </c>
      <c r="BN100" s="240">
        <v>542</v>
      </c>
      <c r="BO100" s="240">
        <v>577</v>
      </c>
      <c r="BP100" s="240">
        <v>650</v>
      </c>
      <c r="BQ100" s="240">
        <v>0</v>
      </c>
      <c r="BR100" s="240">
        <v>0</v>
      </c>
      <c r="BS100" s="240">
        <v>0</v>
      </c>
      <c r="BT100" s="240">
        <v>0</v>
      </c>
      <c r="BU100" s="240">
        <v>0</v>
      </c>
      <c r="BV100" s="240">
        <v>0</v>
      </c>
      <c r="BW100" s="240">
        <v>0</v>
      </c>
      <c r="BX100" s="240">
        <v>0</v>
      </c>
      <c r="BY100" s="240">
        <v>0</v>
      </c>
      <c r="BZ100" s="240">
        <v>0</v>
      </c>
      <c r="CA100" s="240">
        <v>0</v>
      </c>
      <c r="CB100" s="241">
        <v>0</v>
      </c>
    </row>
    <row r="101" spans="1:80" ht="26.25" customHeight="1" x14ac:dyDescent="0.4">
      <c r="A101" s="278"/>
      <c r="B101" s="64" t="s">
        <v>522</v>
      </c>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v>2131</v>
      </c>
      <c r="AS101" s="240">
        <v>2221</v>
      </c>
      <c r="AT101" s="240">
        <v>2991</v>
      </c>
      <c r="AU101" s="240">
        <v>3209</v>
      </c>
      <c r="AV101" s="240">
        <v>3708</v>
      </c>
      <c r="AW101" s="240">
        <v>2628</v>
      </c>
      <c r="AX101" s="240">
        <v>2814</v>
      </c>
      <c r="AY101" s="240">
        <v>2921</v>
      </c>
      <c r="AZ101" s="240">
        <v>2927</v>
      </c>
      <c r="BA101" s="240">
        <v>2856</v>
      </c>
      <c r="BB101" s="240">
        <v>2740</v>
      </c>
      <c r="BC101" s="240">
        <v>2580</v>
      </c>
      <c r="BD101" s="240">
        <v>2374</v>
      </c>
      <c r="BE101" s="240">
        <v>2293</v>
      </c>
      <c r="BF101" s="240">
        <v>2268</v>
      </c>
      <c r="BG101" s="240">
        <v>2358</v>
      </c>
      <c r="BH101" s="240">
        <v>2473</v>
      </c>
      <c r="BI101" s="240">
        <v>2603</v>
      </c>
      <c r="BJ101" s="240">
        <v>2570</v>
      </c>
      <c r="BK101" s="240">
        <v>2533</v>
      </c>
      <c r="BL101" s="240">
        <v>2566</v>
      </c>
      <c r="BM101" s="240">
        <v>2940</v>
      </c>
      <c r="BN101" s="240">
        <v>3172</v>
      </c>
      <c r="BO101" s="240">
        <v>3254</v>
      </c>
      <c r="BP101" s="240">
        <v>3368</v>
      </c>
      <c r="BQ101" s="240">
        <v>0</v>
      </c>
      <c r="BR101" s="240">
        <v>0</v>
      </c>
      <c r="BS101" s="240">
        <v>0</v>
      </c>
      <c r="BT101" s="240">
        <v>0</v>
      </c>
      <c r="BU101" s="240">
        <v>0</v>
      </c>
      <c r="BV101" s="240">
        <v>0</v>
      </c>
      <c r="BW101" s="240">
        <v>0</v>
      </c>
      <c r="BX101" s="240">
        <v>0</v>
      </c>
      <c r="BY101" s="240">
        <v>0</v>
      </c>
      <c r="BZ101" s="240">
        <v>0</v>
      </c>
      <c r="CA101" s="240">
        <v>0</v>
      </c>
      <c r="CB101" s="241">
        <v>0</v>
      </c>
    </row>
    <row r="102" spans="1:80" ht="26.25" customHeight="1" x14ac:dyDescent="0.4">
      <c r="A102" s="96"/>
      <c r="B102" s="96" t="s">
        <v>527</v>
      </c>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1"/>
    </row>
    <row r="103" spans="1:80" x14ac:dyDescent="0.4">
      <c r="A103" s="278"/>
      <c r="B103" s="64" t="s">
        <v>540</v>
      </c>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v>4244</v>
      </c>
      <c r="AS103" s="240">
        <v>4071</v>
      </c>
      <c r="AT103" s="240">
        <v>5652</v>
      </c>
      <c r="AU103" s="240">
        <v>5400</v>
      </c>
      <c r="AV103" s="240">
        <v>5682</v>
      </c>
      <c r="AW103" s="240">
        <v>4611</v>
      </c>
      <c r="AX103" s="240">
        <v>4747</v>
      </c>
      <c r="AY103" s="240">
        <v>4812</v>
      </c>
      <c r="AZ103" s="240">
        <v>4740</v>
      </c>
      <c r="BA103" s="240">
        <v>4594</v>
      </c>
      <c r="BB103" s="240">
        <v>4426</v>
      </c>
      <c r="BC103" s="240">
        <v>4194</v>
      </c>
      <c r="BD103" s="240">
        <v>3942</v>
      </c>
      <c r="BE103" s="240">
        <v>3860</v>
      </c>
      <c r="BF103" s="240">
        <v>3836</v>
      </c>
      <c r="BG103" s="240">
        <v>3907</v>
      </c>
      <c r="BH103" s="240">
        <v>4096</v>
      </c>
      <c r="BI103" s="240">
        <v>4207</v>
      </c>
      <c r="BJ103" s="240">
        <v>4258</v>
      </c>
      <c r="BK103" s="240">
        <v>4253</v>
      </c>
      <c r="BL103" s="240">
        <v>4355</v>
      </c>
      <c r="BM103" s="240">
        <v>4717</v>
      </c>
      <c r="BN103" s="240">
        <v>4923</v>
      </c>
      <c r="BO103" s="240">
        <v>4985</v>
      </c>
      <c r="BP103" s="240">
        <v>5019</v>
      </c>
      <c r="BQ103" s="240">
        <v>0</v>
      </c>
      <c r="BR103" s="240">
        <v>0</v>
      </c>
      <c r="BS103" s="240">
        <v>0</v>
      </c>
      <c r="BT103" s="240">
        <v>0</v>
      </c>
      <c r="BU103" s="240">
        <v>0</v>
      </c>
      <c r="BV103" s="240">
        <v>0</v>
      </c>
      <c r="BW103" s="240">
        <v>0</v>
      </c>
      <c r="BX103" s="240">
        <v>0</v>
      </c>
      <c r="BY103" s="240">
        <v>0</v>
      </c>
      <c r="BZ103" s="240">
        <v>0</v>
      </c>
      <c r="CA103" s="240">
        <v>0</v>
      </c>
      <c r="CB103" s="241">
        <v>0</v>
      </c>
    </row>
    <row r="104" spans="1:80" x14ac:dyDescent="0.4">
      <c r="A104" s="278"/>
      <c r="B104" s="64" t="s">
        <v>541</v>
      </c>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v>255</v>
      </c>
      <c r="AS104" s="240">
        <v>248</v>
      </c>
      <c r="AT104" s="240">
        <v>383</v>
      </c>
      <c r="AU104" s="240">
        <v>326</v>
      </c>
      <c r="AV104" s="240">
        <v>354</v>
      </c>
      <c r="AW104" s="240">
        <v>278</v>
      </c>
      <c r="AX104" s="240">
        <v>288</v>
      </c>
      <c r="AY104" s="240">
        <v>293</v>
      </c>
      <c r="AZ104" s="240">
        <v>293</v>
      </c>
      <c r="BA104" s="240">
        <v>287</v>
      </c>
      <c r="BB104" s="240">
        <v>283</v>
      </c>
      <c r="BC104" s="240">
        <v>277</v>
      </c>
      <c r="BD104" s="240">
        <v>267</v>
      </c>
      <c r="BE104" s="240">
        <v>265</v>
      </c>
      <c r="BF104" s="240">
        <v>257</v>
      </c>
      <c r="BG104" s="240">
        <v>261</v>
      </c>
      <c r="BH104" s="240">
        <v>271</v>
      </c>
      <c r="BI104" s="240">
        <v>279</v>
      </c>
      <c r="BJ104" s="240">
        <v>280</v>
      </c>
      <c r="BK104" s="240">
        <v>283</v>
      </c>
      <c r="BL104" s="240">
        <v>290</v>
      </c>
      <c r="BM104" s="240">
        <v>311</v>
      </c>
      <c r="BN104" s="240">
        <v>322</v>
      </c>
      <c r="BO104" s="240">
        <v>327</v>
      </c>
      <c r="BP104" s="240">
        <v>330</v>
      </c>
      <c r="BQ104" s="240">
        <v>0</v>
      </c>
      <c r="BR104" s="240">
        <v>0</v>
      </c>
      <c r="BS104" s="240">
        <v>0</v>
      </c>
      <c r="BT104" s="240">
        <v>0</v>
      </c>
      <c r="BU104" s="240">
        <v>0</v>
      </c>
      <c r="BV104" s="240">
        <v>0</v>
      </c>
      <c r="BW104" s="240">
        <v>0</v>
      </c>
      <c r="BX104" s="240">
        <v>0</v>
      </c>
      <c r="BY104" s="240">
        <v>0</v>
      </c>
      <c r="BZ104" s="240">
        <v>0</v>
      </c>
      <c r="CA104" s="240">
        <v>0</v>
      </c>
      <c r="CB104" s="241">
        <v>0</v>
      </c>
    </row>
    <row r="105" spans="1:80" x14ac:dyDescent="0.4">
      <c r="A105" s="278"/>
      <c r="B105" s="64" t="s">
        <v>542</v>
      </c>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v>645</v>
      </c>
      <c r="AS105" s="240">
        <v>881</v>
      </c>
      <c r="AT105" s="240">
        <v>691</v>
      </c>
      <c r="AU105" s="240">
        <v>642</v>
      </c>
      <c r="AV105" s="240">
        <v>668</v>
      </c>
      <c r="AW105" s="240">
        <v>577</v>
      </c>
      <c r="AX105" s="240">
        <v>580</v>
      </c>
      <c r="AY105" s="240">
        <v>585</v>
      </c>
      <c r="AZ105" s="240">
        <v>586</v>
      </c>
      <c r="BA105" s="240">
        <v>598</v>
      </c>
      <c r="BB105" s="240">
        <v>597</v>
      </c>
      <c r="BC105" s="240">
        <v>580</v>
      </c>
      <c r="BD105" s="240">
        <v>552</v>
      </c>
      <c r="BE105" s="240">
        <v>539</v>
      </c>
      <c r="BF105" s="240">
        <v>532</v>
      </c>
      <c r="BG105" s="240">
        <v>525</v>
      </c>
      <c r="BH105" s="240">
        <v>548</v>
      </c>
      <c r="BI105" s="240">
        <v>543</v>
      </c>
      <c r="BJ105" s="240">
        <v>542</v>
      </c>
      <c r="BK105" s="240">
        <v>533</v>
      </c>
      <c r="BL105" s="240">
        <v>513</v>
      </c>
      <c r="BM105" s="240">
        <v>544</v>
      </c>
      <c r="BN105" s="240">
        <v>561</v>
      </c>
      <c r="BO105" s="240">
        <v>562</v>
      </c>
      <c r="BP105" s="240">
        <v>563</v>
      </c>
      <c r="BQ105" s="240">
        <v>0</v>
      </c>
      <c r="BR105" s="240">
        <v>0</v>
      </c>
      <c r="BS105" s="240">
        <v>0</v>
      </c>
      <c r="BT105" s="240">
        <v>0</v>
      </c>
      <c r="BU105" s="240">
        <v>0</v>
      </c>
      <c r="BV105" s="240">
        <v>0</v>
      </c>
      <c r="BW105" s="240">
        <v>0</v>
      </c>
      <c r="BX105" s="240">
        <v>0</v>
      </c>
      <c r="BY105" s="240">
        <v>0</v>
      </c>
      <c r="BZ105" s="240">
        <v>0</v>
      </c>
      <c r="CA105" s="240">
        <v>0</v>
      </c>
      <c r="CB105" s="241">
        <v>0</v>
      </c>
    </row>
    <row r="106" spans="1:80" ht="15.4" thickBot="1" x14ac:dyDescent="0.45">
      <c r="A106" s="285"/>
      <c r="B106" s="286"/>
      <c r="C106" s="259"/>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0"/>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310"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8"/>
      <c r="BW1" s="288"/>
      <c r="BX1" s="288"/>
    </row>
    <row r="2" spans="1:80" ht="15.75" customHeight="1" x14ac:dyDescent="0.4">
      <c r="A2" s="46" t="s">
        <v>40</v>
      </c>
      <c r="B2" s="19" t="s">
        <v>543</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C4" s="290"/>
      <c r="D4" s="291">
        <f t="shared" ref="D4:AI4" si="0">SUM(D5,D10,D14,D15,D20)</f>
        <v>0</v>
      </c>
      <c r="E4" s="291">
        <f t="shared" si="0"/>
        <v>0</v>
      </c>
      <c r="F4" s="291">
        <f t="shared" si="0"/>
        <v>0</v>
      </c>
      <c r="G4" s="291">
        <f t="shared" si="0"/>
        <v>0</v>
      </c>
      <c r="H4" s="291">
        <f t="shared" si="0"/>
        <v>0</v>
      </c>
      <c r="I4" s="291">
        <f t="shared" si="0"/>
        <v>0</v>
      </c>
      <c r="J4" s="291">
        <f t="shared" si="0"/>
        <v>0</v>
      </c>
      <c r="K4" s="291">
        <f t="shared" si="0"/>
        <v>0</v>
      </c>
      <c r="L4" s="291">
        <f t="shared" si="0"/>
        <v>0</v>
      </c>
      <c r="M4" s="291">
        <f t="shared" si="0"/>
        <v>0</v>
      </c>
      <c r="N4" s="291">
        <f t="shared" si="0"/>
        <v>0</v>
      </c>
      <c r="O4" s="291">
        <f t="shared" si="0"/>
        <v>0</v>
      </c>
      <c r="P4" s="291">
        <f t="shared" si="0"/>
        <v>0</v>
      </c>
      <c r="Q4" s="291">
        <f t="shared" si="0"/>
        <v>0</v>
      </c>
      <c r="R4" s="291">
        <f t="shared" si="0"/>
        <v>0</v>
      </c>
      <c r="S4" s="291">
        <f t="shared" si="0"/>
        <v>0</v>
      </c>
      <c r="T4" s="291">
        <f t="shared" si="0"/>
        <v>0</v>
      </c>
      <c r="U4" s="291">
        <f t="shared" si="0"/>
        <v>0</v>
      </c>
      <c r="V4" s="291">
        <f t="shared" si="0"/>
        <v>0</v>
      </c>
      <c r="W4" s="291">
        <f t="shared" si="0"/>
        <v>0</v>
      </c>
      <c r="X4" s="291">
        <f t="shared" si="0"/>
        <v>0</v>
      </c>
      <c r="Y4" s="291">
        <f t="shared" si="0"/>
        <v>0</v>
      </c>
      <c r="Z4" s="291">
        <f t="shared" si="0"/>
        <v>0</v>
      </c>
      <c r="AA4" s="291">
        <f t="shared" si="0"/>
        <v>6</v>
      </c>
      <c r="AB4" s="291">
        <f t="shared" si="0"/>
        <v>23.2</v>
      </c>
      <c r="AC4" s="291">
        <f t="shared" si="0"/>
        <v>35.799999999999997</v>
      </c>
      <c r="AD4" s="291">
        <f t="shared" si="0"/>
        <v>62.4</v>
      </c>
      <c r="AE4" s="291">
        <f t="shared" si="0"/>
        <v>96.100000000000009</v>
      </c>
      <c r="AF4" s="291">
        <f t="shared" si="0"/>
        <v>135.5</v>
      </c>
      <c r="AG4" s="291">
        <f t="shared" si="0"/>
        <v>186.5</v>
      </c>
      <c r="AH4" s="291">
        <f t="shared" si="0"/>
        <v>215</v>
      </c>
      <c r="AI4" s="291">
        <f t="shared" si="0"/>
        <v>280</v>
      </c>
      <c r="AJ4" s="291">
        <f t="shared" ref="AJ4:BO4" si="1">SUM(AJ5,AJ10,AJ14,AJ15,AJ20)</f>
        <v>385</v>
      </c>
      <c r="AK4" s="291">
        <f t="shared" si="1"/>
        <v>503</v>
      </c>
      <c r="AL4" s="291">
        <f t="shared" si="1"/>
        <v>639</v>
      </c>
      <c r="AM4" s="291">
        <f t="shared" si="1"/>
        <v>799</v>
      </c>
      <c r="AN4" s="291">
        <f t="shared" si="1"/>
        <v>932</v>
      </c>
      <c r="AO4" s="291">
        <f t="shared" si="1"/>
        <v>1108</v>
      </c>
      <c r="AP4" s="291">
        <f t="shared" si="1"/>
        <v>1293</v>
      </c>
      <c r="AQ4" s="291">
        <f t="shared" si="1"/>
        <v>1493.607</v>
      </c>
      <c r="AR4" s="291">
        <f t="shared" si="1"/>
        <v>1678.8070000000002</v>
      </c>
      <c r="AS4" s="291">
        <f t="shared" si="1"/>
        <v>1928.0260000000001</v>
      </c>
      <c r="AT4" s="291">
        <f t="shared" si="1"/>
        <v>2265.2670000000003</v>
      </c>
      <c r="AU4" s="291">
        <f t="shared" si="1"/>
        <v>2768.0990000000002</v>
      </c>
      <c r="AV4" s="291">
        <f t="shared" si="1"/>
        <v>3594.9789999999998</v>
      </c>
      <c r="AW4" s="291">
        <f t="shared" si="1"/>
        <v>4567.7079999999996</v>
      </c>
      <c r="AX4" s="291">
        <f t="shared" si="1"/>
        <v>5087.24</v>
      </c>
      <c r="AY4" s="291">
        <f t="shared" si="1"/>
        <v>5995.95</v>
      </c>
      <c r="AZ4" s="291">
        <f t="shared" si="1"/>
        <v>6890.7119999999995</v>
      </c>
      <c r="BA4" s="291">
        <f t="shared" si="1"/>
        <v>7474.6569999999992</v>
      </c>
      <c r="BB4" s="291">
        <f t="shared" si="1"/>
        <v>7996.1079999999984</v>
      </c>
      <c r="BC4" s="291">
        <f t="shared" si="1"/>
        <v>8482.7970000000005</v>
      </c>
      <c r="BD4" s="291">
        <f t="shared" si="1"/>
        <v>8998.760000000002</v>
      </c>
      <c r="BE4" s="291">
        <f t="shared" si="1"/>
        <v>9704.5185240909632</v>
      </c>
      <c r="BF4" s="291">
        <f t="shared" si="1"/>
        <v>10302.647677202764</v>
      </c>
      <c r="BG4" s="291">
        <f t="shared" si="1"/>
        <v>11039.131507160631</v>
      </c>
      <c r="BH4" s="291">
        <f t="shared" si="1"/>
        <v>11752.749</v>
      </c>
      <c r="BI4" s="291">
        <f t="shared" si="1"/>
        <v>12542.44267353</v>
      </c>
      <c r="BJ4" s="291">
        <f t="shared" si="1"/>
        <v>13304.85224679</v>
      </c>
      <c r="BK4" s="291">
        <f t="shared" si="1"/>
        <v>14311.464927031753</v>
      </c>
      <c r="BL4" s="291">
        <f t="shared" si="1"/>
        <v>15260.007289010002</v>
      </c>
      <c r="BM4" s="291">
        <f t="shared" si="1"/>
        <v>16564.846266159999</v>
      </c>
      <c r="BN4" s="291">
        <f t="shared" si="1"/>
        <v>17104.362356233181</v>
      </c>
      <c r="BO4" s="291">
        <f t="shared" si="1"/>
        <v>17905.161131910005</v>
      </c>
      <c r="BP4" s="291">
        <f t="shared" ref="BP4:CB4" si="2">SUM(BP5,BP10,BP14,BP15,BP20)</f>
        <v>18905.77449598</v>
      </c>
      <c r="BQ4" s="291">
        <f t="shared" si="2"/>
        <v>19287.893994300885</v>
      </c>
      <c r="BR4" s="291">
        <f t="shared" si="2"/>
        <v>20790.665465899998</v>
      </c>
      <c r="BS4" s="291">
        <f t="shared" si="2"/>
        <v>21734.188377339993</v>
      </c>
      <c r="BT4" s="291">
        <f t="shared" si="2"/>
        <v>22164.107729721116</v>
      </c>
      <c r="BU4" s="291">
        <f t="shared" si="2"/>
        <v>23554.827786069036</v>
      </c>
      <c r="BV4" s="291">
        <f t="shared" si="2"/>
        <v>24385.78712330931</v>
      </c>
      <c r="BW4" s="291">
        <f t="shared" si="2"/>
        <v>25626.385351903751</v>
      </c>
      <c r="BX4" s="291">
        <f t="shared" si="2"/>
        <v>24107.803786814871</v>
      </c>
      <c r="BY4" s="291">
        <f t="shared" si="2"/>
        <v>25145.627153858117</v>
      </c>
      <c r="BZ4" s="291">
        <f t="shared" si="2"/>
        <v>26468.743016277822</v>
      </c>
      <c r="CA4" s="291">
        <f t="shared" si="2"/>
        <v>27881.286506084878</v>
      </c>
      <c r="CB4" s="292">
        <f t="shared" si="2"/>
        <v>29068.724690413273</v>
      </c>
    </row>
    <row r="5" spans="1:80" s="175" customFormat="1" ht="26.25" customHeight="1" x14ac:dyDescent="0.4">
      <c r="B5" s="293" t="s">
        <v>191</v>
      </c>
      <c r="C5" s="66"/>
      <c r="D5" s="291">
        <f t="shared" ref="D5:AI5" si="3">SUM(D6:D8)</f>
        <v>0</v>
      </c>
      <c r="E5" s="291">
        <f t="shared" si="3"/>
        <v>0</v>
      </c>
      <c r="F5" s="291">
        <f t="shared" si="3"/>
        <v>0</v>
      </c>
      <c r="G5" s="291">
        <f t="shared" si="3"/>
        <v>0</v>
      </c>
      <c r="H5" s="291">
        <f t="shared" si="3"/>
        <v>0</v>
      </c>
      <c r="I5" s="291">
        <f t="shared" si="3"/>
        <v>0</v>
      </c>
      <c r="J5" s="291">
        <f t="shared" si="3"/>
        <v>0</v>
      </c>
      <c r="K5" s="291">
        <f t="shared" si="3"/>
        <v>0</v>
      </c>
      <c r="L5" s="291">
        <f t="shared" si="3"/>
        <v>0</v>
      </c>
      <c r="M5" s="291">
        <f t="shared" si="3"/>
        <v>0</v>
      </c>
      <c r="N5" s="291">
        <f t="shared" si="3"/>
        <v>0</v>
      </c>
      <c r="O5" s="291">
        <f t="shared" si="3"/>
        <v>0</v>
      </c>
      <c r="P5" s="291">
        <f t="shared" si="3"/>
        <v>0</v>
      </c>
      <c r="Q5" s="291">
        <f t="shared" si="3"/>
        <v>0</v>
      </c>
      <c r="R5" s="291">
        <f t="shared" si="3"/>
        <v>0</v>
      </c>
      <c r="S5" s="291">
        <f t="shared" si="3"/>
        <v>0</v>
      </c>
      <c r="T5" s="291">
        <f t="shared" si="3"/>
        <v>0</v>
      </c>
      <c r="U5" s="291">
        <f t="shared" si="3"/>
        <v>0</v>
      </c>
      <c r="V5" s="291">
        <f t="shared" si="3"/>
        <v>0</v>
      </c>
      <c r="W5" s="291">
        <f t="shared" si="3"/>
        <v>0</v>
      </c>
      <c r="X5" s="291">
        <f t="shared" si="3"/>
        <v>0</v>
      </c>
      <c r="Y5" s="291">
        <f t="shared" si="3"/>
        <v>0</v>
      </c>
      <c r="Z5" s="291">
        <f t="shared" si="3"/>
        <v>0</v>
      </c>
      <c r="AA5" s="291">
        <f t="shared" si="3"/>
        <v>0</v>
      </c>
      <c r="AB5" s="291">
        <f t="shared" si="3"/>
        <v>0</v>
      </c>
      <c r="AC5" s="291">
        <f t="shared" si="3"/>
        <v>0</v>
      </c>
      <c r="AD5" s="291">
        <f t="shared" si="3"/>
        <v>0</v>
      </c>
      <c r="AE5" s="291">
        <f t="shared" si="3"/>
        <v>0</v>
      </c>
      <c r="AF5" s="291">
        <f t="shared" si="3"/>
        <v>0</v>
      </c>
      <c r="AG5" s="291">
        <f t="shared" si="3"/>
        <v>0</v>
      </c>
      <c r="AH5" s="291">
        <f t="shared" si="3"/>
        <v>0</v>
      </c>
      <c r="AI5" s="291">
        <f t="shared" si="3"/>
        <v>0</v>
      </c>
      <c r="AJ5" s="291">
        <f t="shared" ref="AJ5:BO5" si="4">SUM(AJ6:AJ8)</f>
        <v>0</v>
      </c>
      <c r="AK5" s="291">
        <f t="shared" si="4"/>
        <v>0</v>
      </c>
      <c r="AL5" s="291">
        <f t="shared" si="4"/>
        <v>0</v>
      </c>
      <c r="AM5" s="291">
        <f t="shared" si="4"/>
        <v>0</v>
      </c>
      <c r="AN5" s="291">
        <f t="shared" si="4"/>
        <v>0</v>
      </c>
      <c r="AO5" s="291">
        <f t="shared" si="4"/>
        <v>0</v>
      </c>
      <c r="AP5" s="291">
        <f t="shared" si="4"/>
        <v>0</v>
      </c>
      <c r="AQ5" s="291">
        <f t="shared" si="4"/>
        <v>0</v>
      </c>
      <c r="AR5" s="291">
        <f t="shared" si="4"/>
        <v>0</v>
      </c>
      <c r="AS5" s="291">
        <f t="shared" si="4"/>
        <v>0</v>
      </c>
      <c r="AT5" s="291">
        <f t="shared" si="4"/>
        <v>0</v>
      </c>
      <c r="AU5" s="291">
        <f t="shared" si="4"/>
        <v>0</v>
      </c>
      <c r="AV5" s="291">
        <f t="shared" si="4"/>
        <v>1973.203</v>
      </c>
      <c r="AW5" s="291">
        <f t="shared" si="4"/>
        <v>2772.2469999999998</v>
      </c>
      <c r="AX5" s="291">
        <f t="shared" si="4"/>
        <v>3124.558</v>
      </c>
      <c r="AY5" s="291">
        <f t="shared" si="4"/>
        <v>3801.788</v>
      </c>
      <c r="AZ5" s="291">
        <f t="shared" si="4"/>
        <v>4497.8189999999995</v>
      </c>
      <c r="BA5" s="291">
        <f t="shared" si="4"/>
        <v>4953.4069999999992</v>
      </c>
      <c r="BB5" s="291">
        <f t="shared" si="4"/>
        <v>5316.1329999999989</v>
      </c>
      <c r="BC5" s="291">
        <f t="shared" si="4"/>
        <v>5659.9930000000004</v>
      </c>
      <c r="BD5" s="291">
        <f t="shared" si="4"/>
        <v>6043.639000000001</v>
      </c>
      <c r="BE5" s="291">
        <f t="shared" si="4"/>
        <v>6580.0587643462241</v>
      </c>
      <c r="BF5" s="291">
        <f t="shared" si="4"/>
        <v>7051.9688886240428</v>
      </c>
      <c r="BG5" s="291">
        <f t="shared" si="4"/>
        <v>7582.0869577400717</v>
      </c>
      <c r="BH5" s="291">
        <f t="shared" si="4"/>
        <v>8079.1630000000005</v>
      </c>
      <c r="BI5" s="291">
        <f t="shared" si="4"/>
        <v>8618.3022954000007</v>
      </c>
      <c r="BJ5" s="291">
        <f t="shared" si="4"/>
        <v>9155.4464638600002</v>
      </c>
      <c r="BK5" s="291">
        <f t="shared" si="4"/>
        <v>9867.029829797455</v>
      </c>
      <c r="BL5" s="291">
        <f t="shared" si="4"/>
        <v>10525.20336705</v>
      </c>
      <c r="BM5" s="291">
        <f t="shared" si="4"/>
        <v>11458.592503259999</v>
      </c>
      <c r="BN5" s="291">
        <f t="shared" si="4"/>
        <v>11876.615118280002</v>
      </c>
      <c r="BO5" s="291">
        <f t="shared" si="4"/>
        <v>12565.735437840003</v>
      </c>
      <c r="BP5" s="291">
        <f t="shared" ref="BP5:CB5" si="5">SUM(BP6:BP8)</f>
        <v>13430.14958021</v>
      </c>
      <c r="BQ5" s="291">
        <f t="shared" si="5"/>
        <v>13762.514588680802</v>
      </c>
      <c r="BR5" s="291">
        <f t="shared" si="5"/>
        <v>13798.261242919998</v>
      </c>
      <c r="BS5" s="291">
        <f t="shared" si="5"/>
        <v>13233.124968690001</v>
      </c>
      <c r="BT5" s="291">
        <f t="shared" si="5"/>
        <v>11513.612393931196</v>
      </c>
      <c r="BU5" s="291">
        <f t="shared" si="5"/>
        <v>9379.593293240021</v>
      </c>
      <c r="BV5" s="291">
        <f t="shared" si="5"/>
        <v>8126.2264717899961</v>
      </c>
      <c r="BW5" s="291">
        <f t="shared" si="5"/>
        <v>7225.7066026523808</v>
      </c>
      <c r="BX5" s="291">
        <f t="shared" si="5"/>
        <v>5661.7903197726873</v>
      </c>
      <c r="BY5" s="291">
        <f t="shared" si="5"/>
        <v>5439.9358994235736</v>
      </c>
      <c r="BZ5" s="291">
        <f t="shared" si="5"/>
        <v>5132.6708396130252</v>
      </c>
      <c r="CA5" s="291">
        <f t="shared" si="5"/>
        <v>4825.7086632911078</v>
      </c>
      <c r="CB5" s="292">
        <f t="shared" si="5"/>
        <v>4825.6788046263155</v>
      </c>
    </row>
    <row r="6" spans="1:80" x14ac:dyDescent="0.4">
      <c r="B6" s="294" t="s">
        <v>544</v>
      </c>
      <c r="C6" s="294"/>
      <c r="D6" s="295">
        <v>0</v>
      </c>
      <c r="E6" s="295">
        <v>0</v>
      </c>
      <c r="F6" s="295">
        <v>0</v>
      </c>
      <c r="G6" s="295">
        <v>0</v>
      </c>
      <c r="H6" s="295">
        <v>0</v>
      </c>
      <c r="I6" s="295">
        <v>0</v>
      </c>
      <c r="J6" s="295">
        <v>0</v>
      </c>
      <c r="K6" s="295">
        <v>0</v>
      </c>
      <c r="L6" s="295">
        <v>0</v>
      </c>
      <c r="M6" s="295">
        <v>0</v>
      </c>
      <c r="N6" s="295">
        <v>0</v>
      </c>
      <c r="O6" s="295">
        <v>0</v>
      </c>
      <c r="P6" s="295">
        <v>0</v>
      </c>
      <c r="Q6" s="295">
        <v>0</v>
      </c>
      <c r="R6" s="295">
        <v>0</v>
      </c>
      <c r="S6" s="295">
        <v>0</v>
      </c>
      <c r="T6" s="295">
        <v>0</v>
      </c>
      <c r="U6" s="295">
        <v>0</v>
      </c>
      <c r="V6" s="295">
        <v>0</v>
      </c>
      <c r="W6" s="295">
        <v>0</v>
      </c>
      <c r="X6" s="295">
        <v>0</v>
      </c>
      <c r="Y6" s="295">
        <v>0</v>
      </c>
      <c r="Z6" s="295">
        <v>0</v>
      </c>
      <c r="AA6" s="295">
        <v>0</v>
      </c>
      <c r="AB6" s="295">
        <v>0</v>
      </c>
      <c r="AC6" s="295">
        <v>0</v>
      </c>
      <c r="AD6" s="295">
        <v>0</v>
      </c>
      <c r="AE6" s="295">
        <v>0</v>
      </c>
      <c r="AF6" s="295">
        <v>0</v>
      </c>
      <c r="AG6" s="295">
        <v>0</v>
      </c>
      <c r="AH6" s="295">
        <v>0</v>
      </c>
      <c r="AI6" s="295">
        <v>0</v>
      </c>
      <c r="AJ6" s="295">
        <v>0</v>
      </c>
      <c r="AK6" s="295">
        <v>0</v>
      </c>
      <c r="AL6" s="295">
        <v>0</v>
      </c>
      <c r="AM6" s="295">
        <v>0</v>
      </c>
      <c r="AN6" s="295">
        <v>0</v>
      </c>
      <c r="AO6" s="295">
        <v>0</v>
      </c>
      <c r="AP6" s="295">
        <v>0</v>
      </c>
      <c r="AQ6" s="295">
        <v>0</v>
      </c>
      <c r="AR6" s="295">
        <v>0</v>
      </c>
      <c r="AS6" s="295">
        <v>0</v>
      </c>
      <c r="AT6" s="295">
        <v>0</v>
      </c>
      <c r="AU6" s="295">
        <v>0</v>
      </c>
      <c r="AV6" s="295">
        <v>231.47411666314397</v>
      </c>
      <c r="AW6" s="295">
        <v>325.20902588180275</v>
      </c>
      <c r="AX6" s="295">
        <v>365.13545224968743</v>
      </c>
      <c r="AY6" s="295">
        <v>437.39160512525461</v>
      </c>
      <c r="AZ6" s="295">
        <v>443.26224191823394</v>
      </c>
      <c r="BA6" s="295">
        <v>488.61175918926864</v>
      </c>
      <c r="BB6" s="295">
        <v>528.58293270578872</v>
      </c>
      <c r="BC6" s="295">
        <v>566.36950568822147</v>
      </c>
      <c r="BD6" s="295">
        <v>607.03198548293733</v>
      </c>
      <c r="BE6" s="295">
        <v>673.62344552251193</v>
      </c>
      <c r="BF6" s="295">
        <v>762.23</v>
      </c>
      <c r="BG6" s="295">
        <v>793.54721823565706</v>
      </c>
      <c r="BH6" s="295">
        <v>842.13</v>
      </c>
      <c r="BI6" s="295">
        <v>923.7647969778385</v>
      </c>
      <c r="BJ6" s="295">
        <v>972.69087379439623</v>
      </c>
      <c r="BK6" s="295">
        <v>1039.8247158707195</v>
      </c>
      <c r="BL6" s="295">
        <v>1105.9393085337213</v>
      </c>
      <c r="BM6" s="295">
        <v>1192.1009182195146</v>
      </c>
      <c r="BN6" s="295">
        <v>1220.2044423261623</v>
      </c>
      <c r="BO6" s="295">
        <v>1314.7165739259212</v>
      </c>
      <c r="BP6" s="295">
        <v>1390.6353122046253</v>
      </c>
      <c r="BQ6" s="295">
        <v>1463.3914453663692</v>
      </c>
      <c r="BR6" s="295">
        <v>1717.304349681425</v>
      </c>
      <c r="BS6" s="295">
        <v>1834.7090892979174</v>
      </c>
      <c r="BT6" s="295">
        <v>1896.9720008984343</v>
      </c>
      <c r="BU6" s="295">
        <v>1965.0761694445403</v>
      </c>
      <c r="BV6" s="295">
        <v>2114.125452431344</v>
      </c>
      <c r="BW6" s="295">
        <v>2295.7820152292857</v>
      </c>
      <c r="BX6" s="295">
        <v>2187.5136248110402</v>
      </c>
      <c r="BY6" s="295">
        <v>2326.1734361747713</v>
      </c>
      <c r="BZ6" s="295">
        <v>2491.5698553530065</v>
      </c>
      <c r="CA6" s="295">
        <v>2672.957239743781</v>
      </c>
      <c r="CB6" s="296">
        <v>2861.5166756313256</v>
      </c>
    </row>
    <row r="7" spans="1:80" x14ac:dyDescent="0.4">
      <c r="B7" s="294" t="s">
        <v>373</v>
      </c>
      <c r="C7" s="294"/>
      <c r="D7" s="295">
        <v>0</v>
      </c>
      <c r="E7" s="295">
        <v>0</v>
      </c>
      <c r="F7" s="295">
        <v>0</v>
      </c>
      <c r="G7" s="295">
        <v>0</v>
      </c>
      <c r="H7" s="295">
        <v>0</v>
      </c>
      <c r="I7" s="295">
        <v>0</v>
      </c>
      <c r="J7" s="295">
        <v>0</v>
      </c>
      <c r="K7" s="295">
        <v>0</v>
      </c>
      <c r="L7" s="295">
        <v>0</v>
      </c>
      <c r="M7" s="295">
        <v>0</v>
      </c>
      <c r="N7" s="295">
        <v>0</v>
      </c>
      <c r="O7" s="295">
        <v>0</v>
      </c>
      <c r="P7" s="295">
        <v>0</v>
      </c>
      <c r="Q7" s="295">
        <v>0</v>
      </c>
      <c r="R7" s="295">
        <v>0</v>
      </c>
      <c r="S7" s="295">
        <v>0</v>
      </c>
      <c r="T7" s="295">
        <v>0</v>
      </c>
      <c r="U7" s="295">
        <v>0</v>
      </c>
      <c r="V7" s="295">
        <v>0</v>
      </c>
      <c r="W7" s="295">
        <v>0</v>
      </c>
      <c r="X7" s="295">
        <v>0</v>
      </c>
      <c r="Y7" s="295">
        <v>0</v>
      </c>
      <c r="Z7" s="295">
        <v>0</v>
      </c>
      <c r="AA7" s="295">
        <v>0</v>
      </c>
      <c r="AB7" s="295">
        <v>0</v>
      </c>
      <c r="AC7" s="295">
        <v>0</v>
      </c>
      <c r="AD7" s="295">
        <v>0</v>
      </c>
      <c r="AE7" s="295">
        <v>0</v>
      </c>
      <c r="AF7" s="295">
        <v>0</v>
      </c>
      <c r="AG7" s="295">
        <v>0</v>
      </c>
      <c r="AH7" s="295">
        <v>0</v>
      </c>
      <c r="AI7" s="295">
        <v>0</v>
      </c>
      <c r="AJ7" s="295">
        <v>0</v>
      </c>
      <c r="AK7" s="295">
        <v>0</v>
      </c>
      <c r="AL7" s="295">
        <v>0</v>
      </c>
      <c r="AM7" s="295">
        <v>0</v>
      </c>
      <c r="AN7" s="295">
        <v>0</v>
      </c>
      <c r="AO7" s="295">
        <v>0</v>
      </c>
      <c r="AP7" s="295">
        <v>0</v>
      </c>
      <c r="AQ7" s="295">
        <v>0</v>
      </c>
      <c r="AR7" s="295">
        <v>0</v>
      </c>
      <c r="AS7" s="295">
        <v>0</v>
      </c>
      <c r="AT7" s="295">
        <v>0</v>
      </c>
      <c r="AU7" s="295">
        <v>0</v>
      </c>
      <c r="AV7" s="295">
        <v>1236.2204590686167</v>
      </c>
      <c r="AW7" s="295">
        <v>1736.8250803346616</v>
      </c>
      <c r="AX7" s="295">
        <v>1938.6567415590337</v>
      </c>
      <c r="AY7" s="295">
        <v>2356.4150170875105</v>
      </c>
      <c r="AZ7" s="295">
        <v>2842.0259956222508</v>
      </c>
      <c r="BA7" s="295">
        <v>3091.4517961447359</v>
      </c>
      <c r="BB7" s="295">
        <v>3258.3114352948169</v>
      </c>
      <c r="BC7" s="295">
        <v>3408.5922572418208</v>
      </c>
      <c r="BD7" s="295">
        <v>3589.6378004004227</v>
      </c>
      <c r="BE7" s="295">
        <v>3861.7406212620726</v>
      </c>
      <c r="BF7" s="295">
        <v>4105.2438886240434</v>
      </c>
      <c r="BG7" s="295">
        <v>4388.6272675576192</v>
      </c>
      <c r="BH7" s="295">
        <v>4628.2520000000004</v>
      </c>
      <c r="BI7" s="295">
        <v>4869.6964021188787</v>
      </c>
      <c r="BJ7" s="295">
        <v>5122.9964421995737</v>
      </c>
      <c r="BK7" s="295">
        <v>5468.0760196496631</v>
      </c>
      <c r="BL7" s="295">
        <v>5799.6705914329377</v>
      </c>
      <c r="BM7" s="295">
        <v>6277.2924692415208</v>
      </c>
      <c r="BN7" s="295">
        <v>6456.118999717567</v>
      </c>
      <c r="BO7" s="295">
        <v>6899.7753096582774</v>
      </c>
      <c r="BP7" s="295">
        <v>7419.4275888724915</v>
      </c>
      <c r="BQ7" s="295">
        <v>7528.3277963936862</v>
      </c>
      <c r="BR7" s="295">
        <v>7070.966334335757</v>
      </c>
      <c r="BS7" s="295">
        <v>6632.0880013466494</v>
      </c>
      <c r="BT7" s="295">
        <v>5138.3005447814785</v>
      </c>
      <c r="BU7" s="295">
        <v>3571.9625758396123</v>
      </c>
      <c r="BV7" s="295">
        <v>2486.5829515080131</v>
      </c>
      <c r="BW7" s="295">
        <v>1615.2862741593003</v>
      </c>
      <c r="BX7" s="295">
        <v>810.4941960335799</v>
      </c>
      <c r="BY7" s="295">
        <v>653.51535062034145</v>
      </c>
      <c r="BZ7" s="295">
        <v>411.99949921465986</v>
      </c>
      <c r="CA7" s="295">
        <v>168.5806451963881</v>
      </c>
      <c r="CB7" s="296">
        <v>147.34721554264513</v>
      </c>
    </row>
    <row r="8" spans="1:80" x14ac:dyDescent="0.4">
      <c r="B8" s="294" t="s">
        <v>372</v>
      </c>
      <c r="C8" s="294"/>
      <c r="D8" s="295">
        <v>0</v>
      </c>
      <c r="E8" s="295">
        <v>0</v>
      </c>
      <c r="F8" s="295">
        <v>0</v>
      </c>
      <c r="G8" s="295">
        <v>0</v>
      </c>
      <c r="H8" s="295">
        <v>0</v>
      </c>
      <c r="I8" s="295">
        <v>0</v>
      </c>
      <c r="J8" s="295">
        <v>0</v>
      </c>
      <c r="K8" s="295">
        <v>0</v>
      </c>
      <c r="L8" s="295">
        <v>0</v>
      </c>
      <c r="M8" s="295">
        <v>0</v>
      </c>
      <c r="N8" s="295">
        <v>0</v>
      </c>
      <c r="O8" s="295">
        <v>0</v>
      </c>
      <c r="P8" s="295">
        <v>0</v>
      </c>
      <c r="Q8" s="295">
        <v>0</v>
      </c>
      <c r="R8" s="295">
        <v>0</v>
      </c>
      <c r="S8" s="295">
        <v>0</v>
      </c>
      <c r="T8" s="295">
        <v>0</v>
      </c>
      <c r="U8" s="295">
        <v>0</v>
      </c>
      <c r="V8" s="295">
        <v>0</v>
      </c>
      <c r="W8" s="295">
        <v>0</v>
      </c>
      <c r="X8" s="295">
        <v>0</v>
      </c>
      <c r="Y8" s="295">
        <v>0</v>
      </c>
      <c r="Z8" s="295">
        <v>0</v>
      </c>
      <c r="AA8" s="295">
        <v>0</v>
      </c>
      <c r="AB8" s="295">
        <v>0</v>
      </c>
      <c r="AC8" s="295">
        <v>0</v>
      </c>
      <c r="AD8" s="295">
        <v>0</v>
      </c>
      <c r="AE8" s="295">
        <v>0</v>
      </c>
      <c r="AF8" s="295">
        <v>0</v>
      </c>
      <c r="AG8" s="295">
        <v>0</v>
      </c>
      <c r="AH8" s="295">
        <v>0</v>
      </c>
      <c r="AI8" s="295">
        <v>0</v>
      </c>
      <c r="AJ8" s="295">
        <v>0</v>
      </c>
      <c r="AK8" s="295">
        <v>0</v>
      </c>
      <c r="AL8" s="295">
        <v>0</v>
      </c>
      <c r="AM8" s="295">
        <v>0</v>
      </c>
      <c r="AN8" s="295">
        <v>0</v>
      </c>
      <c r="AO8" s="295">
        <v>0</v>
      </c>
      <c r="AP8" s="295">
        <v>0</v>
      </c>
      <c r="AQ8" s="295">
        <v>0</v>
      </c>
      <c r="AR8" s="295">
        <v>0</v>
      </c>
      <c r="AS8" s="295">
        <v>0</v>
      </c>
      <c r="AT8" s="295">
        <v>0</v>
      </c>
      <c r="AU8" s="295">
        <v>0</v>
      </c>
      <c r="AV8" s="295">
        <v>505.50842426823931</v>
      </c>
      <c r="AW8" s="295">
        <v>710.21289378353549</v>
      </c>
      <c r="AX8" s="295">
        <v>820.7658061912789</v>
      </c>
      <c r="AY8" s="295">
        <v>1007.9813777872349</v>
      </c>
      <c r="AZ8" s="295">
        <v>1212.5307624595152</v>
      </c>
      <c r="BA8" s="295">
        <v>1373.3434446659953</v>
      </c>
      <c r="BB8" s="295">
        <v>1529.2386319993936</v>
      </c>
      <c r="BC8" s="295">
        <v>1685.0312370699578</v>
      </c>
      <c r="BD8" s="295">
        <v>1846.9692141166404</v>
      </c>
      <c r="BE8" s="295">
        <v>2044.6946975616393</v>
      </c>
      <c r="BF8" s="295">
        <v>2184.4949999999999</v>
      </c>
      <c r="BG8" s="295">
        <v>2399.912471946795</v>
      </c>
      <c r="BH8" s="295">
        <v>2608.7809999999999</v>
      </c>
      <c r="BI8" s="295">
        <v>2824.8410963032829</v>
      </c>
      <c r="BJ8" s="295">
        <v>3059.7591478660306</v>
      </c>
      <c r="BK8" s="295">
        <v>3359.1290942770729</v>
      </c>
      <c r="BL8" s="295">
        <v>3619.5934670833412</v>
      </c>
      <c r="BM8" s="295">
        <v>3989.1991157989637</v>
      </c>
      <c r="BN8" s="295">
        <v>4200.2916762362729</v>
      </c>
      <c r="BO8" s="295">
        <v>4351.2435542558051</v>
      </c>
      <c r="BP8" s="295">
        <v>4620.0866791328817</v>
      </c>
      <c r="BQ8" s="295">
        <v>4770.7953469207459</v>
      </c>
      <c r="BR8" s="295">
        <v>5009.9905589028167</v>
      </c>
      <c r="BS8" s="295">
        <v>4766.3278780454339</v>
      </c>
      <c r="BT8" s="295">
        <v>4478.3398482512839</v>
      </c>
      <c r="BU8" s="295">
        <v>3842.5545479558677</v>
      </c>
      <c r="BV8" s="295">
        <v>3525.5180678506381</v>
      </c>
      <c r="BW8" s="295">
        <v>3314.6383132637948</v>
      </c>
      <c r="BX8" s="295">
        <v>2663.7824989280671</v>
      </c>
      <c r="BY8" s="295">
        <v>2460.2471126284613</v>
      </c>
      <c r="BZ8" s="295">
        <v>2229.1014850453589</v>
      </c>
      <c r="CA8" s="295">
        <v>1984.1707783509387</v>
      </c>
      <c r="CB8" s="296">
        <v>1816.8149134523442</v>
      </c>
    </row>
    <row r="9" spans="1:80" ht="26.25" customHeight="1" x14ac:dyDescent="0.4">
      <c r="B9" s="212" t="s">
        <v>545</v>
      </c>
      <c r="C9" s="294"/>
      <c r="D9" s="295">
        <v>0</v>
      </c>
      <c r="E9" s="295">
        <v>0</v>
      </c>
      <c r="F9" s="295">
        <v>0</v>
      </c>
      <c r="G9" s="295">
        <v>0</v>
      </c>
      <c r="H9" s="295">
        <v>0</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95">
        <v>0</v>
      </c>
      <c r="AK9" s="295">
        <v>0</v>
      </c>
      <c r="AL9" s="295">
        <v>0</v>
      </c>
      <c r="AM9" s="295">
        <v>0</v>
      </c>
      <c r="AN9" s="295">
        <v>0</v>
      </c>
      <c r="AO9" s="295">
        <v>0</v>
      </c>
      <c r="AP9" s="295">
        <v>0</v>
      </c>
      <c r="AQ9" s="295">
        <v>0</v>
      </c>
      <c r="AR9" s="295">
        <v>0</v>
      </c>
      <c r="AS9" s="295">
        <v>0</v>
      </c>
      <c r="AT9" s="295">
        <v>0</v>
      </c>
      <c r="AU9" s="295">
        <v>0</v>
      </c>
      <c r="AV9" s="295">
        <v>0</v>
      </c>
      <c r="AW9" s="295">
        <v>0</v>
      </c>
      <c r="AX9" s="295">
        <v>0</v>
      </c>
      <c r="AY9" s="295">
        <v>0</v>
      </c>
      <c r="AZ9" s="295">
        <v>0</v>
      </c>
      <c r="BA9" s="295">
        <v>0</v>
      </c>
      <c r="BB9" s="295">
        <v>0</v>
      </c>
      <c r="BC9" s="295">
        <v>0</v>
      </c>
      <c r="BD9" s="295">
        <v>0</v>
      </c>
      <c r="BE9" s="295">
        <v>0</v>
      </c>
      <c r="BF9" s="295">
        <v>6</v>
      </c>
      <c r="BG9" s="295">
        <v>6</v>
      </c>
      <c r="BH9" s="295">
        <v>7</v>
      </c>
      <c r="BI9" s="295">
        <v>7</v>
      </c>
      <c r="BJ9" s="295">
        <v>8</v>
      </c>
      <c r="BK9" s="295">
        <v>11</v>
      </c>
      <c r="BL9" s="295">
        <v>9</v>
      </c>
      <c r="BM9" s="295">
        <v>10</v>
      </c>
      <c r="BN9" s="295">
        <v>10.890517425084694</v>
      </c>
      <c r="BO9" s="295">
        <v>12.136140054957304</v>
      </c>
      <c r="BP9" s="295">
        <v>13.348137721212947</v>
      </c>
      <c r="BQ9" s="295">
        <v>13.702305472355061</v>
      </c>
      <c r="BR9" s="295">
        <v>13.70419709904372</v>
      </c>
      <c r="BS9" s="295">
        <v>13.607782300753563</v>
      </c>
      <c r="BT9" s="295">
        <v>13.191077208965412</v>
      </c>
      <c r="BU9" s="295">
        <v>10.746144223600885</v>
      </c>
      <c r="BV9" s="295">
        <v>9.3101693143172</v>
      </c>
      <c r="BW9" s="295">
        <v>8.2784490587123631</v>
      </c>
      <c r="BX9" s="295">
        <v>6.4866794793666038</v>
      </c>
      <c r="BY9" s="295">
        <v>6.2325021900982964</v>
      </c>
      <c r="BZ9" s="295">
        <v>5.8804704394276959</v>
      </c>
      <c r="CA9" s="295">
        <v>5.5287857005677372</v>
      </c>
      <c r="CB9" s="296">
        <v>5.5287514916731553</v>
      </c>
    </row>
    <row r="10" spans="1:80" ht="25.5" customHeight="1" x14ac:dyDescent="0.4">
      <c r="B10" s="239" t="s">
        <v>221</v>
      </c>
      <c r="C10" s="294"/>
      <c r="D10" s="291">
        <f t="shared" ref="D10:AI10" si="6">SUM(D11:D12)</f>
        <v>0</v>
      </c>
      <c r="E10" s="291">
        <f t="shared" si="6"/>
        <v>0</v>
      </c>
      <c r="F10" s="291">
        <f t="shared" si="6"/>
        <v>0</v>
      </c>
      <c r="G10" s="291">
        <f t="shared" si="6"/>
        <v>0</v>
      </c>
      <c r="H10" s="291">
        <f t="shared" si="6"/>
        <v>0</v>
      </c>
      <c r="I10" s="291">
        <f t="shared" si="6"/>
        <v>0</v>
      </c>
      <c r="J10" s="291">
        <f t="shared" si="6"/>
        <v>0</v>
      </c>
      <c r="K10" s="291">
        <f t="shared" si="6"/>
        <v>0</v>
      </c>
      <c r="L10" s="291">
        <f t="shared" si="6"/>
        <v>0</v>
      </c>
      <c r="M10" s="291">
        <f t="shared" si="6"/>
        <v>0</v>
      </c>
      <c r="N10" s="291">
        <f t="shared" si="6"/>
        <v>0</v>
      </c>
      <c r="O10" s="291">
        <f t="shared" si="6"/>
        <v>0</v>
      </c>
      <c r="P10" s="291">
        <f t="shared" si="6"/>
        <v>0</v>
      </c>
      <c r="Q10" s="291">
        <f t="shared" si="6"/>
        <v>0</v>
      </c>
      <c r="R10" s="291">
        <f t="shared" si="6"/>
        <v>0</v>
      </c>
      <c r="S10" s="291">
        <f t="shared" si="6"/>
        <v>0</v>
      </c>
      <c r="T10" s="291">
        <f t="shared" si="6"/>
        <v>0</v>
      </c>
      <c r="U10" s="291">
        <f t="shared" si="6"/>
        <v>0</v>
      </c>
      <c r="V10" s="291">
        <f t="shared" si="6"/>
        <v>0</v>
      </c>
      <c r="W10" s="291">
        <f t="shared" si="6"/>
        <v>0</v>
      </c>
      <c r="X10" s="291">
        <f t="shared" si="6"/>
        <v>0</v>
      </c>
      <c r="Y10" s="291">
        <f t="shared" si="6"/>
        <v>0</v>
      </c>
      <c r="Z10" s="291">
        <f t="shared" si="6"/>
        <v>0</v>
      </c>
      <c r="AA10" s="291">
        <f t="shared" si="6"/>
        <v>0</v>
      </c>
      <c r="AB10" s="291">
        <f t="shared" si="6"/>
        <v>0</v>
      </c>
      <c r="AC10" s="291">
        <f t="shared" si="6"/>
        <v>0</v>
      </c>
      <c r="AD10" s="291">
        <f t="shared" si="6"/>
        <v>0</v>
      </c>
      <c r="AE10" s="291">
        <f t="shared" si="6"/>
        <v>0</v>
      </c>
      <c r="AF10" s="291">
        <f t="shared" si="6"/>
        <v>0</v>
      </c>
      <c r="AG10" s="291">
        <f t="shared" si="6"/>
        <v>0</v>
      </c>
      <c r="AH10" s="291">
        <f t="shared" si="6"/>
        <v>0</v>
      </c>
      <c r="AI10" s="291">
        <f t="shared" si="6"/>
        <v>0</v>
      </c>
      <c r="AJ10" s="291">
        <f t="shared" ref="AJ10:BO10" si="7">SUM(AJ11:AJ12)</f>
        <v>0</v>
      </c>
      <c r="AK10" s="291">
        <f t="shared" si="7"/>
        <v>0</v>
      </c>
      <c r="AL10" s="291">
        <f t="shared" si="7"/>
        <v>0</v>
      </c>
      <c r="AM10" s="291">
        <f t="shared" si="7"/>
        <v>0</v>
      </c>
      <c r="AN10" s="291">
        <f t="shared" si="7"/>
        <v>0</v>
      </c>
      <c r="AO10" s="291">
        <f t="shared" si="7"/>
        <v>0</v>
      </c>
      <c r="AP10" s="291">
        <f t="shared" si="7"/>
        <v>0</v>
      </c>
      <c r="AQ10" s="291">
        <f t="shared" si="7"/>
        <v>0</v>
      </c>
      <c r="AR10" s="291">
        <f t="shared" si="7"/>
        <v>0</v>
      </c>
      <c r="AS10" s="291">
        <f t="shared" si="7"/>
        <v>0</v>
      </c>
      <c r="AT10" s="291">
        <f t="shared" si="7"/>
        <v>0</v>
      </c>
      <c r="AU10" s="291">
        <f t="shared" si="7"/>
        <v>0</v>
      </c>
      <c r="AV10" s="291">
        <f t="shared" si="7"/>
        <v>0</v>
      </c>
      <c r="AW10" s="291">
        <f t="shared" si="7"/>
        <v>0</v>
      </c>
      <c r="AX10" s="291">
        <f t="shared" si="7"/>
        <v>0</v>
      </c>
      <c r="AY10" s="291">
        <f t="shared" si="7"/>
        <v>0</v>
      </c>
      <c r="AZ10" s="291">
        <f t="shared" si="7"/>
        <v>0</v>
      </c>
      <c r="BA10" s="291">
        <f t="shared" si="7"/>
        <v>0</v>
      </c>
      <c r="BB10" s="291">
        <f t="shared" si="7"/>
        <v>0</v>
      </c>
      <c r="BC10" s="291">
        <f t="shared" si="7"/>
        <v>0</v>
      </c>
      <c r="BD10" s="291">
        <f t="shared" si="7"/>
        <v>0</v>
      </c>
      <c r="BE10" s="291">
        <f t="shared" si="7"/>
        <v>0</v>
      </c>
      <c r="BF10" s="291">
        <f t="shared" si="7"/>
        <v>0</v>
      </c>
      <c r="BG10" s="291">
        <f t="shared" si="7"/>
        <v>0</v>
      </c>
      <c r="BH10" s="291">
        <f t="shared" si="7"/>
        <v>0</v>
      </c>
      <c r="BI10" s="291">
        <f t="shared" si="7"/>
        <v>0</v>
      </c>
      <c r="BJ10" s="291">
        <f t="shared" si="7"/>
        <v>0</v>
      </c>
      <c r="BK10" s="291">
        <f t="shared" si="7"/>
        <v>0</v>
      </c>
      <c r="BL10" s="291">
        <f t="shared" si="7"/>
        <v>0</v>
      </c>
      <c r="BM10" s="291">
        <f t="shared" si="7"/>
        <v>0</v>
      </c>
      <c r="BN10" s="291">
        <f t="shared" si="7"/>
        <v>0</v>
      </c>
      <c r="BO10" s="291">
        <f t="shared" si="7"/>
        <v>0</v>
      </c>
      <c r="BP10" s="291">
        <f t="shared" ref="BP10:CB10" si="8">SUM(BP11:BP12)</f>
        <v>0</v>
      </c>
      <c r="BQ10" s="291">
        <f t="shared" si="8"/>
        <v>160.53506744000006</v>
      </c>
      <c r="BR10" s="291">
        <f t="shared" si="8"/>
        <v>1564.5904814800003</v>
      </c>
      <c r="BS10" s="291">
        <f t="shared" si="8"/>
        <v>3004.5842815999977</v>
      </c>
      <c r="BT10" s="291">
        <f t="shared" si="8"/>
        <v>5160.3793347999217</v>
      </c>
      <c r="BU10" s="291">
        <f t="shared" si="8"/>
        <v>8637.6947994890197</v>
      </c>
      <c r="BV10" s="291">
        <f t="shared" si="8"/>
        <v>10574.616195339999</v>
      </c>
      <c r="BW10" s="291">
        <f t="shared" si="8"/>
        <v>12454.456860532842</v>
      </c>
      <c r="BX10" s="291">
        <f t="shared" si="8"/>
        <v>12819.310734296243</v>
      </c>
      <c r="BY10" s="291">
        <f t="shared" si="8"/>
        <v>13896.001545571449</v>
      </c>
      <c r="BZ10" s="291">
        <f t="shared" si="8"/>
        <v>15322.962107075378</v>
      </c>
      <c r="CA10" s="291">
        <f t="shared" si="8"/>
        <v>16791.727917655757</v>
      </c>
      <c r="CB10" s="292">
        <f t="shared" si="8"/>
        <v>17776.013470374019</v>
      </c>
    </row>
    <row r="11" spans="1:80" x14ac:dyDescent="0.4">
      <c r="B11" s="212" t="s">
        <v>373</v>
      </c>
      <c r="C11" s="294"/>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0</v>
      </c>
      <c r="AI11" s="295">
        <v>0</v>
      </c>
      <c r="AJ11" s="295">
        <v>0</v>
      </c>
      <c r="AK11" s="295">
        <v>0</v>
      </c>
      <c r="AL11" s="295">
        <v>0</v>
      </c>
      <c r="AM11" s="295">
        <v>0</v>
      </c>
      <c r="AN11" s="295">
        <v>0</v>
      </c>
      <c r="AO11" s="295">
        <v>0</v>
      </c>
      <c r="AP11" s="295">
        <v>0</v>
      </c>
      <c r="AQ11" s="295">
        <v>0</v>
      </c>
      <c r="AR11" s="295">
        <v>0</v>
      </c>
      <c r="AS11" s="295">
        <v>0</v>
      </c>
      <c r="AT11" s="295">
        <v>0</v>
      </c>
      <c r="AU11" s="295">
        <v>0</v>
      </c>
      <c r="AV11" s="295">
        <v>0</v>
      </c>
      <c r="AW11" s="295">
        <v>0</v>
      </c>
      <c r="AX11" s="295">
        <v>0</v>
      </c>
      <c r="AY11" s="295">
        <v>0</v>
      </c>
      <c r="AZ11" s="295">
        <v>0</v>
      </c>
      <c r="BA11" s="295">
        <v>0</v>
      </c>
      <c r="BB11" s="295">
        <v>0</v>
      </c>
      <c r="BC11" s="295">
        <v>0</v>
      </c>
      <c r="BD11" s="295">
        <v>0</v>
      </c>
      <c r="BE11" s="295">
        <v>0</v>
      </c>
      <c r="BF11" s="295">
        <v>0</v>
      </c>
      <c r="BG11" s="295">
        <v>0</v>
      </c>
      <c r="BH11" s="295">
        <v>0</v>
      </c>
      <c r="BI11" s="295">
        <v>0</v>
      </c>
      <c r="BJ11" s="295">
        <v>0</v>
      </c>
      <c r="BK11" s="295">
        <v>0</v>
      </c>
      <c r="BL11" s="295">
        <v>0</v>
      </c>
      <c r="BM11" s="295">
        <v>0</v>
      </c>
      <c r="BN11" s="295">
        <v>0</v>
      </c>
      <c r="BO11" s="295">
        <v>0</v>
      </c>
      <c r="BP11" s="295">
        <v>0</v>
      </c>
      <c r="BQ11" s="295">
        <v>145.66823881438239</v>
      </c>
      <c r="BR11" s="295">
        <v>1436.2081898445697</v>
      </c>
      <c r="BS11" s="295">
        <v>2723.0163881055287</v>
      </c>
      <c r="BT11" s="295">
        <v>4479.1492631464716</v>
      </c>
      <c r="BU11" s="295">
        <v>7213.9185130153601</v>
      </c>
      <c r="BV11" s="295">
        <v>9064.5663376055745</v>
      </c>
      <c r="BW11" s="295">
        <v>10597.094887977648</v>
      </c>
      <c r="BX11" s="295">
        <v>10662.359432945521</v>
      </c>
      <c r="BY11" s="295">
        <v>11432.91644007212</v>
      </c>
      <c r="BZ11" s="295">
        <v>12473.42435279629</v>
      </c>
      <c r="CA11" s="295">
        <v>13835.73528784749</v>
      </c>
      <c r="CB11" s="296">
        <v>15271.675048727331</v>
      </c>
    </row>
    <row r="12" spans="1:80" x14ac:dyDescent="0.4">
      <c r="B12" s="212" t="s">
        <v>372</v>
      </c>
      <c r="C12" s="294"/>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95">
        <v>0</v>
      </c>
      <c r="AK12" s="295">
        <v>0</v>
      </c>
      <c r="AL12" s="295">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v>0</v>
      </c>
      <c r="BE12" s="295">
        <v>0</v>
      </c>
      <c r="BF12" s="295">
        <v>0</v>
      </c>
      <c r="BG12" s="295">
        <v>0</v>
      </c>
      <c r="BH12" s="295">
        <v>0</v>
      </c>
      <c r="BI12" s="295">
        <v>0</v>
      </c>
      <c r="BJ12" s="295">
        <v>0</v>
      </c>
      <c r="BK12" s="295">
        <v>0</v>
      </c>
      <c r="BL12" s="295">
        <v>0</v>
      </c>
      <c r="BM12" s="295">
        <v>0</v>
      </c>
      <c r="BN12" s="295">
        <v>0</v>
      </c>
      <c r="BO12" s="295">
        <v>0</v>
      </c>
      <c r="BP12" s="295">
        <v>0</v>
      </c>
      <c r="BQ12" s="295">
        <v>14.866828625617664</v>
      </c>
      <c r="BR12" s="295">
        <v>128.38229163543059</v>
      </c>
      <c r="BS12" s="295">
        <v>281.56789349446876</v>
      </c>
      <c r="BT12" s="295">
        <v>681.23007165344984</v>
      </c>
      <c r="BU12" s="295">
        <v>1423.7762864736599</v>
      </c>
      <c r="BV12" s="295">
        <v>1510.0498577344244</v>
      </c>
      <c r="BW12" s="295">
        <v>1857.3619725551935</v>
      </c>
      <c r="BX12" s="295">
        <v>2156.951301350723</v>
      </c>
      <c r="BY12" s="295">
        <v>2463.0851054993282</v>
      </c>
      <c r="BZ12" s="295">
        <v>2849.5377542790875</v>
      </c>
      <c r="CA12" s="295">
        <v>2955.9926298082673</v>
      </c>
      <c r="CB12" s="296">
        <v>2504.3384216466893</v>
      </c>
    </row>
    <row r="13" spans="1:80" ht="27" customHeight="1" x14ac:dyDescent="0.4">
      <c r="A13" s="290"/>
      <c r="B13" s="222" t="s">
        <v>545</v>
      </c>
      <c r="C13" s="294"/>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v>0.30564139441048421</v>
      </c>
      <c r="BR13" s="295">
        <v>5.721569022334136</v>
      </c>
      <c r="BS13" s="295">
        <v>11.308480768204049</v>
      </c>
      <c r="BT13" s="295">
        <v>18.514200409908547</v>
      </c>
      <c r="BU13" s="295">
        <v>29.028025871579125</v>
      </c>
      <c r="BV13" s="295">
        <v>41.939265796733679</v>
      </c>
      <c r="BW13" s="295">
        <v>47.204970283626054</v>
      </c>
      <c r="BX13" s="295">
        <v>48.220043658863233</v>
      </c>
      <c r="BY13" s="295">
        <v>52.27861632030276</v>
      </c>
      <c r="BZ13" s="295">
        <v>57.19944299051356</v>
      </c>
      <c r="CA13" s="295">
        <v>62.467213600917326</v>
      </c>
      <c r="CB13" s="296">
        <v>66.128872256147162</v>
      </c>
    </row>
    <row r="14" spans="1:80" s="175" customFormat="1" ht="25.5" customHeight="1" x14ac:dyDescent="0.4">
      <c r="A14" s="290"/>
      <c r="B14" s="239" t="s">
        <v>178</v>
      </c>
      <c r="C14" s="297"/>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v>4.7691617500000003</v>
      </c>
      <c r="BR14" s="291">
        <v>6.040064700000003</v>
      </c>
      <c r="BS14" s="291">
        <v>6.9357352999999913</v>
      </c>
      <c r="BT14" s="291">
        <v>7.3484010500000174</v>
      </c>
      <c r="BU14" s="291">
        <v>8.2211221899999884</v>
      </c>
      <c r="BV14" s="291">
        <v>9.1482867099999936</v>
      </c>
      <c r="BW14" s="291">
        <v>10.002221180695424</v>
      </c>
      <c r="BX14" s="291">
        <v>10.759159066970856</v>
      </c>
      <c r="BY14" s="291">
        <v>11.71946197959069</v>
      </c>
      <c r="BZ14" s="291">
        <v>12.724061817200374</v>
      </c>
      <c r="CA14" s="291">
        <v>13.801900844380778</v>
      </c>
      <c r="CB14" s="292">
        <v>14.879874836254521</v>
      </c>
    </row>
    <row r="15" spans="1:80" s="175" customFormat="1" ht="26.25" customHeight="1" x14ac:dyDescent="0.4">
      <c r="B15" s="293" t="s">
        <v>180</v>
      </c>
      <c r="C15" s="297"/>
      <c r="D15" s="291">
        <v>0</v>
      </c>
      <c r="E15" s="291">
        <v>0</v>
      </c>
      <c r="F15" s="291">
        <v>0</v>
      </c>
      <c r="G15" s="291">
        <v>0</v>
      </c>
      <c r="H15" s="291">
        <v>0</v>
      </c>
      <c r="I15" s="291">
        <v>0</v>
      </c>
      <c r="J15" s="291">
        <v>0</v>
      </c>
      <c r="K15" s="291">
        <v>0</v>
      </c>
      <c r="L15" s="291">
        <v>0</v>
      </c>
      <c r="M15" s="291">
        <v>0</v>
      </c>
      <c r="N15" s="291">
        <v>0</v>
      </c>
      <c r="O15" s="291">
        <v>0</v>
      </c>
      <c r="P15" s="291">
        <v>0</v>
      </c>
      <c r="Q15" s="291">
        <v>0</v>
      </c>
      <c r="R15" s="291">
        <v>0</v>
      </c>
      <c r="S15" s="291">
        <v>0</v>
      </c>
      <c r="T15" s="291">
        <v>0</v>
      </c>
      <c r="U15" s="291">
        <v>0</v>
      </c>
      <c r="V15" s="291">
        <v>0</v>
      </c>
      <c r="W15" s="291">
        <v>0</v>
      </c>
      <c r="X15" s="291">
        <v>0</v>
      </c>
      <c r="Y15" s="291">
        <v>0</v>
      </c>
      <c r="Z15" s="291">
        <v>0</v>
      </c>
      <c r="AA15" s="291">
        <v>6</v>
      </c>
      <c r="AB15" s="291">
        <v>23.2</v>
      </c>
      <c r="AC15" s="291">
        <f t="shared" ref="AC15:BH15" si="9">SUM(AC16:AC18)</f>
        <v>35.799999999999997</v>
      </c>
      <c r="AD15" s="291">
        <f t="shared" si="9"/>
        <v>62.4</v>
      </c>
      <c r="AE15" s="291">
        <f t="shared" si="9"/>
        <v>95.9</v>
      </c>
      <c r="AF15" s="291">
        <f t="shared" si="9"/>
        <v>127.30000000000001</v>
      </c>
      <c r="AG15" s="291">
        <f t="shared" si="9"/>
        <v>166.7</v>
      </c>
      <c r="AH15" s="291">
        <f t="shared" si="9"/>
        <v>168</v>
      </c>
      <c r="AI15" s="291">
        <f t="shared" si="9"/>
        <v>201</v>
      </c>
      <c r="AJ15" s="291">
        <f t="shared" si="9"/>
        <v>260</v>
      </c>
      <c r="AK15" s="291">
        <f t="shared" si="9"/>
        <v>330</v>
      </c>
      <c r="AL15" s="291">
        <f t="shared" si="9"/>
        <v>403</v>
      </c>
      <c r="AM15" s="291">
        <f t="shared" si="9"/>
        <v>495</v>
      </c>
      <c r="AN15" s="291">
        <f t="shared" si="9"/>
        <v>576</v>
      </c>
      <c r="AO15" s="291">
        <f t="shared" si="9"/>
        <v>686</v>
      </c>
      <c r="AP15" s="291">
        <f t="shared" si="9"/>
        <v>779</v>
      </c>
      <c r="AQ15" s="291">
        <f t="shared" si="9"/>
        <v>897.38499999999999</v>
      </c>
      <c r="AR15" s="291">
        <f t="shared" si="9"/>
        <v>1003.4670000000001</v>
      </c>
      <c r="AS15" s="291">
        <f t="shared" si="9"/>
        <v>1158.527</v>
      </c>
      <c r="AT15" s="291">
        <f t="shared" si="9"/>
        <v>1382.009</v>
      </c>
      <c r="AU15" s="291">
        <f t="shared" si="9"/>
        <v>1706.221</v>
      </c>
      <c r="AV15" s="291">
        <f t="shared" si="9"/>
        <v>1553.4739999999999</v>
      </c>
      <c r="AW15" s="291">
        <f t="shared" si="9"/>
        <v>1795.461</v>
      </c>
      <c r="AX15" s="291">
        <f t="shared" si="9"/>
        <v>1962.682</v>
      </c>
      <c r="AY15" s="291">
        <f t="shared" si="9"/>
        <v>2194.1619999999998</v>
      </c>
      <c r="AZ15" s="291">
        <f t="shared" si="9"/>
        <v>2392.893</v>
      </c>
      <c r="BA15" s="291">
        <f t="shared" si="9"/>
        <v>2521.25</v>
      </c>
      <c r="BB15" s="291">
        <f t="shared" si="9"/>
        <v>2679.9749999999999</v>
      </c>
      <c r="BC15" s="291">
        <f t="shared" si="9"/>
        <v>2822.8040000000001</v>
      </c>
      <c r="BD15" s="291">
        <f t="shared" si="9"/>
        <v>2955.1210000000001</v>
      </c>
      <c r="BE15" s="291">
        <f t="shared" si="9"/>
        <v>3124.4597597447382</v>
      </c>
      <c r="BF15" s="291">
        <f t="shared" si="9"/>
        <v>3250.6787885787207</v>
      </c>
      <c r="BG15" s="291">
        <f t="shared" si="9"/>
        <v>3457.0445494205601</v>
      </c>
      <c r="BH15" s="291">
        <f t="shared" si="9"/>
        <v>3673.5859999999998</v>
      </c>
      <c r="BI15" s="291">
        <f t="shared" ref="BI15:CB15" si="10">SUM(BI16:BI18)</f>
        <v>3924.14037813</v>
      </c>
      <c r="BJ15" s="291">
        <f t="shared" si="10"/>
        <v>4149.40578293</v>
      </c>
      <c r="BK15" s="291">
        <f t="shared" si="10"/>
        <v>4444.4350972342991</v>
      </c>
      <c r="BL15" s="291">
        <f t="shared" si="10"/>
        <v>4734.8039219600005</v>
      </c>
      <c r="BM15" s="291">
        <f t="shared" si="10"/>
        <v>5106.2537628999999</v>
      </c>
      <c r="BN15" s="291">
        <f t="shared" si="10"/>
        <v>5227.7472379531791</v>
      </c>
      <c r="BO15" s="291">
        <f t="shared" si="10"/>
        <v>5339.4256940699997</v>
      </c>
      <c r="BP15" s="291">
        <f t="shared" si="10"/>
        <v>5475.6249157700013</v>
      </c>
      <c r="BQ15" s="291">
        <f t="shared" si="10"/>
        <v>5360.0751764300812</v>
      </c>
      <c r="BR15" s="291">
        <f t="shared" si="10"/>
        <v>5421.7736767999995</v>
      </c>
      <c r="BS15" s="291">
        <f t="shared" si="10"/>
        <v>5489.5433917499959</v>
      </c>
      <c r="BT15" s="291">
        <f t="shared" si="10"/>
        <v>5482.7675999399999</v>
      </c>
      <c r="BU15" s="291">
        <f t="shared" si="10"/>
        <v>5529.3185711499982</v>
      </c>
      <c r="BV15" s="291">
        <f t="shared" si="10"/>
        <v>5675.7961694693131</v>
      </c>
      <c r="BW15" s="291">
        <f t="shared" si="10"/>
        <v>5936.2196675378318</v>
      </c>
      <c r="BX15" s="291">
        <f t="shared" si="10"/>
        <v>5615.9435736789683</v>
      </c>
      <c r="BY15" s="291">
        <f t="shared" si="10"/>
        <v>5797.970246883503</v>
      </c>
      <c r="BZ15" s="291">
        <f t="shared" si="10"/>
        <v>6000.3860077722156</v>
      </c>
      <c r="CA15" s="291">
        <f t="shared" si="10"/>
        <v>6250.0480242936328</v>
      </c>
      <c r="CB15" s="292">
        <f t="shared" si="10"/>
        <v>6452.1525405766843</v>
      </c>
    </row>
    <row r="16" spans="1:80" x14ac:dyDescent="0.4">
      <c r="B16" s="212" t="s">
        <v>544</v>
      </c>
      <c r="C16" s="294"/>
      <c r="D16" s="295">
        <v>0</v>
      </c>
      <c r="E16" s="295">
        <v>0</v>
      </c>
      <c r="F16" s="295">
        <v>0</v>
      </c>
      <c r="G16" s="295">
        <v>0</v>
      </c>
      <c r="H16" s="295">
        <v>0</v>
      </c>
      <c r="I16" s="295">
        <v>0</v>
      </c>
      <c r="J16" s="295">
        <v>0</v>
      </c>
      <c r="K16" s="295">
        <v>0</v>
      </c>
      <c r="L16" s="295">
        <v>0</v>
      </c>
      <c r="M16" s="295">
        <v>0</v>
      </c>
      <c r="N16" s="295">
        <v>0</v>
      </c>
      <c r="O16" s="295">
        <v>0</v>
      </c>
      <c r="P16" s="295">
        <v>0</v>
      </c>
      <c r="Q16" s="295">
        <v>0</v>
      </c>
      <c r="R16" s="295">
        <v>0</v>
      </c>
      <c r="S16" s="295">
        <v>0</v>
      </c>
      <c r="T16" s="295">
        <v>0</v>
      </c>
      <c r="U16" s="295">
        <v>0</v>
      </c>
      <c r="V16" s="295">
        <v>0</v>
      </c>
      <c r="W16" s="295">
        <v>0</v>
      </c>
      <c r="X16" s="295">
        <v>0</v>
      </c>
      <c r="Y16" s="295">
        <v>0</v>
      </c>
      <c r="Z16" s="295">
        <v>0</v>
      </c>
      <c r="AA16" s="295">
        <v>0</v>
      </c>
      <c r="AB16" s="295">
        <v>0</v>
      </c>
      <c r="AC16" s="295">
        <v>7.6447916666666655</v>
      </c>
      <c r="AD16" s="295">
        <v>13.060404095620544</v>
      </c>
      <c r="AE16" s="295">
        <v>19.217480173446685</v>
      </c>
      <c r="AF16" s="295">
        <v>24.278010196304265</v>
      </c>
      <c r="AG16" s="295">
        <v>30.829420382504928</v>
      </c>
      <c r="AH16" s="295">
        <v>29.110512129380052</v>
      </c>
      <c r="AI16" s="295">
        <v>33.549592894152475</v>
      </c>
      <c r="AJ16" s="295">
        <v>40.369007052134776</v>
      </c>
      <c r="AK16" s="295">
        <v>46.752225119122535</v>
      </c>
      <c r="AL16" s="295">
        <v>54.320191795418218</v>
      </c>
      <c r="AM16" s="295">
        <v>59.875101756018147</v>
      </c>
      <c r="AN16" s="295">
        <v>65.101994394921959</v>
      </c>
      <c r="AO16" s="295">
        <v>74.2190013532487</v>
      </c>
      <c r="AP16" s="295">
        <v>80.449906377863556</v>
      </c>
      <c r="AQ16" s="295">
        <v>90.01536154090887</v>
      </c>
      <c r="AR16" s="295">
        <v>97.347068426548574</v>
      </c>
      <c r="AS16" s="295">
        <v>106.17280948270272</v>
      </c>
      <c r="AT16" s="295">
        <v>124.86515488177545</v>
      </c>
      <c r="AU16" s="295">
        <v>152.5137354583984</v>
      </c>
      <c r="AV16" s="295">
        <v>0</v>
      </c>
      <c r="AW16" s="295">
        <v>0</v>
      </c>
      <c r="AX16" s="295">
        <v>0</v>
      </c>
      <c r="AY16" s="295">
        <v>0</v>
      </c>
      <c r="AZ16" s="295">
        <v>0</v>
      </c>
      <c r="BA16" s="295">
        <v>0</v>
      </c>
      <c r="BB16" s="295">
        <v>0</v>
      </c>
      <c r="BC16" s="295">
        <v>0</v>
      </c>
      <c r="BD16" s="295">
        <v>0</v>
      </c>
      <c r="BE16" s="295">
        <v>0</v>
      </c>
      <c r="BF16" s="295">
        <v>0</v>
      </c>
      <c r="BG16" s="295">
        <v>0</v>
      </c>
      <c r="BH16" s="295">
        <v>0</v>
      </c>
      <c r="BI16" s="295">
        <v>0</v>
      </c>
      <c r="BJ16" s="295">
        <v>0</v>
      </c>
      <c r="BK16" s="295">
        <v>0</v>
      </c>
      <c r="BL16" s="295">
        <v>0</v>
      </c>
      <c r="BM16" s="295">
        <v>0</v>
      </c>
      <c r="BN16" s="295">
        <v>0</v>
      </c>
      <c r="BO16" s="295">
        <v>0</v>
      </c>
      <c r="BP16" s="295">
        <v>0</v>
      </c>
      <c r="BQ16" s="295">
        <v>0</v>
      </c>
      <c r="BR16" s="295">
        <v>0</v>
      </c>
      <c r="BS16" s="295">
        <v>0</v>
      </c>
      <c r="BT16" s="295">
        <v>0</v>
      </c>
      <c r="BU16" s="295">
        <v>0</v>
      </c>
      <c r="BV16" s="295">
        <v>0</v>
      </c>
      <c r="BW16" s="295">
        <v>0</v>
      </c>
      <c r="BX16" s="295">
        <v>0</v>
      </c>
      <c r="BY16" s="295">
        <v>0</v>
      </c>
      <c r="BZ16" s="295">
        <v>0</v>
      </c>
      <c r="CA16" s="295">
        <v>0</v>
      </c>
      <c r="CB16" s="296">
        <v>0</v>
      </c>
    </row>
    <row r="17" spans="1:80" x14ac:dyDescent="0.4">
      <c r="B17" s="212" t="s">
        <v>373</v>
      </c>
      <c r="C17" s="294"/>
      <c r="D17" s="295">
        <v>0</v>
      </c>
      <c r="E17" s="295">
        <v>0</v>
      </c>
      <c r="F17" s="295">
        <v>0</v>
      </c>
      <c r="G17" s="295">
        <v>0</v>
      </c>
      <c r="H17" s="295">
        <v>0</v>
      </c>
      <c r="I17" s="295">
        <v>0</v>
      </c>
      <c r="J17" s="295">
        <v>0</v>
      </c>
      <c r="K17" s="295">
        <v>0</v>
      </c>
      <c r="L17" s="295">
        <v>0</v>
      </c>
      <c r="M17" s="295">
        <v>0</v>
      </c>
      <c r="N17" s="295">
        <v>0</v>
      </c>
      <c r="O17" s="295">
        <v>0</v>
      </c>
      <c r="P17" s="295">
        <v>0</v>
      </c>
      <c r="Q17" s="295">
        <v>0</v>
      </c>
      <c r="R17" s="295">
        <v>0</v>
      </c>
      <c r="S17" s="295">
        <v>0</v>
      </c>
      <c r="T17" s="295">
        <v>0</v>
      </c>
      <c r="U17" s="295">
        <v>0</v>
      </c>
      <c r="V17" s="295">
        <v>0</v>
      </c>
      <c r="W17" s="295">
        <v>0</v>
      </c>
      <c r="X17" s="295">
        <v>0</v>
      </c>
      <c r="Y17" s="295">
        <v>0</v>
      </c>
      <c r="Z17" s="295">
        <v>0</v>
      </c>
      <c r="AA17" s="295">
        <v>0</v>
      </c>
      <c r="AB17" s="295">
        <v>0</v>
      </c>
      <c r="AC17" s="295">
        <v>9.9755208333333325</v>
      </c>
      <c r="AD17" s="295">
        <v>18.142219792696004</v>
      </c>
      <c r="AE17" s="295">
        <v>27.405666970959093</v>
      </c>
      <c r="AF17" s="295">
        <v>36.975452651547229</v>
      </c>
      <c r="AG17" s="295">
        <v>47.030814376786886</v>
      </c>
      <c r="AH17" s="295">
        <v>47.094339622641513</v>
      </c>
      <c r="AI17" s="295">
        <v>56.833456698741671</v>
      </c>
      <c r="AJ17" s="295">
        <v>70.134664795816093</v>
      </c>
      <c r="AK17" s="295">
        <v>89.996179088375442</v>
      </c>
      <c r="AL17" s="295">
        <v>107.5668620138519</v>
      </c>
      <c r="AM17" s="295">
        <v>131.12117688103268</v>
      </c>
      <c r="AN17" s="295">
        <v>148.84093337854017</v>
      </c>
      <c r="AO17" s="295">
        <v>171.82790159378595</v>
      </c>
      <c r="AP17" s="295">
        <v>194.35447124132716</v>
      </c>
      <c r="AQ17" s="295">
        <v>218.41677683791443</v>
      </c>
      <c r="AR17" s="295">
        <v>236.30305082986754</v>
      </c>
      <c r="AS17" s="295">
        <v>267.54749990048106</v>
      </c>
      <c r="AT17" s="295">
        <v>311.34100986175179</v>
      </c>
      <c r="AU17" s="295">
        <v>365.16189983173882</v>
      </c>
      <c r="AV17" s="295">
        <v>0</v>
      </c>
      <c r="AW17" s="295">
        <v>0</v>
      </c>
      <c r="AX17" s="295">
        <v>0</v>
      </c>
      <c r="AY17" s="295">
        <v>0</v>
      </c>
      <c r="AZ17" s="295">
        <v>0</v>
      </c>
      <c r="BA17" s="295">
        <v>0</v>
      </c>
      <c r="BB17" s="295">
        <v>0</v>
      </c>
      <c r="BC17" s="295">
        <v>0</v>
      </c>
      <c r="BD17" s="295">
        <v>0</v>
      </c>
      <c r="BE17" s="295">
        <v>0</v>
      </c>
      <c r="BF17" s="295">
        <v>0</v>
      </c>
      <c r="BG17" s="295">
        <v>0</v>
      </c>
      <c r="BH17" s="295">
        <v>0</v>
      </c>
      <c r="BI17" s="295">
        <v>0</v>
      </c>
      <c r="BJ17" s="295">
        <v>0</v>
      </c>
      <c r="BK17" s="295">
        <v>0</v>
      </c>
      <c r="BL17" s="295">
        <v>0</v>
      </c>
      <c r="BM17" s="295">
        <v>0</v>
      </c>
      <c r="BN17" s="295">
        <v>0</v>
      </c>
      <c r="BO17" s="295">
        <v>0</v>
      </c>
      <c r="BP17" s="295">
        <v>0</v>
      </c>
      <c r="BQ17" s="295">
        <v>0</v>
      </c>
      <c r="BR17" s="295">
        <v>0</v>
      </c>
      <c r="BS17" s="295">
        <v>0</v>
      </c>
      <c r="BT17" s="295">
        <v>0</v>
      </c>
      <c r="BU17" s="295">
        <v>0</v>
      </c>
      <c r="BV17" s="295">
        <v>0</v>
      </c>
      <c r="BW17" s="295">
        <v>0</v>
      </c>
      <c r="BX17" s="295">
        <v>0</v>
      </c>
      <c r="BY17" s="295">
        <v>0</v>
      </c>
      <c r="BZ17" s="295">
        <v>0</v>
      </c>
      <c r="CA17" s="295">
        <v>0</v>
      </c>
      <c r="CB17" s="296">
        <v>0</v>
      </c>
    </row>
    <row r="18" spans="1:80" x14ac:dyDescent="0.4">
      <c r="B18" s="212" t="s">
        <v>372</v>
      </c>
      <c r="C18" s="294"/>
      <c r="D18" s="295">
        <v>0</v>
      </c>
      <c r="E18" s="295">
        <v>0</v>
      </c>
      <c r="F18" s="295">
        <v>0</v>
      </c>
      <c r="G18" s="295">
        <v>0</v>
      </c>
      <c r="H18" s="295">
        <v>0</v>
      </c>
      <c r="I18" s="295">
        <v>0</v>
      </c>
      <c r="J18" s="295">
        <v>0</v>
      </c>
      <c r="K18" s="295">
        <v>0</v>
      </c>
      <c r="L18" s="295">
        <v>0</v>
      </c>
      <c r="M18" s="295">
        <v>0</v>
      </c>
      <c r="N18" s="295">
        <v>0</v>
      </c>
      <c r="O18" s="295">
        <v>0</v>
      </c>
      <c r="P18" s="295">
        <v>0</v>
      </c>
      <c r="Q18" s="295">
        <v>0</v>
      </c>
      <c r="R18" s="295">
        <v>0</v>
      </c>
      <c r="S18" s="295">
        <v>0</v>
      </c>
      <c r="T18" s="295">
        <v>0</v>
      </c>
      <c r="U18" s="295">
        <v>0</v>
      </c>
      <c r="V18" s="295">
        <v>0</v>
      </c>
      <c r="W18" s="295">
        <v>0</v>
      </c>
      <c r="X18" s="295">
        <v>0</v>
      </c>
      <c r="Y18" s="295">
        <v>0</v>
      </c>
      <c r="Z18" s="295">
        <v>0</v>
      </c>
      <c r="AA18" s="295">
        <v>0</v>
      </c>
      <c r="AB18" s="295">
        <v>0</v>
      </c>
      <c r="AC18" s="295">
        <v>18.1796875</v>
      </c>
      <c r="AD18" s="295">
        <v>31.19737611168345</v>
      </c>
      <c r="AE18" s="295">
        <v>49.276852855594228</v>
      </c>
      <c r="AF18" s="295">
        <v>66.046537152148517</v>
      </c>
      <c r="AG18" s="295">
        <v>88.839765240708175</v>
      </c>
      <c r="AH18" s="295">
        <v>91.795148247978432</v>
      </c>
      <c r="AI18" s="295">
        <v>110.61695040710585</v>
      </c>
      <c r="AJ18" s="295">
        <v>149.4963281520491</v>
      </c>
      <c r="AK18" s="295">
        <v>193.25159579250203</v>
      </c>
      <c r="AL18" s="295">
        <v>241.11294619072987</v>
      </c>
      <c r="AM18" s="295">
        <v>304.00372136294919</v>
      </c>
      <c r="AN18" s="295">
        <v>362.05707222653785</v>
      </c>
      <c r="AO18" s="295">
        <v>439.95309705296535</v>
      </c>
      <c r="AP18" s="295">
        <v>504.19562238080925</v>
      </c>
      <c r="AQ18" s="295">
        <v>588.95286162117668</v>
      </c>
      <c r="AR18" s="295">
        <v>669.81688074358397</v>
      </c>
      <c r="AS18" s="295">
        <v>784.80669061681635</v>
      </c>
      <c r="AT18" s="295">
        <v>945.80283525647269</v>
      </c>
      <c r="AU18" s="295">
        <v>1188.5453647098627</v>
      </c>
      <c r="AV18" s="295">
        <v>1553.4739999999999</v>
      </c>
      <c r="AW18" s="295">
        <v>1795.461</v>
      </c>
      <c r="AX18" s="295">
        <v>1962.682</v>
      </c>
      <c r="AY18" s="295">
        <v>2194.1619999999998</v>
      </c>
      <c r="AZ18" s="295">
        <v>2392.893</v>
      </c>
      <c r="BA18" s="295">
        <v>2521.25</v>
      </c>
      <c r="BB18" s="295">
        <v>2679.9749999999999</v>
      </c>
      <c r="BC18" s="295">
        <v>2822.8040000000001</v>
      </c>
      <c r="BD18" s="295">
        <v>2955.1210000000001</v>
      </c>
      <c r="BE18" s="295">
        <v>3124.4597597447382</v>
      </c>
      <c r="BF18" s="295">
        <v>3250.6787885787207</v>
      </c>
      <c r="BG18" s="295">
        <v>3457.0445494205601</v>
      </c>
      <c r="BH18" s="295">
        <v>3673.5859999999998</v>
      </c>
      <c r="BI18" s="295">
        <v>3924.14037813</v>
      </c>
      <c r="BJ18" s="295">
        <v>4149.40578293</v>
      </c>
      <c r="BK18" s="295">
        <v>4444.4350972342991</v>
      </c>
      <c r="BL18" s="295">
        <v>4734.8039219600005</v>
      </c>
      <c r="BM18" s="295">
        <v>5106.2537628999999</v>
      </c>
      <c r="BN18" s="295">
        <v>5227.7472379531791</v>
      </c>
      <c r="BO18" s="295">
        <v>5339.4256940699997</v>
      </c>
      <c r="BP18" s="295">
        <v>5475.6249157700013</v>
      </c>
      <c r="BQ18" s="295">
        <v>5360.0751764300812</v>
      </c>
      <c r="BR18" s="295">
        <v>5421.7736767999995</v>
      </c>
      <c r="BS18" s="295">
        <v>5489.5433917499959</v>
      </c>
      <c r="BT18" s="295">
        <v>5482.7675999399999</v>
      </c>
      <c r="BU18" s="295">
        <v>5529.3185711499982</v>
      </c>
      <c r="BV18" s="295">
        <v>5675.7961694693131</v>
      </c>
      <c r="BW18" s="295">
        <v>5936.2196675378318</v>
      </c>
      <c r="BX18" s="295">
        <v>5615.9435736789683</v>
      </c>
      <c r="BY18" s="295">
        <v>5797.970246883503</v>
      </c>
      <c r="BZ18" s="295">
        <v>6000.3860077722156</v>
      </c>
      <c r="CA18" s="295">
        <v>6250.0480242936328</v>
      </c>
      <c r="CB18" s="296">
        <v>6452.1525405766843</v>
      </c>
    </row>
    <row r="19" spans="1:80" ht="25.5" customHeight="1" x14ac:dyDescent="0.4">
      <c r="B19" s="222" t="s">
        <v>545</v>
      </c>
      <c r="C19" s="294"/>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v>0</v>
      </c>
      <c r="AB19" s="295">
        <v>0</v>
      </c>
      <c r="AC19" s="295">
        <v>0</v>
      </c>
      <c r="AD19" s="295">
        <v>0</v>
      </c>
      <c r="AE19" s="295">
        <v>0</v>
      </c>
      <c r="AF19" s="295">
        <v>0</v>
      </c>
      <c r="AG19" s="295">
        <v>0</v>
      </c>
      <c r="AH19" s="295">
        <v>0</v>
      </c>
      <c r="AI19" s="295">
        <v>0</v>
      </c>
      <c r="AJ19" s="295">
        <v>0</v>
      </c>
      <c r="AK19" s="295">
        <v>0</v>
      </c>
      <c r="AL19" s="295">
        <v>0</v>
      </c>
      <c r="AM19" s="295">
        <v>0</v>
      </c>
      <c r="AN19" s="295">
        <v>0</v>
      </c>
      <c r="AO19" s="295">
        <v>0</v>
      </c>
      <c r="AP19" s="295">
        <v>0</v>
      </c>
      <c r="AQ19" s="295">
        <v>0</v>
      </c>
      <c r="AR19" s="295">
        <v>0</v>
      </c>
      <c r="AS19" s="295">
        <v>0</v>
      </c>
      <c r="AT19" s="295">
        <v>0</v>
      </c>
      <c r="AU19" s="295">
        <v>0</v>
      </c>
      <c r="AV19" s="295">
        <v>0</v>
      </c>
      <c r="AW19" s="295">
        <v>0</v>
      </c>
      <c r="AX19" s="295">
        <v>0</v>
      </c>
      <c r="AY19" s="295">
        <v>0</v>
      </c>
      <c r="AZ19" s="295">
        <v>0</v>
      </c>
      <c r="BA19" s="295">
        <v>0</v>
      </c>
      <c r="BB19" s="295">
        <v>0</v>
      </c>
      <c r="BC19" s="295">
        <v>0</v>
      </c>
      <c r="BD19" s="295">
        <v>0</v>
      </c>
      <c r="BE19" s="295">
        <v>0</v>
      </c>
      <c r="BF19" s="295">
        <v>0.98050926263664173</v>
      </c>
      <c r="BG19" s="295">
        <v>1.1474342087825007</v>
      </c>
      <c r="BH19" s="295">
        <v>1.2809975466972452</v>
      </c>
      <c r="BI19" s="295">
        <v>1.3551307785987141</v>
      </c>
      <c r="BJ19" s="295">
        <v>1.221531470376489</v>
      </c>
      <c r="BK19" s="295">
        <v>1.4007757285709026</v>
      </c>
      <c r="BL19" s="295">
        <v>1.8244595136349979</v>
      </c>
      <c r="BM19" s="295">
        <v>2.6194879647483651</v>
      </c>
      <c r="BN19" s="295">
        <v>2.9938302080290007</v>
      </c>
      <c r="BO19" s="295">
        <v>3.60291287894885</v>
      </c>
      <c r="BP19" s="295">
        <v>4.6984212498278017</v>
      </c>
      <c r="BQ19" s="295">
        <v>5.9388008020396468</v>
      </c>
      <c r="BR19" s="295">
        <v>7.1040986012377694</v>
      </c>
      <c r="BS19" s="295">
        <v>8.6052891119556101</v>
      </c>
      <c r="BT19" s="295">
        <v>9.7416304714027984</v>
      </c>
      <c r="BU19" s="295">
        <v>10.656895383790856</v>
      </c>
      <c r="BV19" s="295">
        <v>12.174471764948578</v>
      </c>
      <c r="BW19" s="295">
        <v>13.480888976206304</v>
      </c>
      <c r="BX19" s="295">
        <v>14.002444130486218</v>
      </c>
      <c r="BY19" s="295">
        <v>14.456298106824349</v>
      </c>
      <c r="BZ19" s="295">
        <v>14.960988965232906</v>
      </c>
      <c r="CA19" s="295">
        <v>15.58348069649429</v>
      </c>
      <c r="CB19" s="296">
        <v>16.087395516977161</v>
      </c>
    </row>
    <row r="20" spans="1:80" s="175" customFormat="1" ht="26.25" customHeight="1" x14ac:dyDescent="0.4">
      <c r="B20" s="239" t="s">
        <v>215</v>
      </c>
      <c r="C20" s="297"/>
      <c r="D20" s="291">
        <v>0</v>
      </c>
      <c r="E20" s="291">
        <v>0</v>
      </c>
      <c r="F20" s="291">
        <v>0</v>
      </c>
      <c r="G20" s="291">
        <v>0</v>
      </c>
      <c r="H20" s="291">
        <v>0</v>
      </c>
      <c r="I20" s="291">
        <v>0</v>
      </c>
      <c r="J20" s="291">
        <v>0</v>
      </c>
      <c r="K20" s="291">
        <v>0</v>
      </c>
      <c r="L20" s="291">
        <v>0</v>
      </c>
      <c r="M20" s="291">
        <v>0</v>
      </c>
      <c r="N20" s="291">
        <v>0</v>
      </c>
      <c r="O20" s="291">
        <v>0</v>
      </c>
      <c r="P20" s="291">
        <v>0</v>
      </c>
      <c r="Q20" s="291">
        <v>0</v>
      </c>
      <c r="R20" s="291">
        <v>0</v>
      </c>
      <c r="S20" s="291">
        <v>0</v>
      </c>
      <c r="T20" s="291">
        <v>0</v>
      </c>
      <c r="U20" s="291">
        <v>0</v>
      </c>
      <c r="V20" s="291">
        <v>0</v>
      </c>
      <c r="W20" s="291">
        <v>0</v>
      </c>
      <c r="X20" s="291">
        <v>0</v>
      </c>
      <c r="Y20" s="291">
        <v>0</v>
      </c>
      <c r="Z20" s="291">
        <v>0</v>
      </c>
      <c r="AA20" s="291">
        <v>0</v>
      </c>
      <c r="AB20" s="291">
        <v>0</v>
      </c>
      <c r="AC20" s="291">
        <v>0</v>
      </c>
      <c r="AD20" s="291">
        <v>0</v>
      </c>
      <c r="AE20" s="291">
        <v>0.2</v>
      </c>
      <c r="AF20" s="291">
        <f t="shared" ref="AF20:BK20" si="11">SUM(AF21:AF23)</f>
        <v>8.1999999999999993</v>
      </c>
      <c r="AG20" s="291">
        <f t="shared" si="11"/>
        <v>19.8</v>
      </c>
      <c r="AH20" s="291">
        <f t="shared" si="11"/>
        <v>47</v>
      </c>
      <c r="AI20" s="291">
        <f t="shared" si="11"/>
        <v>79</v>
      </c>
      <c r="AJ20" s="291">
        <f t="shared" si="11"/>
        <v>125.00000000000001</v>
      </c>
      <c r="AK20" s="291">
        <f t="shared" si="11"/>
        <v>173</v>
      </c>
      <c r="AL20" s="291">
        <f t="shared" si="11"/>
        <v>236</v>
      </c>
      <c r="AM20" s="291">
        <f t="shared" si="11"/>
        <v>304</v>
      </c>
      <c r="AN20" s="291">
        <f t="shared" si="11"/>
        <v>356</v>
      </c>
      <c r="AO20" s="291">
        <f t="shared" si="11"/>
        <v>422</v>
      </c>
      <c r="AP20" s="291">
        <f t="shared" si="11"/>
        <v>514</v>
      </c>
      <c r="AQ20" s="291">
        <f t="shared" si="11"/>
        <v>596.22199999999998</v>
      </c>
      <c r="AR20" s="291">
        <f t="shared" si="11"/>
        <v>675.34</v>
      </c>
      <c r="AS20" s="291">
        <f t="shared" si="11"/>
        <v>769.49900000000002</v>
      </c>
      <c r="AT20" s="291">
        <f t="shared" si="11"/>
        <v>883.25800000000027</v>
      </c>
      <c r="AU20" s="291">
        <f t="shared" si="11"/>
        <v>1061.8779999999999</v>
      </c>
      <c r="AV20" s="291">
        <f t="shared" si="11"/>
        <v>68.302000000000007</v>
      </c>
      <c r="AW20" s="291">
        <f t="shared" si="11"/>
        <v>0</v>
      </c>
      <c r="AX20" s="291">
        <f t="shared" si="11"/>
        <v>0</v>
      </c>
      <c r="AY20" s="291">
        <f t="shared" si="11"/>
        <v>0</v>
      </c>
      <c r="AZ20" s="291">
        <f t="shared" si="11"/>
        <v>0</v>
      </c>
      <c r="BA20" s="291">
        <f t="shared" si="11"/>
        <v>0</v>
      </c>
      <c r="BB20" s="291">
        <f t="shared" si="11"/>
        <v>0</v>
      </c>
      <c r="BC20" s="291">
        <f t="shared" si="11"/>
        <v>0</v>
      </c>
      <c r="BD20" s="291">
        <f t="shared" si="11"/>
        <v>0</v>
      </c>
      <c r="BE20" s="291">
        <f t="shared" si="11"/>
        <v>0</v>
      </c>
      <c r="BF20" s="291">
        <f t="shared" si="11"/>
        <v>0</v>
      </c>
      <c r="BG20" s="291">
        <f t="shared" si="11"/>
        <v>0</v>
      </c>
      <c r="BH20" s="291">
        <f t="shared" si="11"/>
        <v>0</v>
      </c>
      <c r="BI20" s="291">
        <f t="shared" si="11"/>
        <v>0</v>
      </c>
      <c r="BJ20" s="291">
        <f t="shared" si="11"/>
        <v>0</v>
      </c>
      <c r="BK20" s="291">
        <f t="shared" si="11"/>
        <v>0</v>
      </c>
      <c r="BL20" s="291">
        <f t="shared" ref="BL20:CB20" si="12">SUM(BL21:BL23)</f>
        <v>0</v>
      </c>
      <c r="BM20" s="291">
        <f t="shared" si="12"/>
        <v>0</v>
      </c>
      <c r="BN20" s="291">
        <f t="shared" si="12"/>
        <v>0</v>
      </c>
      <c r="BO20" s="291">
        <f t="shared" si="12"/>
        <v>0</v>
      </c>
      <c r="BP20" s="291">
        <f t="shared" si="12"/>
        <v>0</v>
      </c>
      <c r="BQ20" s="291">
        <f t="shared" si="12"/>
        <v>0</v>
      </c>
      <c r="BR20" s="291">
        <f t="shared" si="12"/>
        <v>0</v>
      </c>
      <c r="BS20" s="291">
        <f t="shared" si="12"/>
        <v>0</v>
      </c>
      <c r="BT20" s="291">
        <f t="shared" si="12"/>
        <v>0</v>
      </c>
      <c r="BU20" s="291">
        <f t="shared" si="12"/>
        <v>0</v>
      </c>
      <c r="BV20" s="291">
        <f t="shared" si="12"/>
        <v>0</v>
      </c>
      <c r="BW20" s="291">
        <f t="shared" si="12"/>
        <v>0</v>
      </c>
      <c r="BX20" s="291">
        <f t="shared" si="12"/>
        <v>0</v>
      </c>
      <c r="BY20" s="291">
        <f t="shared" si="12"/>
        <v>0</v>
      </c>
      <c r="BZ20" s="291">
        <f t="shared" si="12"/>
        <v>0</v>
      </c>
      <c r="CA20" s="291">
        <f t="shared" si="12"/>
        <v>0</v>
      </c>
      <c r="CB20" s="292">
        <f t="shared" si="12"/>
        <v>0</v>
      </c>
    </row>
    <row r="21" spans="1:80" x14ac:dyDescent="0.4">
      <c r="B21" s="212" t="s">
        <v>544</v>
      </c>
      <c r="C21" s="294"/>
      <c r="D21" s="295">
        <v>0</v>
      </c>
      <c r="E21" s="295">
        <v>0</v>
      </c>
      <c r="F21" s="295">
        <v>0</v>
      </c>
      <c r="G21" s="295">
        <v>0</v>
      </c>
      <c r="H21" s="295">
        <v>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0.81776216467309248</v>
      </c>
      <c r="AG21" s="295">
        <v>4.0289296143389386</v>
      </c>
      <c r="AH21" s="295">
        <v>9.1014969282685811</v>
      </c>
      <c r="AI21" s="295">
        <v>11.640236243555856</v>
      </c>
      <c r="AJ21" s="295">
        <v>13.630234353478913</v>
      </c>
      <c r="AK21" s="295">
        <v>15.590189419879557</v>
      </c>
      <c r="AL21" s="295">
        <v>17.539349755901764</v>
      </c>
      <c r="AM21" s="295">
        <v>18.772171160752329</v>
      </c>
      <c r="AN21" s="295">
        <v>18.932891833284359</v>
      </c>
      <c r="AO21" s="295">
        <v>19.456935976129234</v>
      </c>
      <c r="AP21" s="295">
        <v>20.544119957107366</v>
      </c>
      <c r="AQ21" s="295">
        <v>21.373524682261195</v>
      </c>
      <c r="AR21" s="295">
        <v>22.393906028598739</v>
      </c>
      <c r="AS21" s="295">
        <v>23.906947632296195</v>
      </c>
      <c r="AT21" s="295">
        <v>26.429268414933048</v>
      </c>
      <c r="AU21" s="295">
        <v>30.590785383135724</v>
      </c>
      <c r="AV21" s="295">
        <v>1.9676571350371104</v>
      </c>
      <c r="AW21" s="295">
        <v>0</v>
      </c>
      <c r="AX21" s="295">
        <v>0</v>
      </c>
      <c r="AY21" s="295">
        <v>0</v>
      </c>
      <c r="AZ21" s="295">
        <v>0</v>
      </c>
      <c r="BA21" s="295">
        <v>0</v>
      </c>
      <c r="BB21" s="295">
        <v>0</v>
      </c>
      <c r="BC21" s="295">
        <v>0</v>
      </c>
      <c r="BD21" s="295">
        <v>0</v>
      </c>
      <c r="BE21" s="295">
        <v>0</v>
      </c>
      <c r="BF21" s="295">
        <v>0</v>
      </c>
      <c r="BG21" s="295">
        <v>0</v>
      </c>
      <c r="BH21" s="295">
        <v>0</v>
      </c>
      <c r="BI21" s="295">
        <v>0</v>
      </c>
      <c r="BJ21" s="295">
        <v>0</v>
      </c>
      <c r="BK21" s="295">
        <v>0</v>
      </c>
      <c r="BL21" s="295">
        <v>0</v>
      </c>
      <c r="BM21" s="295">
        <v>0</v>
      </c>
      <c r="BN21" s="295">
        <v>0</v>
      </c>
      <c r="BO21" s="295">
        <v>0</v>
      </c>
      <c r="BP21" s="295">
        <v>0</v>
      </c>
      <c r="BQ21" s="295">
        <v>0</v>
      </c>
      <c r="BR21" s="295">
        <v>0</v>
      </c>
      <c r="BS21" s="295">
        <v>0</v>
      </c>
      <c r="BT21" s="295">
        <v>0</v>
      </c>
      <c r="BU21" s="295">
        <v>0</v>
      </c>
      <c r="BV21" s="295">
        <v>0</v>
      </c>
      <c r="BW21" s="295">
        <v>0</v>
      </c>
      <c r="BX21" s="295">
        <v>0</v>
      </c>
      <c r="BY21" s="295">
        <v>0</v>
      </c>
      <c r="BZ21" s="295">
        <v>0</v>
      </c>
      <c r="CA21" s="295">
        <v>0</v>
      </c>
      <c r="CB21" s="296">
        <v>0</v>
      </c>
    </row>
    <row r="22" spans="1:80" x14ac:dyDescent="0.4">
      <c r="B22" s="212" t="s">
        <v>373</v>
      </c>
      <c r="C22" s="294"/>
      <c r="D22" s="295">
        <v>0</v>
      </c>
      <c r="E22" s="295">
        <v>0</v>
      </c>
      <c r="F22" s="295">
        <v>0</v>
      </c>
      <c r="G22" s="295">
        <v>0</v>
      </c>
      <c r="H22" s="295">
        <v>0</v>
      </c>
      <c r="I22" s="295">
        <v>0</v>
      </c>
      <c r="J22" s="295">
        <v>0</v>
      </c>
      <c r="K22" s="295">
        <v>0</v>
      </c>
      <c r="L22" s="295">
        <v>0</v>
      </c>
      <c r="M22" s="295">
        <v>0</v>
      </c>
      <c r="N22" s="295">
        <v>0</v>
      </c>
      <c r="O22" s="295">
        <v>0</v>
      </c>
      <c r="P22" s="295">
        <v>0</v>
      </c>
      <c r="Q22" s="295">
        <v>0</v>
      </c>
      <c r="R22" s="295">
        <v>0</v>
      </c>
      <c r="S22" s="295">
        <v>0</v>
      </c>
      <c r="T22" s="295">
        <v>0</v>
      </c>
      <c r="U22" s="295">
        <v>0</v>
      </c>
      <c r="V22" s="295">
        <v>0</v>
      </c>
      <c r="W22" s="295">
        <v>0</v>
      </c>
      <c r="X22" s="295">
        <v>0</v>
      </c>
      <c r="Y22" s="295">
        <v>0</v>
      </c>
      <c r="Z22" s="295">
        <v>0</v>
      </c>
      <c r="AA22" s="295">
        <v>0</v>
      </c>
      <c r="AB22" s="295">
        <v>0</v>
      </c>
      <c r="AC22" s="295">
        <v>0</v>
      </c>
      <c r="AD22" s="295">
        <v>0</v>
      </c>
      <c r="AE22" s="295">
        <v>0</v>
      </c>
      <c r="AF22" s="295">
        <v>7.3822378353269071</v>
      </c>
      <c r="AG22" s="295">
        <v>15.771070385661062</v>
      </c>
      <c r="AH22" s="295">
        <v>37.898503071731419</v>
      </c>
      <c r="AI22" s="295">
        <v>64.855703618254054</v>
      </c>
      <c r="AJ22" s="295">
        <v>96.569209265311542</v>
      </c>
      <c r="AK22" s="295">
        <v>127.84580671123882</v>
      </c>
      <c r="AL22" s="295">
        <v>169.68592537968243</v>
      </c>
      <c r="AM22" s="295">
        <v>214.43796792257592</v>
      </c>
      <c r="AN22" s="295">
        <v>245.28870869995595</v>
      </c>
      <c r="AO22" s="295">
        <v>282.49343254041281</v>
      </c>
      <c r="AP22" s="295">
        <v>335.26923366467042</v>
      </c>
      <c r="AQ22" s="295">
        <v>380.55923785764566</v>
      </c>
      <c r="AR22" s="295">
        <v>421.4691414374301</v>
      </c>
      <c r="AS22" s="295">
        <v>470.12556674757064</v>
      </c>
      <c r="AT22" s="295">
        <v>529.02542592395196</v>
      </c>
      <c r="AU22" s="295">
        <v>628.73314831467371</v>
      </c>
      <c r="AV22" s="295">
        <v>40.441304458882144</v>
      </c>
      <c r="AW22" s="295">
        <v>0</v>
      </c>
      <c r="AX22" s="295">
        <v>0</v>
      </c>
      <c r="AY22" s="295">
        <v>0</v>
      </c>
      <c r="AZ22" s="295">
        <v>0</v>
      </c>
      <c r="BA22" s="295">
        <v>0</v>
      </c>
      <c r="BB22" s="295">
        <v>0</v>
      </c>
      <c r="BC22" s="295">
        <v>0</v>
      </c>
      <c r="BD22" s="295">
        <v>0</v>
      </c>
      <c r="BE22" s="295">
        <v>0</v>
      </c>
      <c r="BF22" s="295">
        <v>0</v>
      </c>
      <c r="BG22" s="295">
        <v>0</v>
      </c>
      <c r="BH22" s="295">
        <v>0</v>
      </c>
      <c r="BI22" s="295">
        <v>0</v>
      </c>
      <c r="BJ22" s="295">
        <v>0</v>
      </c>
      <c r="BK22" s="295">
        <v>0</v>
      </c>
      <c r="BL22" s="295">
        <v>0</v>
      </c>
      <c r="BM22" s="295">
        <v>0</v>
      </c>
      <c r="BN22" s="295">
        <v>0</v>
      </c>
      <c r="BO22" s="295">
        <v>0</v>
      </c>
      <c r="BP22" s="295">
        <v>0</v>
      </c>
      <c r="BQ22" s="295">
        <v>0</v>
      </c>
      <c r="BR22" s="295">
        <v>0</v>
      </c>
      <c r="BS22" s="295">
        <v>0</v>
      </c>
      <c r="BT22" s="295">
        <v>0</v>
      </c>
      <c r="BU22" s="295">
        <v>0</v>
      </c>
      <c r="BV22" s="295">
        <v>0</v>
      </c>
      <c r="BW22" s="295">
        <v>0</v>
      </c>
      <c r="BX22" s="295">
        <v>0</v>
      </c>
      <c r="BY22" s="295">
        <v>0</v>
      </c>
      <c r="BZ22" s="295">
        <v>0</v>
      </c>
      <c r="CA22" s="295">
        <v>0</v>
      </c>
      <c r="CB22" s="296">
        <v>0</v>
      </c>
    </row>
    <row r="23" spans="1:80" s="282" customFormat="1" ht="25.5" customHeight="1" thickBot="1" x14ac:dyDescent="0.4">
      <c r="B23" s="298" t="s">
        <v>372</v>
      </c>
      <c r="C23" s="299"/>
      <c r="D23" s="300">
        <v>0</v>
      </c>
      <c r="E23" s="300">
        <v>0</v>
      </c>
      <c r="F23" s="300">
        <v>0</v>
      </c>
      <c r="G23" s="300">
        <v>0</v>
      </c>
      <c r="H23" s="300">
        <v>0</v>
      </c>
      <c r="I23" s="300">
        <v>0</v>
      </c>
      <c r="J23" s="300">
        <v>0</v>
      </c>
      <c r="K23" s="300">
        <v>0</v>
      </c>
      <c r="L23" s="300">
        <v>0</v>
      </c>
      <c r="M23" s="300">
        <v>0</v>
      </c>
      <c r="N23" s="300">
        <v>0</v>
      </c>
      <c r="O23" s="300">
        <v>0</v>
      </c>
      <c r="P23" s="300">
        <v>0</v>
      </c>
      <c r="Q23" s="300">
        <v>0</v>
      </c>
      <c r="R23" s="300">
        <v>0</v>
      </c>
      <c r="S23" s="300">
        <v>0</v>
      </c>
      <c r="T23" s="300">
        <v>0</v>
      </c>
      <c r="U23" s="300">
        <v>0</v>
      </c>
      <c r="V23" s="300">
        <v>0</v>
      </c>
      <c r="W23" s="300">
        <v>0</v>
      </c>
      <c r="X23" s="300">
        <v>0</v>
      </c>
      <c r="Y23" s="300">
        <v>0</v>
      </c>
      <c r="Z23" s="300">
        <v>0</v>
      </c>
      <c r="AA23" s="300">
        <v>0</v>
      </c>
      <c r="AB23" s="300">
        <v>0</v>
      </c>
      <c r="AC23" s="300">
        <v>0</v>
      </c>
      <c r="AD23" s="300">
        <v>0</v>
      </c>
      <c r="AE23" s="300">
        <v>0</v>
      </c>
      <c r="AF23" s="300">
        <v>0</v>
      </c>
      <c r="AG23" s="300">
        <v>0</v>
      </c>
      <c r="AH23" s="300">
        <v>0</v>
      </c>
      <c r="AI23" s="300">
        <v>2.5040601381900864</v>
      </c>
      <c r="AJ23" s="300">
        <v>14.800556381209555</v>
      </c>
      <c r="AK23" s="300">
        <v>29.564003868881628</v>
      </c>
      <c r="AL23" s="300">
        <v>48.774724864415802</v>
      </c>
      <c r="AM23" s="300">
        <v>70.789860916671742</v>
      </c>
      <c r="AN23" s="300">
        <v>91.778399466759709</v>
      </c>
      <c r="AO23" s="300">
        <v>120.04963148345799</v>
      </c>
      <c r="AP23" s="300">
        <v>158.18664637822221</v>
      </c>
      <c r="AQ23" s="300">
        <v>194.28923746009318</v>
      </c>
      <c r="AR23" s="300">
        <v>231.47695253397123</v>
      </c>
      <c r="AS23" s="300">
        <v>275.4664856201332</v>
      </c>
      <c r="AT23" s="300">
        <v>327.80330566111519</v>
      </c>
      <c r="AU23" s="300">
        <v>402.55406630219051</v>
      </c>
      <c r="AV23" s="300">
        <v>25.893038406080755</v>
      </c>
      <c r="AW23" s="300">
        <v>0</v>
      </c>
      <c r="AX23" s="300">
        <v>0</v>
      </c>
      <c r="AY23" s="300">
        <v>0</v>
      </c>
      <c r="AZ23" s="300">
        <v>0</v>
      </c>
      <c r="BA23" s="300">
        <v>0</v>
      </c>
      <c r="BB23" s="300">
        <v>0</v>
      </c>
      <c r="BC23" s="300">
        <v>0</v>
      </c>
      <c r="BD23" s="300">
        <v>0</v>
      </c>
      <c r="BE23" s="300">
        <v>0</v>
      </c>
      <c r="BF23" s="300">
        <v>0</v>
      </c>
      <c r="BG23" s="300">
        <v>0</v>
      </c>
      <c r="BH23" s="300">
        <v>0</v>
      </c>
      <c r="BI23" s="300">
        <v>0</v>
      </c>
      <c r="BJ23" s="300">
        <v>0</v>
      </c>
      <c r="BK23" s="300">
        <v>0</v>
      </c>
      <c r="BL23" s="300">
        <v>0</v>
      </c>
      <c r="BM23" s="300">
        <v>0</v>
      </c>
      <c r="BN23" s="300">
        <v>0</v>
      </c>
      <c r="BO23" s="300">
        <v>0</v>
      </c>
      <c r="BP23" s="300">
        <v>0</v>
      </c>
      <c r="BQ23" s="300">
        <v>0</v>
      </c>
      <c r="BR23" s="300">
        <v>0</v>
      </c>
      <c r="BS23" s="300">
        <v>0</v>
      </c>
      <c r="BT23" s="300">
        <v>0</v>
      </c>
      <c r="BU23" s="300">
        <v>0</v>
      </c>
      <c r="BV23" s="300">
        <v>0</v>
      </c>
      <c r="BW23" s="300">
        <v>0</v>
      </c>
      <c r="BX23" s="300">
        <v>0</v>
      </c>
      <c r="BY23" s="300">
        <v>0</v>
      </c>
      <c r="BZ23" s="300">
        <v>0</v>
      </c>
      <c r="CA23" s="300">
        <v>0</v>
      </c>
      <c r="CB23" s="301">
        <v>0</v>
      </c>
    </row>
    <row r="24" spans="1:80" ht="26.25" customHeight="1" x14ac:dyDescent="0.4">
      <c r="A24" s="247"/>
      <c r="B24" s="66" t="s">
        <v>543</v>
      </c>
      <c r="D24" s="48" t="s">
        <v>80</v>
      </c>
      <c r="E24" s="48" t="s">
        <v>81</v>
      </c>
      <c r="F24" s="48" t="s">
        <v>82</v>
      </c>
      <c r="G24" s="48" t="s">
        <v>83</v>
      </c>
      <c r="H24" s="48" t="s">
        <v>84</v>
      </c>
      <c r="I24" s="48" t="s">
        <v>85</v>
      </c>
      <c r="J24" s="48" t="s">
        <v>86</v>
      </c>
      <c r="K24" s="48" t="s">
        <v>87</v>
      </c>
      <c r="L24" s="48" t="s">
        <v>88</v>
      </c>
      <c r="M24" s="48" t="s">
        <v>89</v>
      </c>
      <c r="N24" s="48" t="s">
        <v>90</v>
      </c>
      <c r="O24" s="48" t="s">
        <v>91</v>
      </c>
      <c r="P24" s="48" t="s">
        <v>92</v>
      </c>
      <c r="Q24" s="48" t="s">
        <v>93</v>
      </c>
      <c r="R24" s="48" t="s">
        <v>94</v>
      </c>
      <c r="S24" s="48" t="s">
        <v>95</v>
      </c>
      <c r="T24" s="48" t="s">
        <v>96</v>
      </c>
      <c r="U24" s="48" t="s">
        <v>97</v>
      </c>
      <c r="V24" s="48" t="s">
        <v>98</v>
      </c>
      <c r="W24" s="48" t="s">
        <v>99</v>
      </c>
      <c r="X24" s="48" t="s">
        <v>100</v>
      </c>
      <c r="Y24" s="48" t="s">
        <v>101</v>
      </c>
      <c r="Z24" s="48" t="s">
        <v>102</v>
      </c>
      <c r="AA24" s="48" t="s">
        <v>103</v>
      </c>
      <c r="AB24" s="48" t="s">
        <v>104</v>
      </c>
      <c r="AC24" s="48" t="s">
        <v>105</v>
      </c>
      <c r="AD24" s="48" t="s">
        <v>106</v>
      </c>
      <c r="AE24" s="48" t="s">
        <v>107</v>
      </c>
      <c r="AF24" s="48" t="s">
        <v>108</v>
      </c>
      <c r="AG24" s="48" t="s">
        <v>109</v>
      </c>
      <c r="AH24" s="48" t="s">
        <v>110</v>
      </c>
      <c r="AI24" s="48" t="s">
        <v>111</v>
      </c>
      <c r="AJ24" s="48" t="s">
        <v>112</v>
      </c>
      <c r="AK24" s="48" t="s">
        <v>113</v>
      </c>
      <c r="AL24" s="48" t="s">
        <v>114</v>
      </c>
      <c r="AM24" s="48" t="s">
        <v>115</v>
      </c>
      <c r="AN24" s="48" t="s">
        <v>116</v>
      </c>
      <c r="AO24" s="48" t="s">
        <v>117</v>
      </c>
      <c r="AP24" s="48" t="s">
        <v>118</v>
      </c>
      <c r="AQ24" s="48" t="s">
        <v>119</v>
      </c>
      <c r="AR24" s="48" t="s">
        <v>120</v>
      </c>
      <c r="AS24" s="48" t="s">
        <v>121</v>
      </c>
      <c r="AT24" s="48" t="s">
        <v>122</v>
      </c>
      <c r="AU24" s="48" t="s">
        <v>123</v>
      </c>
      <c r="AV24" s="48" t="s">
        <v>124</v>
      </c>
      <c r="AW24" s="48" t="s">
        <v>125</v>
      </c>
      <c r="AX24" s="48" t="s">
        <v>126</v>
      </c>
      <c r="AY24" s="48" t="s">
        <v>127</v>
      </c>
      <c r="AZ24" s="48" t="s">
        <v>128</v>
      </c>
      <c r="BA24" s="48" t="s">
        <v>129</v>
      </c>
      <c r="BB24" s="48" t="s">
        <v>130</v>
      </c>
      <c r="BC24" s="48" t="s">
        <v>131</v>
      </c>
      <c r="BD24" s="48" t="s">
        <v>132</v>
      </c>
      <c r="BE24" s="48" t="s">
        <v>133</v>
      </c>
      <c r="BF24" s="48" t="s">
        <v>134</v>
      </c>
      <c r="BG24" s="48" t="s">
        <v>135</v>
      </c>
      <c r="BH24" s="48" t="s">
        <v>136</v>
      </c>
      <c r="BI24" s="48" t="s">
        <v>137</v>
      </c>
      <c r="BJ24" s="48" t="s">
        <v>138</v>
      </c>
      <c r="BK24" s="48" t="s">
        <v>139</v>
      </c>
      <c r="BL24" s="48" t="s">
        <v>140</v>
      </c>
      <c r="BM24" s="48" t="s">
        <v>141</v>
      </c>
      <c r="BN24" s="48" t="s">
        <v>142</v>
      </c>
      <c r="BO24" s="48" t="s">
        <v>143</v>
      </c>
      <c r="BP24" s="48" t="s">
        <v>144</v>
      </c>
      <c r="BQ24" s="48" t="s">
        <v>145</v>
      </c>
      <c r="BR24" s="48" t="s">
        <v>146</v>
      </c>
      <c r="BS24" s="48" t="s">
        <v>147</v>
      </c>
      <c r="BT24" s="48" t="s">
        <v>148</v>
      </c>
      <c r="BU24" s="48" t="s">
        <v>149</v>
      </c>
      <c r="BV24" s="48" t="s">
        <v>150</v>
      </c>
      <c r="BW24" s="48" t="s">
        <v>151</v>
      </c>
      <c r="BX24" s="48" t="s">
        <v>152</v>
      </c>
      <c r="BY24" s="48" t="s">
        <v>153</v>
      </c>
      <c r="BZ24" s="48" t="s">
        <v>154</v>
      </c>
      <c r="CA24" s="48" t="s">
        <v>155</v>
      </c>
      <c r="CB24" s="49" t="s">
        <v>156</v>
      </c>
    </row>
    <row r="25" spans="1:80" x14ac:dyDescent="0.4">
      <c r="A25" s="247"/>
      <c r="B25" s="248" t="s">
        <v>267</v>
      </c>
      <c r="C25" s="249"/>
      <c r="D25" s="203" t="s">
        <v>158</v>
      </c>
      <c r="E25" s="203" t="s">
        <v>158</v>
      </c>
      <c r="F25" s="203" t="s">
        <v>158</v>
      </c>
      <c r="G25" s="203" t="s">
        <v>158</v>
      </c>
      <c r="H25" s="203" t="s">
        <v>158</v>
      </c>
      <c r="I25" s="203" t="s">
        <v>158</v>
      </c>
      <c r="J25" s="203" t="s">
        <v>158</v>
      </c>
      <c r="K25" s="203" t="s">
        <v>158</v>
      </c>
      <c r="L25" s="203" t="s">
        <v>158</v>
      </c>
      <c r="M25" s="203" t="s">
        <v>158</v>
      </c>
      <c r="N25" s="203" t="s">
        <v>158</v>
      </c>
      <c r="O25" s="203" t="s">
        <v>158</v>
      </c>
      <c r="P25" s="203" t="s">
        <v>158</v>
      </c>
      <c r="Q25" s="203" t="s">
        <v>158</v>
      </c>
      <c r="R25" s="203" t="s">
        <v>158</v>
      </c>
      <c r="S25" s="203" t="s">
        <v>158</v>
      </c>
      <c r="T25" s="203" t="s">
        <v>158</v>
      </c>
      <c r="U25" s="203" t="s">
        <v>158</v>
      </c>
      <c r="V25" s="203" t="s">
        <v>158</v>
      </c>
      <c r="W25" s="203" t="s">
        <v>158</v>
      </c>
      <c r="X25" s="203" t="s">
        <v>158</v>
      </c>
      <c r="Y25" s="203" t="s">
        <v>158</v>
      </c>
      <c r="Z25" s="203" t="s">
        <v>158</v>
      </c>
      <c r="AA25" s="203" t="s">
        <v>158</v>
      </c>
      <c r="AB25" s="203" t="s">
        <v>158</v>
      </c>
      <c r="AC25" s="203" t="s">
        <v>158</v>
      </c>
      <c r="AD25" s="203" t="s">
        <v>158</v>
      </c>
      <c r="AE25" s="203" t="s">
        <v>158</v>
      </c>
      <c r="AF25" s="203" t="s">
        <v>158</v>
      </c>
      <c r="AG25" s="203" t="s">
        <v>158</v>
      </c>
      <c r="AH25" s="203" t="s">
        <v>158</v>
      </c>
      <c r="AI25" s="203" t="s">
        <v>158</v>
      </c>
      <c r="AJ25" s="203" t="s">
        <v>158</v>
      </c>
      <c r="AK25" s="203" t="s">
        <v>158</v>
      </c>
      <c r="AL25" s="203" t="s">
        <v>158</v>
      </c>
      <c r="AM25" s="203" t="s">
        <v>158</v>
      </c>
      <c r="AN25" s="203" t="s">
        <v>158</v>
      </c>
      <c r="AO25" s="203" t="s">
        <v>158</v>
      </c>
      <c r="AP25" s="203" t="s">
        <v>158</v>
      </c>
      <c r="AQ25" s="203" t="s">
        <v>158</v>
      </c>
      <c r="AR25" s="203" t="s">
        <v>158</v>
      </c>
      <c r="AS25" s="203" t="s">
        <v>158</v>
      </c>
      <c r="AT25" s="203" t="s">
        <v>158</v>
      </c>
      <c r="AU25" s="203" t="s">
        <v>158</v>
      </c>
      <c r="AV25" s="203" t="s">
        <v>158</v>
      </c>
      <c r="AW25" s="203" t="s">
        <v>158</v>
      </c>
      <c r="AX25" s="203" t="s">
        <v>158</v>
      </c>
      <c r="AY25" s="203" t="s">
        <v>158</v>
      </c>
      <c r="AZ25" s="203" t="s">
        <v>158</v>
      </c>
      <c r="BA25" s="203" t="s">
        <v>158</v>
      </c>
      <c r="BB25" s="203" t="s">
        <v>158</v>
      </c>
      <c r="BC25" s="203" t="s">
        <v>158</v>
      </c>
      <c r="BD25" s="203" t="s">
        <v>158</v>
      </c>
      <c r="BE25" s="203" t="s">
        <v>158</v>
      </c>
      <c r="BF25" s="203" t="s">
        <v>158</v>
      </c>
      <c r="BG25" s="203" t="s">
        <v>158</v>
      </c>
      <c r="BH25" s="203" t="s">
        <v>158</v>
      </c>
      <c r="BI25" s="203" t="s">
        <v>158</v>
      </c>
      <c r="BJ25" s="203" t="s">
        <v>158</v>
      </c>
      <c r="BK25" s="203" t="s">
        <v>158</v>
      </c>
      <c r="BL25" s="203" t="s">
        <v>158</v>
      </c>
      <c r="BM25" s="203" t="s">
        <v>158</v>
      </c>
      <c r="BN25" s="203" t="s">
        <v>158</v>
      </c>
      <c r="BO25" s="203" t="s">
        <v>158</v>
      </c>
      <c r="BP25" s="203" t="s">
        <v>158</v>
      </c>
      <c r="BQ25" s="203" t="s">
        <v>158</v>
      </c>
      <c r="BR25" s="203" t="s">
        <v>158</v>
      </c>
      <c r="BS25" s="203" t="s">
        <v>158</v>
      </c>
      <c r="BT25" s="203" t="s">
        <v>158</v>
      </c>
      <c r="BU25" s="203" t="s">
        <v>158</v>
      </c>
      <c r="BV25" s="203" t="s">
        <v>158</v>
      </c>
      <c r="BW25" s="203" t="s">
        <v>159</v>
      </c>
      <c r="BX25" s="203" t="s">
        <v>159</v>
      </c>
      <c r="BY25" s="203" t="s">
        <v>159</v>
      </c>
      <c r="BZ25" s="203" t="s">
        <v>159</v>
      </c>
      <c r="CA25" s="203" t="s">
        <v>159</v>
      </c>
      <c r="CB25" s="204" t="s">
        <v>159</v>
      </c>
    </row>
    <row r="26" spans="1:80" s="175" customFormat="1" ht="24" customHeight="1" x14ac:dyDescent="0.4">
      <c r="A26" s="302"/>
      <c r="B26" s="66" t="s">
        <v>167</v>
      </c>
      <c r="C26" s="290"/>
      <c r="D26" s="291">
        <v>0</v>
      </c>
      <c r="E26" s="291">
        <v>0</v>
      </c>
      <c r="F26" s="291">
        <v>0</v>
      </c>
      <c r="G26" s="291">
        <v>0</v>
      </c>
      <c r="H26" s="291">
        <v>0</v>
      </c>
      <c r="I26" s="291">
        <v>0</v>
      </c>
      <c r="J26" s="291">
        <v>0</v>
      </c>
      <c r="K26" s="291">
        <v>0</v>
      </c>
      <c r="L26" s="291">
        <v>0</v>
      </c>
      <c r="M26" s="291">
        <v>0</v>
      </c>
      <c r="N26" s="291">
        <v>0</v>
      </c>
      <c r="O26" s="291">
        <v>0</v>
      </c>
      <c r="P26" s="291">
        <v>0</v>
      </c>
      <c r="Q26" s="291">
        <v>0</v>
      </c>
      <c r="R26" s="291">
        <v>0</v>
      </c>
      <c r="S26" s="291">
        <v>0</v>
      </c>
      <c r="T26" s="291">
        <v>0</v>
      </c>
      <c r="U26" s="291">
        <v>0</v>
      </c>
      <c r="V26" s="291">
        <v>0</v>
      </c>
      <c r="W26" s="291">
        <v>0</v>
      </c>
      <c r="X26" s="291">
        <v>0</v>
      </c>
      <c r="Y26" s="291">
        <v>0</v>
      </c>
      <c r="Z26" s="291">
        <v>0</v>
      </c>
      <c r="AA26" s="291">
        <f t="shared" ref="AA26:BF26" si="13">SUM(AA27,AA32,AA36,AA37,AA42)</f>
        <v>74.086336613396583</v>
      </c>
      <c r="AB26" s="291">
        <f t="shared" si="13"/>
        <v>264.02670559169223</v>
      </c>
      <c r="AC26" s="291">
        <f t="shared" si="13"/>
        <v>374.46556017544322</v>
      </c>
      <c r="AD26" s="291">
        <f t="shared" si="13"/>
        <v>542.53763749218604</v>
      </c>
      <c r="AE26" s="291">
        <f t="shared" si="13"/>
        <v>671.23291035075488</v>
      </c>
      <c r="AF26" s="291">
        <f t="shared" si="13"/>
        <v>830.79072482798392</v>
      </c>
      <c r="AG26" s="291">
        <f t="shared" si="13"/>
        <v>1005.2488232096488</v>
      </c>
      <c r="AH26" s="291">
        <f t="shared" si="13"/>
        <v>1041.57589382172</v>
      </c>
      <c r="AI26" s="291">
        <f t="shared" si="13"/>
        <v>1160.8682008817884</v>
      </c>
      <c r="AJ26" s="291">
        <f t="shared" si="13"/>
        <v>1339.9181136531388</v>
      </c>
      <c r="AK26" s="291">
        <f t="shared" si="13"/>
        <v>1583.816639777436</v>
      </c>
      <c r="AL26" s="291">
        <f t="shared" si="13"/>
        <v>1874.0945485505185</v>
      </c>
      <c r="AM26" s="291">
        <f t="shared" si="13"/>
        <v>2236.5199155948576</v>
      </c>
      <c r="AN26" s="291">
        <f t="shared" si="13"/>
        <v>2468.4342350968413</v>
      </c>
      <c r="AO26" s="291">
        <f t="shared" si="13"/>
        <v>2779.7813277143578</v>
      </c>
      <c r="AP26" s="291">
        <f t="shared" si="13"/>
        <v>3114.8378759900716</v>
      </c>
      <c r="AQ26" s="291">
        <f t="shared" si="13"/>
        <v>3407.4196941423252</v>
      </c>
      <c r="AR26" s="291">
        <f t="shared" si="13"/>
        <v>3595.0837351081818</v>
      </c>
      <c r="AS26" s="291">
        <f t="shared" si="13"/>
        <v>3831.7258450146937</v>
      </c>
      <c r="AT26" s="291">
        <f t="shared" si="13"/>
        <v>4159.8828085500609</v>
      </c>
      <c r="AU26" s="291">
        <f t="shared" si="13"/>
        <v>4804.2413727576031</v>
      </c>
      <c r="AV26" s="291">
        <f t="shared" si="13"/>
        <v>6080.9863255015189</v>
      </c>
      <c r="AW26" s="291">
        <f t="shared" si="13"/>
        <v>7541.1468887846131</v>
      </c>
      <c r="AX26" s="291">
        <f t="shared" si="13"/>
        <v>8290.2735392998511</v>
      </c>
      <c r="AY26" s="291">
        <f t="shared" si="13"/>
        <v>9493.5504538536861</v>
      </c>
      <c r="AZ26" s="291">
        <f t="shared" si="13"/>
        <v>10494.608592144137</v>
      </c>
      <c r="BA26" s="291">
        <f t="shared" si="13"/>
        <v>11335.970250739128</v>
      </c>
      <c r="BB26" s="291">
        <f t="shared" si="13"/>
        <v>11940.828950332661</v>
      </c>
      <c r="BC26" s="291">
        <f t="shared" si="13"/>
        <v>12617.643452915965</v>
      </c>
      <c r="BD26" s="291">
        <f t="shared" si="13"/>
        <v>13129.424803594966</v>
      </c>
      <c r="BE26" s="291">
        <f t="shared" si="13"/>
        <v>13984.801978991505</v>
      </c>
      <c r="BF26" s="291">
        <f t="shared" si="13"/>
        <v>14509.894490683513</v>
      </c>
      <c r="BG26" s="291">
        <f t="shared" ref="BG26:CB26" si="14">SUM(BG27,BG32,BG36,BG37,BG42)</f>
        <v>15240.642019381348</v>
      </c>
      <c r="BH26" s="291">
        <f t="shared" si="14"/>
        <v>15779.324305878674</v>
      </c>
      <c r="BI26" s="291">
        <f t="shared" si="14"/>
        <v>16438.816573047297</v>
      </c>
      <c r="BJ26" s="291">
        <f t="shared" si="14"/>
        <v>16956.569480272905</v>
      </c>
      <c r="BK26" s="291">
        <f t="shared" si="14"/>
        <v>17766.930290999822</v>
      </c>
      <c r="BL26" s="291">
        <f t="shared" si="14"/>
        <v>18473.083863248168</v>
      </c>
      <c r="BM26" s="291">
        <f t="shared" si="14"/>
        <v>19727.410484410833</v>
      </c>
      <c r="BN26" s="291">
        <f t="shared" si="14"/>
        <v>20026.92382720951</v>
      </c>
      <c r="BO26" s="291">
        <f t="shared" si="14"/>
        <v>20649.404617201453</v>
      </c>
      <c r="BP26" s="291">
        <f t="shared" si="14"/>
        <v>21363.363978154037</v>
      </c>
      <c r="BQ26" s="291">
        <f t="shared" si="14"/>
        <v>21382.600109420542</v>
      </c>
      <c r="BR26" s="291">
        <f t="shared" si="14"/>
        <v>22731.145484861059</v>
      </c>
      <c r="BS26" s="291">
        <f t="shared" si="14"/>
        <v>23559.835596114455</v>
      </c>
      <c r="BT26" s="291">
        <f t="shared" si="14"/>
        <v>23470.169757726075</v>
      </c>
      <c r="BU26" s="291">
        <f t="shared" si="14"/>
        <v>24519.242615853411</v>
      </c>
      <c r="BV26" s="291">
        <f t="shared" si="14"/>
        <v>24853.230707868825</v>
      </c>
      <c r="BW26" s="291">
        <f t="shared" si="14"/>
        <v>25626.385351903751</v>
      </c>
      <c r="BX26" s="291">
        <f t="shared" si="14"/>
        <v>23642.031363252867</v>
      </c>
      <c r="BY26" s="291">
        <f t="shared" si="14"/>
        <v>24149.049296268477</v>
      </c>
      <c r="BZ26" s="291">
        <f t="shared" si="14"/>
        <v>24892.620271340529</v>
      </c>
      <c r="CA26" s="291">
        <f t="shared" si="14"/>
        <v>25688.239295469455</v>
      </c>
      <c r="CB26" s="292">
        <f t="shared" si="14"/>
        <v>26228.351193846382</v>
      </c>
    </row>
    <row r="27" spans="1:80" s="175" customFormat="1" ht="26.25" customHeight="1" x14ac:dyDescent="0.4">
      <c r="B27" s="293" t="s">
        <v>191</v>
      </c>
      <c r="C27" s="66"/>
      <c r="D27" s="291">
        <v>0</v>
      </c>
      <c r="E27" s="291">
        <v>0</v>
      </c>
      <c r="F27" s="291">
        <v>0</v>
      </c>
      <c r="G27" s="291">
        <v>0</v>
      </c>
      <c r="H27" s="291">
        <v>0</v>
      </c>
      <c r="I27" s="291">
        <v>0</v>
      </c>
      <c r="J27" s="291">
        <v>0</v>
      </c>
      <c r="K27" s="291">
        <v>0</v>
      </c>
      <c r="L27" s="291">
        <v>0</v>
      </c>
      <c r="M27" s="291">
        <v>0</v>
      </c>
      <c r="N27" s="291">
        <v>0</v>
      </c>
      <c r="O27" s="291">
        <v>0</v>
      </c>
      <c r="P27" s="291">
        <v>0</v>
      </c>
      <c r="Q27" s="291">
        <v>0</v>
      </c>
      <c r="R27" s="291">
        <v>0</v>
      </c>
      <c r="S27" s="291">
        <v>0</v>
      </c>
      <c r="T27" s="291">
        <v>0</v>
      </c>
      <c r="U27" s="291">
        <v>0</v>
      </c>
      <c r="V27" s="291">
        <v>0</v>
      </c>
      <c r="W27" s="291">
        <v>0</v>
      </c>
      <c r="X27" s="291">
        <v>0</v>
      </c>
      <c r="Y27" s="291">
        <v>0</v>
      </c>
      <c r="Z27" s="291">
        <v>0</v>
      </c>
      <c r="AA27" s="291">
        <f t="shared" ref="AA27:BF27" si="15">SUM(AA28:AA30)</f>
        <v>0</v>
      </c>
      <c r="AB27" s="291">
        <f t="shared" si="15"/>
        <v>0</v>
      </c>
      <c r="AC27" s="291">
        <f t="shared" si="15"/>
        <v>0</v>
      </c>
      <c r="AD27" s="291">
        <f t="shared" si="15"/>
        <v>0</v>
      </c>
      <c r="AE27" s="291">
        <f t="shared" si="15"/>
        <v>0</v>
      </c>
      <c r="AF27" s="291">
        <f t="shared" si="15"/>
        <v>0</v>
      </c>
      <c r="AG27" s="291">
        <f t="shared" si="15"/>
        <v>0</v>
      </c>
      <c r="AH27" s="291">
        <f t="shared" si="15"/>
        <v>0</v>
      </c>
      <c r="AI27" s="291">
        <f t="shared" si="15"/>
        <v>0</v>
      </c>
      <c r="AJ27" s="291">
        <f t="shared" si="15"/>
        <v>0</v>
      </c>
      <c r="AK27" s="291">
        <f t="shared" si="15"/>
        <v>0</v>
      </c>
      <c r="AL27" s="291">
        <f t="shared" si="15"/>
        <v>0</v>
      </c>
      <c r="AM27" s="291">
        <f t="shared" si="15"/>
        <v>0</v>
      </c>
      <c r="AN27" s="291">
        <f t="shared" si="15"/>
        <v>0</v>
      </c>
      <c r="AO27" s="291">
        <f t="shared" si="15"/>
        <v>0</v>
      </c>
      <c r="AP27" s="291">
        <f t="shared" si="15"/>
        <v>0</v>
      </c>
      <c r="AQ27" s="291">
        <f t="shared" si="15"/>
        <v>0</v>
      </c>
      <c r="AR27" s="291">
        <f t="shared" si="15"/>
        <v>0</v>
      </c>
      <c r="AS27" s="291">
        <f t="shared" si="15"/>
        <v>0</v>
      </c>
      <c r="AT27" s="291">
        <f t="shared" si="15"/>
        <v>0</v>
      </c>
      <c r="AU27" s="291">
        <f t="shared" si="15"/>
        <v>0</v>
      </c>
      <c r="AV27" s="291">
        <f t="shared" si="15"/>
        <v>3337.7164262819265</v>
      </c>
      <c r="AW27" s="291">
        <f t="shared" si="15"/>
        <v>4576.8954230420322</v>
      </c>
      <c r="AX27" s="291">
        <f t="shared" si="15"/>
        <v>5091.8455801982336</v>
      </c>
      <c r="AY27" s="291">
        <f t="shared" si="15"/>
        <v>6019.4741772122015</v>
      </c>
      <c r="AZ27" s="291">
        <f t="shared" si="15"/>
        <v>6850.2137258543316</v>
      </c>
      <c r="BA27" s="291">
        <f t="shared" si="15"/>
        <v>7512.2743949057403</v>
      </c>
      <c r="BB27" s="291">
        <f t="shared" si="15"/>
        <v>7938.7415515421781</v>
      </c>
      <c r="BC27" s="291">
        <f t="shared" si="15"/>
        <v>8418.8945721558812</v>
      </c>
      <c r="BD27" s="291">
        <f t="shared" si="15"/>
        <v>8817.8264328167297</v>
      </c>
      <c r="BE27" s="291">
        <f t="shared" si="15"/>
        <v>9482.2652562383773</v>
      </c>
      <c r="BF27" s="291">
        <f t="shared" si="15"/>
        <v>9931.7503355893641</v>
      </c>
      <c r="BG27" s="291">
        <f t="shared" ref="BG27:CB27" si="16">SUM(BG28:BG30)</f>
        <v>10467.840971708714</v>
      </c>
      <c r="BH27" s="291">
        <f t="shared" si="16"/>
        <v>10847.141642951421</v>
      </c>
      <c r="BI27" s="291">
        <f t="shared" si="16"/>
        <v>11295.621936877431</v>
      </c>
      <c r="BJ27" s="291">
        <f t="shared" si="16"/>
        <v>11668.296739245354</v>
      </c>
      <c r="BK27" s="291">
        <f t="shared" si="16"/>
        <v>12249.398091603083</v>
      </c>
      <c r="BL27" s="291">
        <f t="shared" si="16"/>
        <v>12741.341520674368</v>
      </c>
      <c r="BM27" s="291">
        <f t="shared" si="16"/>
        <v>13646.26959123626</v>
      </c>
      <c r="BN27" s="291">
        <f t="shared" si="16"/>
        <v>13905.930039666184</v>
      </c>
      <c r="BO27" s="291">
        <f t="shared" si="16"/>
        <v>14491.629170889581</v>
      </c>
      <c r="BP27" s="291">
        <f t="shared" si="16"/>
        <v>15175.95451189192</v>
      </c>
      <c r="BQ27" s="291">
        <f t="shared" si="16"/>
        <v>15257.152804592362</v>
      </c>
      <c r="BR27" s="291">
        <f t="shared" si="16"/>
        <v>15086.110844569677</v>
      </c>
      <c r="BS27" s="291">
        <f t="shared" si="16"/>
        <v>14344.692485053845</v>
      </c>
      <c r="BT27" s="291">
        <f t="shared" si="16"/>
        <v>12192.073811654596</v>
      </c>
      <c r="BU27" s="291">
        <f t="shared" si="16"/>
        <v>9763.6257706371453</v>
      </c>
      <c r="BV27" s="291">
        <f t="shared" si="16"/>
        <v>8281.9955848273639</v>
      </c>
      <c r="BW27" s="291">
        <f t="shared" si="16"/>
        <v>7225.7066026523808</v>
      </c>
      <c r="BX27" s="291">
        <f t="shared" si="16"/>
        <v>5552.4022634295907</v>
      </c>
      <c r="BY27" s="291">
        <f t="shared" si="16"/>
        <v>5224.338983470705</v>
      </c>
      <c r="BZ27" s="291">
        <f t="shared" si="16"/>
        <v>4827.037918260643</v>
      </c>
      <c r="CA27" s="291">
        <f t="shared" si="16"/>
        <v>4446.1348254424283</v>
      </c>
      <c r="CB27" s="292">
        <f t="shared" si="16"/>
        <v>4354.1503724166414</v>
      </c>
    </row>
    <row r="28" spans="1:80" x14ac:dyDescent="0.4">
      <c r="B28" s="294" t="s">
        <v>544</v>
      </c>
      <c r="C28" s="294"/>
      <c r="D28" s="295">
        <v>0</v>
      </c>
      <c r="E28" s="295">
        <v>0</v>
      </c>
      <c r="F28" s="295">
        <v>0</v>
      </c>
      <c r="G28" s="295">
        <v>0</v>
      </c>
      <c r="H28" s="295">
        <v>0</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0</v>
      </c>
      <c r="AB28" s="295">
        <v>0</v>
      </c>
      <c r="AC28" s="295">
        <v>0</v>
      </c>
      <c r="AD28" s="295">
        <v>0</v>
      </c>
      <c r="AE28" s="295">
        <v>0</v>
      </c>
      <c r="AF28" s="295">
        <v>0</v>
      </c>
      <c r="AG28" s="295">
        <v>0</v>
      </c>
      <c r="AH28" s="295">
        <v>0</v>
      </c>
      <c r="AI28" s="295">
        <v>0</v>
      </c>
      <c r="AJ28" s="295">
        <v>0</v>
      </c>
      <c r="AK28" s="295">
        <v>0</v>
      </c>
      <c r="AL28" s="295">
        <v>0</v>
      </c>
      <c r="AM28" s="295">
        <v>0</v>
      </c>
      <c r="AN28" s="295">
        <v>0</v>
      </c>
      <c r="AO28" s="295">
        <v>0</v>
      </c>
      <c r="AP28" s="295">
        <v>0</v>
      </c>
      <c r="AQ28" s="295">
        <v>0</v>
      </c>
      <c r="AR28" s="295">
        <v>0</v>
      </c>
      <c r="AS28" s="295">
        <v>0</v>
      </c>
      <c r="AT28" s="295">
        <v>0</v>
      </c>
      <c r="AU28" s="295">
        <v>0</v>
      </c>
      <c r="AV28" s="295">
        <v>391.54357734387924</v>
      </c>
      <c r="AW28" s="295">
        <v>536.9102039213609</v>
      </c>
      <c r="AX28" s="295">
        <v>595.0324297744686</v>
      </c>
      <c r="AY28" s="295">
        <v>692.53400567860854</v>
      </c>
      <c r="AZ28" s="295">
        <v>675.09188203021267</v>
      </c>
      <c r="BA28" s="295">
        <v>741.02241297906517</v>
      </c>
      <c r="BB28" s="295">
        <v>789.3488163873003</v>
      </c>
      <c r="BC28" s="295">
        <v>842.4401156102449</v>
      </c>
      <c r="BD28" s="295">
        <v>885.67544937026616</v>
      </c>
      <c r="BE28" s="295">
        <v>970.73239343635885</v>
      </c>
      <c r="BF28" s="295">
        <v>1073.4985048655496</v>
      </c>
      <c r="BG28" s="295">
        <v>1095.5725158958878</v>
      </c>
      <c r="BH28" s="295">
        <v>1130.6497209894985</v>
      </c>
      <c r="BI28" s="295">
        <v>1210.7370509418529</v>
      </c>
      <c r="BJ28" s="295">
        <v>1239.6605447686466</v>
      </c>
      <c r="BK28" s="295">
        <v>1290.8876439922519</v>
      </c>
      <c r="BL28" s="295">
        <v>1338.8007756011716</v>
      </c>
      <c r="BM28" s="295">
        <v>1419.6970967730613</v>
      </c>
      <c r="BN28" s="295">
        <v>1428.6964290828057</v>
      </c>
      <c r="BO28" s="295">
        <v>1516.2172678555064</v>
      </c>
      <c r="BP28" s="295">
        <v>1571.4060453761542</v>
      </c>
      <c r="BQ28" s="295">
        <v>1622.3188539434009</v>
      </c>
      <c r="BR28" s="295">
        <v>1877.5875682487854</v>
      </c>
      <c r="BS28" s="295">
        <v>1988.8225757545442</v>
      </c>
      <c r="BT28" s="295">
        <v>2008.7546690199993</v>
      </c>
      <c r="BU28" s="295">
        <v>2045.5330769065863</v>
      </c>
      <c r="BV28" s="295">
        <v>2154.6504670513727</v>
      </c>
      <c r="BW28" s="295">
        <v>2295.7820152292857</v>
      </c>
      <c r="BX28" s="295">
        <v>2145.2499855507772</v>
      </c>
      <c r="BY28" s="295">
        <v>2233.9819419948658</v>
      </c>
      <c r="BZ28" s="295">
        <v>2343.2054272724235</v>
      </c>
      <c r="CA28" s="295">
        <v>2462.7115103211063</v>
      </c>
      <c r="CB28" s="296">
        <v>2581.9111472839495</v>
      </c>
    </row>
    <row r="29" spans="1:80" x14ac:dyDescent="0.4">
      <c r="B29" s="294" t="s">
        <v>373</v>
      </c>
      <c r="C29" s="294"/>
      <c r="D29" s="295">
        <v>0</v>
      </c>
      <c r="E29" s="295">
        <v>0</v>
      </c>
      <c r="F29" s="295">
        <v>0</v>
      </c>
      <c r="G29" s="295">
        <v>0</v>
      </c>
      <c r="H29" s="295">
        <v>0</v>
      </c>
      <c r="I29" s="295">
        <v>0</v>
      </c>
      <c r="J29" s="295">
        <v>0</v>
      </c>
      <c r="K29" s="295">
        <v>0</v>
      </c>
      <c r="L29" s="295">
        <v>0</v>
      </c>
      <c r="M29" s="295">
        <v>0</v>
      </c>
      <c r="N29" s="295">
        <v>0</v>
      </c>
      <c r="O29" s="295">
        <v>0</v>
      </c>
      <c r="P29" s="295">
        <v>0</v>
      </c>
      <c r="Q29" s="295">
        <v>0</v>
      </c>
      <c r="R29" s="295">
        <v>0</v>
      </c>
      <c r="S29" s="295">
        <v>0</v>
      </c>
      <c r="T29" s="295">
        <v>0</v>
      </c>
      <c r="U29" s="295">
        <v>0</v>
      </c>
      <c r="V29" s="295">
        <v>0</v>
      </c>
      <c r="W29" s="295">
        <v>0</v>
      </c>
      <c r="X29" s="295">
        <v>0</v>
      </c>
      <c r="Y29" s="295">
        <v>0</v>
      </c>
      <c r="Z29" s="295">
        <v>0</v>
      </c>
      <c r="AA29" s="295">
        <v>0</v>
      </c>
      <c r="AB29" s="295">
        <v>0</v>
      </c>
      <c r="AC29" s="295">
        <v>0</v>
      </c>
      <c r="AD29" s="295">
        <v>0</v>
      </c>
      <c r="AE29" s="295">
        <v>0</v>
      </c>
      <c r="AF29" s="295">
        <v>0</v>
      </c>
      <c r="AG29" s="295">
        <v>0</v>
      </c>
      <c r="AH29" s="295">
        <v>0</v>
      </c>
      <c r="AI29" s="295">
        <v>0</v>
      </c>
      <c r="AJ29" s="295">
        <v>0</v>
      </c>
      <c r="AK29" s="295">
        <v>0</v>
      </c>
      <c r="AL29" s="295">
        <v>0</v>
      </c>
      <c r="AM29" s="295">
        <v>0</v>
      </c>
      <c r="AN29" s="295">
        <v>0</v>
      </c>
      <c r="AO29" s="295">
        <v>0</v>
      </c>
      <c r="AP29" s="295">
        <v>0</v>
      </c>
      <c r="AQ29" s="295">
        <v>0</v>
      </c>
      <c r="AR29" s="295">
        <v>0</v>
      </c>
      <c r="AS29" s="295">
        <v>0</v>
      </c>
      <c r="AT29" s="295">
        <v>0</v>
      </c>
      <c r="AU29" s="295">
        <v>0</v>
      </c>
      <c r="AV29" s="295">
        <v>2091.0941918997214</v>
      </c>
      <c r="AW29" s="295">
        <v>2867.4453469724463</v>
      </c>
      <c r="AX29" s="295">
        <v>3159.2758915113354</v>
      </c>
      <c r="AY29" s="295">
        <v>3730.9758845451975</v>
      </c>
      <c r="AZ29" s="295">
        <v>4328.427952402345</v>
      </c>
      <c r="BA29" s="295">
        <v>4688.4566867336889</v>
      </c>
      <c r="BB29" s="295">
        <v>4865.7346193633603</v>
      </c>
      <c r="BC29" s="295">
        <v>5070.0732056003826</v>
      </c>
      <c r="BD29" s="295">
        <v>5237.3748797055796</v>
      </c>
      <c r="BE29" s="295">
        <v>5565.0033279354802</v>
      </c>
      <c r="BF29" s="295">
        <v>5781.6842377580851</v>
      </c>
      <c r="BG29" s="295">
        <v>6058.9455880614814</v>
      </c>
      <c r="BH29" s="295">
        <v>6213.9240170390431</v>
      </c>
      <c r="BI29" s="295">
        <v>6382.4924701314512</v>
      </c>
      <c r="BJ29" s="295">
        <v>6529.0800309568494</v>
      </c>
      <c r="BK29" s="295">
        <v>6788.3285157973523</v>
      </c>
      <c r="BL29" s="295">
        <v>7020.8224141487526</v>
      </c>
      <c r="BM29" s="295">
        <v>7475.7545757854632</v>
      </c>
      <c r="BN29" s="295">
        <v>7559.2530568452075</v>
      </c>
      <c r="BO29" s="295">
        <v>7957.2728269389108</v>
      </c>
      <c r="BP29" s="295">
        <v>8383.8899128064859</v>
      </c>
      <c r="BQ29" s="295">
        <v>8345.9201305485039</v>
      </c>
      <c r="BR29" s="295">
        <v>7730.9292830460618</v>
      </c>
      <c r="BS29" s="295">
        <v>7189.1758853805241</v>
      </c>
      <c r="BT29" s="295">
        <v>5441.0846366047272</v>
      </c>
      <c r="BU29" s="295">
        <v>3718.2108825927567</v>
      </c>
      <c r="BV29" s="295">
        <v>2534.2474883252999</v>
      </c>
      <c r="BW29" s="295">
        <v>1615.2862741593003</v>
      </c>
      <c r="BX29" s="295">
        <v>794.8351235893299</v>
      </c>
      <c r="BY29" s="295">
        <v>627.61506489518558</v>
      </c>
      <c r="BZ29" s="295">
        <v>387.46634396751978</v>
      </c>
      <c r="CA29" s="295">
        <v>155.3206647564252</v>
      </c>
      <c r="CB29" s="296">
        <v>132.94957236161198</v>
      </c>
    </row>
    <row r="30" spans="1:80" x14ac:dyDescent="0.4">
      <c r="B30" s="294" t="s">
        <v>372</v>
      </c>
      <c r="C30" s="294"/>
      <c r="D30" s="295">
        <v>0</v>
      </c>
      <c r="E30" s="295">
        <v>0</v>
      </c>
      <c r="F30" s="295">
        <v>0</v>
      </c>
      <c r="G30" s="295">
        <v>0</v>
      </c>
      <c r="H30" s="295">
        <v>0</v>
      </c>
      <c r="I30" s="295">
        <v>0</v>
      </c>
      <c r="J30" s="295">
        <v>0</v>
      </c>
      <c r="K30" s="295">
        <v>0</v>
      </c>
      <c r="L30" s="295">
        <v>0</v>
      </c>
      <c r="M30" s="295">
        <v>0</v>
      </c>
      <c r="N30" s="295">
        <v>0</v>
      </c>
      <c r="O30" s="295">
        <v>0</v>
      </c>
      <c r="P30" s="295">
        <v>0</v>
      </c>
      <c r="Q30" s="295">
        <v>0</v>
      </c>
      <c r="R30" s="295">
        <v>0</v>
      </c>
      <c r="S30" s="295">
        <v>0</v>
      </c>
      <c r="T30" s="295">
        <v>0</v>
      </c>
      <c r="U30" s="295">
        <v>0</v>
      </c>
      <c r="V30" s="295">
        <v>0</v>
      </c>
      <c r="W30" s="295">
        <v>0</v>
      </c>
      <c r="X30" s="295">
        <v>0</v>
      </c>
      <c r="Y30" s="295">
        <v>0</v>
      </c>
      <c r="Z30" s="295">
        <v>0</v>
      </c>
      <c r="AA30" s="295">
        <v>0</v>
      </c>
      <c r="AB30" s="295">
        <v>0</v>
      </c>
      <c r="AC30" s="295">
        <v>0</v>
      </c>
      <c r="AD30" s="295">
        <v>0</v>
      </c>
      <c r="AE30" s="295">
        <v>0</v>
      </c>
      <c r="AF30" s="295">
        <v>0</v>
      </c>
      <c r="AG30" s="295">
        <v>0</v>
      </c>
      <c r="AH30" s="295">
        <v>0</v>
      </c>
      <c r="AI30" s="295">
        <v>0</v>
      </c>
      <c r="AJ30" s="295">
        <v>0</v>
      </c>
      <c r="AK30" s="295">
        <v>0</v>
      </c>
      <c r="AL30" s="295">
        <v>0</v>
      </c>
      <c r="AM30" s="295">
        <v>0</v>
      </c>
      <c r="AN30" s="295">
        <v>0</v>
      </c>
      <c r="AO30" s="295">
        <v>0</v>
      </c>
      <c r="AP30" s="295">
        <v>0</v>
      </c>
      <c r="AQ30" s="295">
        <v>0</v>
      </c>
      <c r="AR30" s="295">
        <v>0</v>
      </c>
      <c r="AS30" s="295">
        <v>0</v>
      </c>
      <c r="AT30" s="295">
        <v>0</v>
      </c>
      <c r="AU30" s="295">
        <v>0</v>
      </c>
      <c r="AV30" s="295">
        <v>855.07865703832567</v>
      </c>
      <c r="AW30" s="295">
        <v>1172.5398721482252</v>
      </c>
      <c r="AX30" s="295">
        <v>1337.5372589124297</v>
      </c>
      <c r="AY30" s="295">
        <v>1595.9642869883951</v>
      </c>
      <c r="AZ30" s="295">
        <v>1846.6938914217733</v>
      </c>
      <c r="BA30" s="295">
        <v>2082.7952951929865</v>
      </c>
      <c r="BB30" s="295">
        <v>2283.658115791517</v>
      </c>
      <c r="BC30" s="295">
        <v>2506.3812509452532</v>
      </c>
      <c r="BD30" s="295">
        <v>2694.7761037408841</v>
      </c>
      <c r="BE30" s="295">
        <v>2946.5295348665386</v>
      </c>
      <c r="BF30" s="295">
        <v>3076.56759296573</v>
      </c>
      <c r="BG30" s="295">
        <v>3313.3228677513448</v>
      </c>
      <c r="BH30" s="295">
        <v>3502.5679049228797</v>
      </c>
      <c r="BI30" s="295">
        <v>3702.3924158041259</v>
      </c>
      <c r="BJ30" s="295">
        <v>3899.5561635198569</v>
      </c>
      <c r="BK30" s="295">
        <v>4170.1819318134785</v>
      </c>
      <c r="BL30" s="295">
        <v>4381.7183309244447</v>
      </c>
      <c r="BM30" s="295">
        <v>4750.8179186777361</v>
      </c>
      <c r="BN30" s="295">
        <v>4917.9805537381708</v>
      </c>
      <c r="BO30" s="295">
        <v>5018.1390760951626</v>
      </c>
      <c r="BP30" s="295">
        <v>5220.6585537092787</v>
      </c>
      <c r="BQ30" s="295">
        <v>5288.913820100458</v>
      </c>
      <c r="BR30" s="295">
        <v>5477.5939932748306</v>
      </c>
      <c r="BS30" s="295">
        <v>5166.694023918777</v>
      </c>
      <c r="BT30" s="295">
        <v>4742.2345060298703</v>
      </c>
      <c r="BU30" s="295">
        <v>3999.8818111378023</v>
      </c>
      <c r="BV30" s="295">
        <v>3593.0976294506904</v>
      </c>
      <c r="BW30" s="295">
        <v>3314.6383132637948</v>
      </c>
      <c r="BX30" s="295">
        <v>2612.3171542894834</v>
      </c>
      <c r="BY30" s="295">
        <v>2362.741976580654</v>
      </c>
      <c r="BZ30" s="295">
        <v>2096.3661470206994</v>
      </c>
      <c r="CA30" s="295">
        <v>1828.1026503648968</v>
      </c>
      <c r="CB30" s="296">
        <v>1639.28965277108</v>
      </c>
    </row>
    <row r="31" spans="1:80" ht="26.25" customHeight="1" x14ac:dyDescent="0.4">
      <c r="B31" s="212" t="s">
        <v>545</v>
      </c>
      <c r="C31" s="294"/>
      <c r="D31" s="295">
        <v>0</v>
      </c>
      <c r="E31" s="295">
        <v>0</v>
      </c>
      <c r="F31" s="295">
        <v>0</v>
      </c>
      <c r="G31" s="295">
        <v>0</v>
      </c>
      <c r="H31" s="295">
        <v>0</v>
      </c>
      <c r="I31" s="295">
        <v>0</v>
      </c>
      <c r="J31" s="295">
        <v>0</v>
      </c>
      <c r="K31" s="295">
        <v>0</v>
      </c>
      <c r="L31" s="295">
        <v>0</v>
      </c>
      <c r="M31" s="295">
        <v>0</v>
      </c>
      <c r="N31" s="295">
        <v>0</v>
      </c>
      <c r="O31" s="295">
        <v>0</v>
      </c>
      <c r="P31" s="295">
        <v>0</v>
      </c>
      <c r="Q31" s="295">
        <v>0</v>
      </c>
      <c r="R31" s="295">
        <v>0</v>
      </c>
      <c r="S31" s="295">
        <v>0</v>
      </c>
      <c r="T31" s="295">
        <v>0</v>
      </c>
      <c r="U31" s="295">
        <v>0</v>
      </c>
      <c r="V31" s="295">
        <v>0</v>
      </c>
      <c r="W31" s="295">
        <v>0</v>
      </c>
      <c r="X31" s="295">
        <v>0</v>
      </c>
      <c r="Y31" s="295">
        <v>0</v>
      </c>
      <c r="Z31" s="295">
        <v>0</v>
      </c>
      <c r="AA31" s="295">
        <v>0</v>
      </c>
      <c r="AB31" s="295">
        <v>0</v>
      </c>
      <c r="AC31" s="295">
        <v>0</v>
      </c>
      <c r="AD31" s="295">
        <v>0</v>
      </c>
      <c r="AE31" s="295">
        <v>0</v>
      </c>
      <c r="AF31" s="295">
        <v>0</v>
      </c>
      <c r="AG31" s="295">
        <v>0</v>
      </c>
      <c r="AH31" s="295">
        <v>0</v>
      </c>
      <c r="AI31" s="295">
        <v>0</v>
      </c>
      <c r="AJ31" s="295">
        <v>0</v>
      </c>
      <c r="AK31" s="295">
        <v>0</v>
      </c>
      <c r="AL31" s="295">
        <v>0</v>
      </c>
      <c r="AM31" s="295">
        <v>0</v>
      </c>
      <c r="AN31" s="295">
        <v>0</v>
      </c>
      <c r="AO31" s="295">
        <v>0</v>
      </c>
      <c r="AP31" s="295">
        <v>0</v>
      </c>
      <c r="AQ31" s="295">
        <v>0</v>
      </c>
      <c r="AR31" s="295">
        <v>0</v>
      </c>
      <c r="AS31" s="295">
        <v>0</v>
      </c>
      <c r="AT31" s="295">
        <v>0</v>
      </c>
      <c r="AU31" s="295">
        <v>0</v>
      </c>
      <c r="AV31" s="295">
        <v>0</v>
      </c>
      <c r="AW31" s="295">
        <v>0</v>
      </c>
      <c r="AX31" s="295">
        <v>0</v>
      </c>
      <c r="AY31" s="295">
        <v>0</v>
      </c>
      <c r="AZ31" s="295">
        <v>0</v>
      </c>
      <c r="BA31" s="295">
        <v>0</v>
      </c>
      <c r="BB31" s="295">
        <v>0</v>
      </c>
      <c r="BC31" s="295">
        <v>0</v>
      </c>
      <c r="BD31" s="295">
        <v>0</v>
      </c>
      <c r="BE31" s="295">
        <v>0</v>
      </c>
      <c r="BF31" s="295">
        <v>8.4501935494447835</v>
      </c>
      <c r="BG31" s="295">
        <v>8.2836092727921766</v>
      </c>
      <c r="BH31" s="295">
        <v>9.398249732139325</v>
      </c>
      <c r="BI31" s="295">
        <v>9.1745857650346174</v>
      </c>
      <c r="BJ31" s="295">
        <v>10.195720578175642</v>
      </c>
      <c r="BK31" s="295">
        <v>13.655920913578493</v>
      </c>
      <c r="BL31" s="295">
        <v>10.894998385024987</v>
      </c>
      <c r="BM31" s="295">
        <v>11.909202275370086</v>
      </c>
      <c r="BN31" s="295">
        <v>12.751341346062373</v>
      </c>
      <c r="BO31" s="295">
        <v>13.996191636567868</v>
      </c>
      <c r="BP31" s="295">
        <v>15.083281810508984</v>
      </c>
      <c r="BQ31" s="295">
        <v>15.190404850786971</v>
      </c>
      <c r="BR31" s="295">
        <v>14.983267299572642</v>
      </c>
      <c r="BS31" s="295">
        <v>14.750820608867258</v>
      </c>
      <c r="BT31" s="295">
        <v>13.968386418124723</v>
      </c>
      <c r="BU31" s="295">
        <v>11.186127947802502</v>
      </c>
      <c r="BV31" s="295">
        <v>9.4886330602333846</v>
      </c>
      <c r="BW31" s="295">
        <v>8.2784490587123631</v>
      </c>
      <c r="BX31" s="295">
        <v>6.3613542341185516</v>
      </c>
      <c r="BY31" s="295">
        <v>5.9854940863820234</v>
      </c>
      <c r="BZ31" s="295">
        <v>5.5303086200767169</v>
      </c>
      <c r="CA31" s="295">
        <v>5.0939102131660228</v>
      </c>
      <c r="CB31" s="296">
        <v>4.9885241726799654</v>
      </c>
    </row>
    <row r="32" spans="1:80" ht="26.25" customHeight="1" x14ac:dyDescent="0.4">
      <c r="B32" s="239" t="s">
        <v>221</v>
      </c>
      <c r="C32" s="294"/>
      <c r="D32" s="291">
        <v>0</v>
      </c>
      <c r="E32" s="291">
        <v>0</v>
      </c>
      <c r="F32" s="291">
        <v>0</v>
      </c>
      <c r="G32" s="291">
        <v>0</v>
      </c>
      <c r="H32" s="291">
        <v>0</v>
      </c>
      <c r="I32" s="291">
        <v>0</v>
      </c>
      <c r="J32" s="291">
        <v>0</v>
      </c>
      <c r="K32" s="291">
        <v>0</v>
      </c>
      <c r="L32" s="291">
        <v>0</v>
      </c>
      <c r="M32" s="291">
        <v>0</v>
      </c>
      <c r="N32" s="291">
        <v>0</v>
      </c>
      <c r="O32" s="291">
        <v>0</v>
      </c>
      <c r="P32" s="291">
        <v>0</v>
      </c>
      <c r="Q32" s="291">
        <v>0</v>
      </c>
      <c r="R32" s="291">
        <v>0</v>
      </c>
      <c r="S32" s="291">
        <v>0</v>
      </c>
      <c r="T32" s="291">
        <v>0</v>
      </c>
      <c r="U32" s="291">
        <v>0</v>
      </c>
      <c r="V32" s="291">
        <v>0</v>
      </c>
      <c r="W32" s="291">
        <v>0</v>
      </c>
      <c r="X32" s="291">
        <v>0</v>
      </c>
      <c r="Y32" s="291">
        <v>0</v>
      </c>
      <c r="Z32" s="291">
        <v>0</v>
      </c>
      <c r="AA32" s="291">
        <f t="shared" ref="AA32:BF32" si="17">SUM(AA33:AA34)</f>
        <v>0</v>
      </c>
      <c r="AB32" s="291">
        <f t="shared" si="17"/>
        <v>0</v>
      </c>
      <c r="AC32" s="291">
        <f t="shared" si="17"/>
        <v>0</v>
      </c>
      <c r="AD32" s="291">
        <f t="shared" si="17"/>
        <v>0</v>
      </c>
      <c r="AE32" s="291">
        <f t="shared" si="17"/>
        <v>0</v>
      </c>
      <c r="AF32" s="291">
        <f t="shared" si="17"/>
        <v>0</v>
      </c>
      <c r="AG32" s="291">
        <f t="shared" si="17"/>
        <v>0</v>
      </c>
      <c r="AH32" s="291">
        <f t="shared" si="17"/>
        <v>0</v>
      </c>
      <c r="AI32" s="291">
        <f t="shared" si="17"/>
        <v>0</v>
      </c>
      <c r="AJ32" s="291">
        <f t="shared" si="17"/>
        <v>0</v>
      </c>
      <c r="AK32" s="291">
        <f t="shared" si="17"/>
        <v>0</v>
      </c>
      <c r="AL32" s="291">
        <f t="shared" si="17"/>
        <v>0</v>
      </c>
      <c r="AM32" s="291">
        <f t="shared" si="17"/>
        <v>0</v>
      </c>
      <c r="AN32" s="291">
        <f t="shared" si="17"/>
        <v>0</v>
      </c>
      <c r="AO32" s="291">
        <f t="shared" si="17"/>
        <v>0</v>
      </c>
      <c r="AP32" s="291">
        <f t="shared" si="17"/>
        <v>0</v>
      </c>
      <c r="AQ32" s="291">
        <f t="shared" si="17"/>
        <v>0</v>
      </c>
      <c r="AR32" s="291">
        <f t="shared" si="17"/>
        <v>0</v>
      </c>
      <c r="AS32" s="291">
        <f t="shared" si="17"/>
        <v>0</v>
      </c>
      <c r="AT32" s="291">
        <f t="shared" si="17"/>
        <v>0</v>
      </c>
      <c r="AU32" s="291">
        <f t="shared" si="17"/>
        <v>0</v>
      </c>
      <c r="AV32" s="291">
        <f t="shared" si="17"/>
        <v>0</v>
      </c>
      <c r="AW32" s="291">
        <f t="shared" si="17"/>
        <v>0</v>
      </c>
      <c r="AX32" s="291">
        <f t="shared" si="17"/>
        <v>0</v>
      </c>
      <c r="AY32" s="291">
        <f t="shared" si="17"/>
        <v>0</v>
      </c>
      <c r="AZ32" s="291">
        <f t="shared" si="17"/>
        <v>0</v>
      </c>
      <c r="BA32" s="291">
        <f t="shared" si="17"/>
        <v>0</v>
      </c>
      <c r="BB32" s="291">
        <f t="shared" si="17"/>
        <v>0</v>
      </c>
      <c r="BC32" s="291">
        <f t="shared" si="17"/>
        <v>0</v>
      </c>
      <c r="BD32" s="291">
        <f t="shared" si="17"/>
        <v>0</v>
      </c>
      <c r="BE32" s="291">
        <f t="shared" si="17"/>
        <v>0</v>
      </c>
      <c r="BF32" s="291">
        <f t="shared" si="17"/>
        <v>0</v>
      </c>
      <c r="BG32" s="291">
        <f t="shared" ref="BG32:CB32" si="18">SUM(BG33:BG34)</f>
        <v>0</v>
      </c>
      <c r="BH32" s="291">
        <f t="shared" si="18"/>
        <v>0</v>
      </c>
      <c r="BI32" s="291">
        <f t="shared" si="18"/>
        <v>0</v>
      </c>
      <c r="BJ32" s="291">
        <f t="shared" si="18"/>
        <v>0</v>
      </c>
      <c r="BK32" s="291">
        <f t="shared" si="18"/>
        <v>0</v>
      </c>
      <c r="BL32" s="291">
        <f t="shared" si="18"/>
        <v>0</v>
      </c>
      <c r="BM32" s="291">
        <f t="shared" si="18"/>
        <v>0</v>
      </c>
      <c r="BN32" s="291">
        <f t="shared" si="18"/>
        <v>0</v>
      </c>
      <c r="BO32" s="291">
        <f t="shared" si="18"/>
        <v>0</v>
      </c>
      <c r="BP32" s="291">
        <f t="shared" si="18"/>
        <v>0</v>
      </c>
      <c r="BQ32" s="291">
        <f t="shared" si="18"/>
        <v>177.96951557399933</v>
      </c>
      <c r="BR32" s="291">
        <f t="shared" si="18"/>
        <v>1710.6202741361431</v>
      </c>
      <c r="BS32" s="291">
        <f t="shared" si="18"/>
        <v>3256.9659598132712</v>
      </c>
      <c r="BT32" s="291">
        <f t="shared" si="18"/>
        <v>5464.4644611434414</v>
      </c>
      <c r="BU32" s="291">
        <f t="shared" si="18"/>
        <v>8991.3514271424538</v>
      </c>
      <c r="BV32" s="291">
        <f t="shared" si="18"/>
        <v>10777.317731062256</v>
      </c>
      <c r="BW32" s="291">
        <f t="shared" si="18"/>
        <v>12454.456860532842</v>
      </c>
      <c r="BX32" s="291">
        <f t="shared" si="18"/>
        <v>12571.636517187626</v>
      </c>
      <c r="BY32" s="291">
        <f t="shared" si="18"/>
        <v>13345.271696416616</v>
      </c>
      <c r="BZ32" s="291">
        <f t="shared" si="18"/>
        <v>14410.532337292909</v>
      </c>
      <c r="CA32" s="291">
        <f t="shared" si="18"/>
        <v>15470.947685251802</v>
      </c>
      <c r="CB32" s="292">
        <f t="shared" si="18"/>
        <v>16039.077362113379</v>
      </c>
    </row>
    <row r="33" spans="1:80" x14ac:dyDescent="0.4">
      <c r="B33" s="212" t="s">
        <v>373</v>
      </c>
      <c r="C33" s="294"/>
      <c r="D33" s="295">
        <v>0</v>
      </c>
      <c r="E33" s="295">
        <v>0</v>
      </c>
      <c r="F33" s="295">
        <v>0</v>
      </c>
      <c r="G33" s="295">
        <v>0</v>
      </c>
      <c r="H33" s="295">
        <v>0</v>
      </c>
      <c r="I33" s="295">
        <v>0</v>
      </c>
      <c r="J33" s="295">
        <v>0</v>
      </c>
      <c r="K33" s="295">
        <v>0</v>
      </c>
      <c r="L33" s="295">
        <v>0</v>
      </c>
      <c r="M33" s="295">
        <v>0</v>
      </c>
      <c r="N33" s="295">
        <v>0</v>
      </c>
      <c r="O33" s="295">
        <v>0</v>
      </c>
      <c r="P33" s="295">
        <v>0</v>
      </c>
      <c r="Q33" s="295">
        <v>0</v>
      </c>
      <c r="R33" s="295">
        <v>0</v>
      </c>
      <c r="S33" s="295">
        <v>0</v>
      </c>
      <c r="T33" s="295">
        <v>0</v>
      </c>
      <c r="U33" s="295">
        <v>0</v>
      </c>
      <c r="V33" s="295">
        <v>0</v>
      </c>
      <c r="W33" s="295">
        <v>0</v>
      </c>
      <c r="X33" s="295">
        <v>0</v>
      </c>
      <c r="Y33" s="295">
        <v>0</v>
      </c>
      <c r="Z33" s="295">
        <v>0</v>
      </c>
      <c r="AA33" s="295">
        <v>0</v>
      </c>
      <c r="AB33" s="295">
        <v>0</v>
      </c>
      <c r="AC33" s="295">
        <v>0</v>
      </c>
      <c r="AD33" s="295">
        <v>0</v>
      </c>
      <c r="AE33" s="295">
        <v>0</v>
      </c>
      <c r="AF33" s="295">
        <v>0</v>
      </c>
      <c r="AG33" s="295">
        <v>0</v>
      </c>
      <c r="AH33" s="295">
        <v>0</v>
      </c>
      <c r="AI33" s="295">
        <v>0</v>
      </c>
      <c r="AJ33" s="295">
        <v>0</v>
      </c>
      <c r="AK33" s="295">
        <v>0</v>
      </c>
      <c r="AL33" s="295">
        <v>0</v>
      </c>
      <c r="AM33" s="295">
        <v>0</v>
      </c>
      <c r="AN33" s="295">
        <v>0</v>
      </c>
      <c r="AO33" s="295">
        <v>0</v>
      </c>
      <c r="AP33" s="295">
        <v>0</v>
      </c>
      <c r="AQ33" s="295">
        <v>0</v>
      </c>
      <c r="AR33" s="295">
        <v>0</v>
      </c>
      <c r="AS33" s="295">
        <v>0</v>
      </c>
      <c r="AT33" s="295">
        <v>0</v>
      </c>
      <c r="AU33" s="295">
        <v>0</v>
      </c>
      <c r="AV33" s="295">
        <v>0</v>
      </c>
      <c r="AW33" s="295">
        <v>0</v>
      </c>
      <c r="AX33" s="295">
        <v>0</v>
      </c>
      <c r="AY33" s="295">
        <v>0</v>
      </c>
      <c r="AZ33" s="295">
        <v>0</v>
      </c>
      <c r="BA33" s="295">
        <v>0</v>
      </c>
      <c r="BB33" s="295">
        <v>0</v>
      </c>
      <c r="BC33" s="295">
        <v>0</v>
      </c>
      <c r="BD33" s="295">
        <v>0</v>
      </c>
      <c r="BE33" s="295">
        <v>0</v>
      </c>
      <c r="BF33" s="295">
        <v>0</v>
      </c>
      <c r="BG33" s="295">
        <v>0</v>
      </c>
      <c r="BH33" s="295">
        <v>0</v>
      </c>
      <c r="BI33" s="295">
        <v>0</v>
      </c>
      <c r="BJ33" s="295">
        <v>0</v>
      </c>
      <c r="BK33" s="295">
        <v>0</v>
      </c>
      <c r="BL33" s="295">
        <v>0</v>
      </c>
      <c r="BM33" s="295">
        <v>0</v>
      </c>
      <c r="BN33" s="295">
        <v>0</v>
      </c>
      <c r="BO33" s="295">
        <v>0</v>
      </c>
      <c r="BP33" s="295">
        <v>0</v>
      </c>
      <c r="BQ33" s="295">
        <v>161.48811789051985</v>
      </c>
      <c r="BR33" s="295">
        <v>1570.2555246945597</v>
      </c>
      <c r="BS33" s="295">
        <v>2951.7466820237119</v>
      </c>
      <c r="BT33" s="295">
        <v>4743.0916172308325</v>
      </c>
      <c r="BU33" s="295">
        <v>7509.2808929909306</v>
      </c>
      <c r="BV33" s="295">
        <v>9238.3221962908883</v>
      </c>
      <c r="BW33" s="295">
        <v>10597.094887977648</v>
      </c>
      <c r="BX33" s="295">
        <v>10456.358378768684</v>
      </c>
      <c r="BY33" s="295">
        <v>10979.804203016609</v>
      </c>
      <c r="BZ33" s="295">
        <v>11730.674770105243</v>
      </c>
      <c r="CA33" s="295">
        <v>12747.463386434143</v>
      </c>
      <c r="CB33" s="296">
        <v>13779.443741074105</v>
      </c>
    </row>
    <row r="34" spans="1:80" x14ac:dyDescent="0.4">
      <c r="B34" s="212" t="s">
        <v>372</v>
      </c>
      <c r="C34" s="294"/>
      <c r="D34" s="295">
        <v>0</v>
      </c>
      <c r="E34" s="295">
        <v>0</v>
      </c>
      <c r="F34" s="295">
        <v>0</v>
      </c>
      <c r="G34" s="295">
        <v>0</v>
      </c>
      <c r="H34" s="295">
        <v>0</v>
      </c>
      <c r="I34" s="295">
        <v>0</v>
      </c>
      <c r="J34" s="295">
        <v>0</v>
      </c>
      <c r="K34" s="295">
        <v>0</v>
      </c>
      <c r="L34" s="295">
        <v>0</v>
      </c>
      <c r="M34" s="295">
        <v>0</v>
      </c>
      <c r="N34" s="295">
        <v>0</v>
      </c>
      <c r="O34" s="295">
        <v>0</v>
      </c>
      <c r="P34" s="295">
        <v>0</v>
      </c>
      <c r="Q34" s="295">
        <v>0</v>
      </c>
      <c r="R34" s="295">
        <v>0</v>
      </c>
      <c r="S34" s="295">
        <v>0</v>
      </c>
      <c r="T34" s="295">
        <v>0</v>
      </c>
      <c r="U34" s="295">
        <v>0</v>
      </c>
      <c r="V34" s="295">
        <v>0</v>
      </c>
      <c r="W34" s="295">
        <v>0</v>
      </c>
      <c r="X34" s="295">
        <v>0</v>
      </c>
      <c r="Y34" s="295">
        <v>0</v>
      </c>
      <c r="Z34" s="295">
        <v>0</v>
      </c>
      <c r="AA34" s="295">
        <v>0</v>
      </c>
      <c r="AB34" s="295">
        <v>0</v>
      </c>
      <c r="AC34" s="295">
        <v>0</v>
      </c>
      <c r="AD34" s="295">
        <v>0</v>
      </c>
      <c r="AE34" s="295">
        <v>0</v>
      </c>
      <c r="AF34" s="295">
        <v>0</v>
      </c>
      <c r="AG34" s="295">
        <v>0</v>
      </c>
      <c r="AH34" s="295">
        <v>0</v>
      </c>
      <c r="AI34" s="295">
        <v>0</v>
      </c>
      <c r="AJ34" s="295">
        <v>0</v>
      </c>
      <c r="AK34" s="295">
        <v>0</v>
      </c>
      <c r="AL34" s="295">
        <v>0</v>
      </c>
      <c r="AM34" s="295">
        <v>0</v>
      </c>
      <c r="AN34" s="295">
        <v>0</v>
      </c>
      <c r="AO34" s="295">
        <v>0</v>
      </c>
      <c r="AP34" s="295">
        <v>0</v>
      </c>
      <c r="AQ34" s="295">
        <v>0</v>
      </c>
      <c r="AR34" s="295">
        <v>0</v>
      </c>
      <c r="AS34" s="295">
        <v>0</v>
      </c>
      <c r="AT34" s="295">
        <v>0</v>
      </c>
      <c r="AU34" s="295">
        <v>0</v>
      </c>
      <c r="AV34" s="295">
        <v>0</v>
      </c>
      <c r="AW34" s="295">
        <v>0</v>
      </c>
      <c r="AX34" s="295">
        <v>0</v>
      </c>
      <c r="AY34" s="295">
        <v>0</v>
      </c>
      <c r="AZ34" s="295">
        <v>0</v>
      </c>
      <c r="BA34" s="295">
        <v>0</v>
      </c>
      <c r="BB34" s="295">
        <v>0</v>
      </c>
      <c r="BC34" s="295">
        <v>0</v>
      </c>
      <c r="BD34" s="295">
        <v>0</v>
      </c>
      <c r="BE34" s="295">
        <v>0</v>
      </c>
      <c r="BF34" s="295">
        <v>0</v>
      </c>
      <c r="BG34" s="295">
        <v>0</v>
      </c>
      <c r="BH34" s="295">
        <v>0</v>
      </c>
      <c r="BI34" s="295">
        <v>0</v>
      </c>
      <c r="BJ34" s="295">
        <v>0</v>
      </c>
      <c r="BK34" s="295">
        <v>0</v>
      </c>
      <c r="BL34" s="295">
        <v>0</v>
      </c>
      <c r="BM34" s="295">
        <v>0</v>
      </c>
      <c r="BN34" s="295">
        <v>0</v>
      </c>
      <c r="BO34" s="295">
        <v>0</v>
      </c>
      <c r="BP34" s="295">
        <v>0</v>
      </c>
      <c r="BQ34" s="295">
        <v>16.4813976834795</v>
      </c>
      <c r="BR34" s="295">
        <v>140.36474944158337</v>
      </c>
      <c r="BS34" s="295">
        <v>305.21927778955938</v>
      </c>
      <c r="BT34" s="295">
        <v>721.37284391260903</v>
      </c>
      <c r="BU34" s="295">
        <v>1482.0705341515231</v>
      </c>
      <c r="BV34" s="295">
        <v>1538.9955347713681</v>
      </c>
      <c r="BW34" s="295">
        <v>1857.3619725551935</v>
      </c>
      <c r="BX34" s="295">
        <v>2115.278138418942</v>
      </c>
      <c r="BY34" s="295">
        <v>2365.4674934000072</v>
      </c>
      <c r="BZ34" s="295">
        <v>2679.8575671876652</v>
      </c>
      <c r="CA34" s="295">
        <v>2723.4842988176592</v>
      </c>
      <c r="CB34" s="296">
        <v>2259.6336210392742</v>
      </c>
    </row>
    <row r="35" spans="1:80" ht="25.5" customHeight="1" x14ac:dyDescent="0.4">
      <c r="A35" s="290"/>
      <c r="B35" s="222" t="s">
        <v>545</v>
      </c>
      <c r="C35" s="294"/>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v>0.33883469680495576</v>
      </c>
      <c r="BR35" s="295">
        <v>6.2555870595708933</v>
      </c>
      <c r="BS35" s="295">
        <v>12.258380350585552</v>
      </c>
      <c r="BT35" s="295">
        <v>19.605184735969644</v>
      </c>
      <c r="BU35" s="295">
        <v>30.216532061655048</v>
      </c>
      <c r="BV35" s="295">
        <v>42.743186565773804</v>
      </c>
      <c r="BW35" s="295">
        <v>47.204970283626054</v>
      </c>
      <c r="BX35" s="295">
        <v>47.288413104796007</v>
      </c>
      <c r="BY35" s="295">
        <v>50.206696971007688</v>
      </c>
      <c r="BZ35" s="295">
        <v>53.793412600643912</v>
      </c>
      <c r="CA35" s="295">
        <v>57.553754944247679</v>
      </c>
      <c r="CB35" s="296">
        <v>59.667264527750191</v>
      </c>
    </row>
    <row r="36" spans="1:80" s="175" customFormat="1" ht="25.5" customHeight="1" x14ac:dyDescent="0.4">
      <c r="A36" s="290"/>
      <c r="B36" s="239" t="s">
        <v>178</v>
      </c>
      <c r="C36" s="297"/>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v>5.2871028110962293</v>
      </c>
      <c r="BR36" s="291">
        <v>6.6038092748336332</v>
      </c>
      <c r="BS36" s="291">
        <v>7.5183292133665658</v>
      </c>
      <c r="BT36" s="291">
        <v>7.7814195001443904</v>
      </c>
      <c r="BU36" s="291">
        <v>8.5577229170150488</v>
      </c>
      <c r="BV36" s="291">
        <v>9.3236473785187908</v>
      </c>
      <c r="BW36" s="291">
        <v>10.002221180695424</v>
      </c>
      <c r="BX36" s="291">
        <v>10.551287805099506</v>
      </c>
      <c r="BY36" s="291">
        <v>11.254993297212579</v>
      </c>
      <c r="BZ36" s="291">
        <v>11.966387634269045</v>
      </c>
      <c r="CA36" s="291">
        <v>12.716290245266061</v>
      </c>
      <c r="CB36" s="292">
        <v>13.425927249380557</v>
      </c>
    </row>
    <row r="37" spans="1:80" s="175" customFormat="1" ht="26.25" customHeight="1" x14ac:dyDescent="0.4">
      <c r="B37" s="293" t="s">
        <v>180</v>
      </c>
      <c r="C37" s="297"/>
      <c r="D37" s="291">
        <v>0</v>
      </c>
      <c r="E37" s="291">
        <v>0</v>
      </c>
      <c r="F37" s="291">
        <v>0</v>
      </c>
      <c r="G37" s="291">
        <v>0</v>
      </c>
      <c r="H37" s="291">
        <v>0</v>
      </c>
      <c r="I37" s="291">
        <v>0</v>
      </c>
      <c r="J37" s="291">
        <v>0</v>
      </c>
      <c r="K37" s="291">
        <v>0</v>
      </c>
      <c r="L37" s="291">
        <v>0</v>
      </c>
      <c r="M37" s="291">
        <v>0</v>
      </c>
      <c r="N37" s="291">
        <v>0</v>
      </c>
      <c r="O37" s="291">
        <v>0</v>
      </c>
      <c r="P37" s="291">
        <v>0</v>
      </c>
      <c r="Q37" s="291">
        <v>0</v>
      </c>
      <c r="R37" s="291">
        <v>0</v>
      </c>
      <c r="S37" s="291">
        <v>0</v>
      </c>
      <c r="T37" s="291">
        <v>0</v>
      </c>
      <c r="U37" s="291">
        <v>0</v>
      </c>
      <c r="V37" s="291">
        <v>0</v>
      </c>
      <c r="W37" s="291">
        <v>0</v>
      </c>
      <c r="X37" s="291">
        <v>0</v>
      </c>
      <c r="Y37" s="291">
        <v>0</v>
      </c>
      <c r="Z37" s="291">
        <v>0</v>
      </c>
      <c r="AA37" s="291">
        <v>74.086336613396583</v>
      </c>
      <c r="AB37" s="291">
        <v>264.02670559169223</v>
      </c>
      <c r="AC37" s="291">
        <f t="shared" ref="AC37:BH37" si="19">SUM(AC38:AC40)</f>
        <v>374.46556017544322</v>
      </c>
      <c r="AD37" s="291">
        <f t="shared" si="19"/>
        <v>542.53763749218604</v>
      </c>
      <c r="AE37" s="291">
        <f t="shared" si="19"/>
        <v>669.83596360704882</v>
      </c>
      <c r="AF37" s="291">
        <f t="shared" si="19"/>
        <v>780.51409055795091</v>
      </c>
      <c r="AG37" s="291">
        <f t="shared" si="19"/>
        <v>898.52535565173434</v>
      </c>
      <c r="AH37" s="291">
        <f t="shared" si="19"/>
        <v>813.88255889325092</v>
      </c>
      <c r="AI37" s="291">
        <f t="shared" si="19"/>
        <v>833.33752991871233</v>
      </c>
      <c r="AJ37" s="291">
        <f t="shared" si="19"/>
        <v>904.87976506445727</v>
      </c>
      <c r="AK37" s="291">
        <f t="shared" si="19"/>
        <v>1039.0844754007035</v>
      </c>
      <c r="AL37" s="291">
        <f t="shared" si="19"/>
        <v>1181.9406933738012</v>
      </c>
      <c r="AM37" s="291">
        <f t="shared" si="19"/>
        <v>1385.5786711132096</v>
      </c>
      <c r="AN37" s="291">
        <f t="shared" si="19"/>
        <v>1525.5559221199362</v>
      </c>
      <c r="AO37" s="291">
        <f t="shared" si="19"/>
        <v>1721.0559483863262</v>
      </c>
      <c r="AP37" s="291">
        <f t="shared" si="19"/>
        <v>1876.6115277619999</v>
      </c>
      <c r="AQ37" s="291">
        <f t="shared" si="19"/>
        <v>2047.2368716991218</v>
      </c>
      <c r="AR37" s="291">
        <f t="shared" si="19"/>
        <v>2148.8758924747167</v>
      </c>
      <c r="AS37" s="291">
        <f t="shared" si="19"/>
        <v>2302.4367140522681</v>
      </c>
      <c r="AT37" s="291">
        <f t="shared" si="19"/>
        <v>2537.888681714544</v>
      </c>
      <c r="AU37" s="291">
        <f t="shared" si="19"/>
        <v>2961.2732489942919</v>
      </c>
      <c r="AV37" s="291">
        <f t="shared" si="19"/>
        <v>2627.7355586839717</v>
      </c>
      <c r="AW37" s="291">
        <f t="shared" si="19"/>
        <v>2964.2514657425804</v>
      </c>
      <c r="AX37" s="291">
        <f t="shared" si="19"/>
        <v>3198.427959101617</v>
      </c>
      <c r="AY37" s="291">
        <f t="shared" si="19"/>
        <v>3474.0762766414846</v>
      </c>
      <c r="AZ37" s="291">
        <f t="shared" si="19"/>
        <v>3644.3948662898056</v>
      </c>
      <c r="BA37" s="291">
        <f t="shared" si="19"/>
        <v>3823.6958558333886</v>
      </c>
      <c r="BB37" s="291">
        <f t="shared" si="19"/>
        <v>4002.0873987904833</v>
      </c>
      <c r="BC37" s="291">
        <f t="shared" si="19"/>
        <v>4198.7488807600839</v>
      </c>
      <c r="BD37" s="291">
        <f t="shared" si="19"/>
        <v>4311.5983707782361</v>
      </c>
      <c r="BE37" s="291">
        <f t="shared" si="19"/>
        <v>4502.5367227531269</v>
      </c>
      <c r="BF37" s="291">
        <f t="shared" si="19"/>
        <v>4578.1441550941481</v>
      </c>
      <c r="BG37" s="291">
        <f t="shared" si="19"/>
        <v>4772.801047672634</v>
      </c>
      <c r="BH37" s="291">
        <f t="shared" si="19"/>
        <v>4932.1826629272527</v>
      </c>
      <c r="BI37" s="291">
        <f t="shared" ref="BI37:CB37" si="20">SUM(BI38:BI40)</f>
        <v>5143.1946361698656</v>
      </c>
      <c r="BJ37" s="291">
        <f t="shared" si="20"/>
        <v>5288.272741027552</v>
      </c>
      <c r="BK37" s="291">
        <f t="shared" si="20"/>
        <v>5517.5321993967391</v>
      </c>
      <c r="BL37" s="291">
        <f t="shared" si="20"/>
        <v>5731.7423425737979</v>
      </c>
      <c r="BM37" s="291">
        <f t="shared" si="20"/>
        <v>6081.1408931745746</v>
      </c>
      <c r="BN37" s="291">
        <f t="shared" si="20"/>
        <v>6120.9937875433261</v>
      </c>
      <c r="BO37" s="291">
        <f t="shared" si="20"/>
        <v>6157.7754463118736</v>
      </c>
      <c r="BP37" s="291">
        <f t="shared" si="20"/>
        <v>6187.4094662621183</v>
      </c>
      <c r="BQ37" s="291">
        <f t="shared" si="20"/>
        <v>5942.190686443083</v>
      </c>
      <c r="BR37" s="291">
        <f t="shared" si="20"/>
        <v>5927.8105568804031</v>
      </c>
      <c r="BS37" s="291">
        <f t="shared" si="20"/>
        <v>5950.6588220339709</v>
      </c>
      <c r="BT37" s="291">
        <f t="shared" si="20"/>
        <v>5805.8500654278896</v>
      </c>
      <c r="BU37" s="291">
        <f t="shared" si="20"/>
        <v>5755.7076951567979</v>
      </c>
      <c r="BV37" s="291">
        <f t="shared" si="20"/>
        <v>5784.5937446006865</v>
      </c>
      <c r="BW37" s="291">
        <f t="shared" si="20"/>
        <v>5936.2196675378318</v>
      </c>
      <c r="BX37" s="291">
        <f t="shared" si="20"/>
        <v>5507.4412948305508</v>
      </c>
      <c r="BY37" s="291">
        <f t="shared" si="20"/>
        <v>5568.1836230839408</v>
      </c>
      <c r="BZ37" s="291">
        <f t="shared" si="20"/>
        <v>5643.0836281527099</v>
      </c>
      <c r="CA37" s="291">
        <f t="shared" si="20"/>
        <v>5758.4404945299611</v>
      </c>
      <c r="CB37" s="292">
        <f t="shared" si="20"/>
        <v>5821.6975320669799</v>
      </c>
    </row>
    <row r="38" spans="1:80" x14ac:dyDescent="0.4">
      <c r="B38" s="212" t="s">
        <v>544</v>
      </c>
      <c r="C38" s="294"/>
      <c r="D38" s="295">
        <v>0</v>
      </c>
      <c r="E38" s="295">
        <v>0</v>
      </c>
      <c r="F38" s="295">
        <v>0</v>
      </c>
      <c r="G38" s="295">
        <v>0</v>
      </c>
      <c r="H38" s="295">
        <v>0</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79.963999829131097</v>
      </c>
      <c r="AD38" s="295">
        <v>113.55385869761604</v>
      </c>
      <c r="AE38" s="295">
        <v>134.22898175265919</v>
      </c>
      <c r="AF38" s="295">
        <v>148.85568773703912</v>
      </c>
      <c r="AG38" s="295">
        <v>166.17286091018039</v>
      </c>
      <c r="AH38" s="295">
        <v>141.02701251519557</v>
      </c>
      <c r="AI38" s="295">
        <v>139.0951983691115</v>
      </c>
      <c r="AJ38" s="295">
        <v>140.4965292970044</v>
      </c>
      <c r="AK38" s="295">
        <v>147.21064033854253</v>
      </c>
      <c r="AL38" s="295">
        <v>159.31326341159919</v>
      </c>
      <c r="AM38" s="295">
        <v>167.59932105832692</v>
      </c>
      <c r="AN38" s="295">
        <v>172.42488383852793</v>
      </c>
      <c r="AO38" s="295">
        <v>186.20270227740738</v>
      </c>
      <c r="AP38" s="295">
        <v>193.8038789680005</v>
      </c>
      <c r="AQ38" s="295">
        <v>205.35530142121354</v>
      </c>
      <c r="AR38" s="295">
        <v>208.46402377447077</v>
      </c>
      <c r="AS38" s="295">
        <v>211.00602280918056</v>
      </c>
      <c r="AT38" s="295">
        <v>229.29942085398247</v>
      </c>
      <c r="AU38" s="295">
        <v>264.69891351539303</v>
      </c>
      <c r="AV38" s="295">
        <v>0</v>
      </c>
      <c r="AW38" s="295">
        <v>0</v>
      </c>
      <c r="AX38" s="295">
        <v>0</v>
      </c>
      <c r="AY38" s="295">
        <v>0</v>
      </c>
      <c r="AZ38" s="295">
        <v>0</v>
      </c>
      <c r="BA38" s="295">
        <v>0</v>
      </c>
      <c r="BB38" s="295">
        <v>0</v>
      </c>
      <c r="BC38" s="295">
        <v>0</v>
      </c>
      <c r="BD38" s="295">
        <v>0</v>
      </c>
      <c r="BE38" s="295">
        <v>0</v>
      </c>
      <c r="BF38" s="295">
        <v>0</v>
      </c>
      <c r="BG38" s="295">
        <v>0</v>
      </c>
      <c r="BH38" s="295">
        <v>0</v>
      </c>
      <c r="BI38" s="295">
        <v>0</v>
      </c>
      <c r="BJ38" s="295">
        <v>0</v>
      </c>
      <c r="BK38" s="295">
        <v>0</v>
      </c>
      <c r="BL38" s="295">
        <v>0</v>
      </c>
      <c r="BM38" s="295">
        <v>0</v>
      </c>
      <c r="BN38" s="295">
        <v>0</v>
      </c>
      <c r="BO38" s="295">
        <v>0</v>
      </c>
      <c r="BP38" s="295">
        <v>0</v>
      </c>
      <c r="BQ38" s="295">
        <v>0</v>
      </c>
      <c r="BR38" s="295">
        <v>0</v>
      </c>
      <c r="BS38" s="295">
        <v>0</v>
      </c>
      <c r="BT38" s="295">
        <v>0</v>
      </c>
      <c r="BU38" s="295">
        <v>0</v>
      </c>
      <c r="BV38" s="295">
        <v>0</v>
      </c>
      <c r="BW38" s="295">
        <v>0</v>
      </c>
      <c r="BX38" s="295">
        <v>0</v>
      </c>
      <c r="BY38" s="295">
        <v>0</v>
      </c>
      <c r="BZ38" s="295">
        <v>0</v>
      </c>
      <c r="CA38" s="295">
        <v>0</v>
      </c>
      <c r="CB38" s="296">
        <v>0</v>
      </c>
    </row>
    <row r="39" spans="1:80" x14ac:dyDescent="0.4">
      <c r="B39" s="212" t="s">
        <v>373</v>
      </c>
      <c r="C39" s="294"/>
      <c r="D39" s="295">
        <v>0</v>
      </c>
      <c r="E39" s="295">
        <v>0</v>
      </c>
      <c r="F39" s="295">
        <v>0</v>
      </c>
      <c r="G39" s="295">
        <v>0</v>
      </c>
      <c r="H39" s="295">
        <v>0</v>
      </c>
      <c r="I39" s="295">
        <v>0</v>
      </c>
      <c r="J39" s="295">
        <v>0</v>
      </c>
      <c r="K39" s="295">
        <v>0</v>
      </c>
      <c r="L39" s="295">
        <v>0</v>
      </c>
      <c r="M39" s="295">
        <v>0</v>
      </c>
      <c r="N39" s="295">
        <v>0</v>
      </c>
      <c r="O39" s="295">
        <v>0</v>
      </c>
      <c r="P39" s="295">
        <v>0</v>
      </c>
      <c r="Q39" s="295">
        <v>0</v>
      </c>
      <c r="R39" s="295">
        <v>0</v>
      </c>
      <c r="S39" s="295">
        <v>0</v>
      </c>
      <c r="T39" s="295">
        <v>0</v>
      </c>
      <c r="U39" s="295">
        <v>0</v>
      </c>
      <c r="V39" s="295">
        <v>0</v>
      </c>
      <c r="W39" s="295">
        <v>0</v>
      </c>
      <c r="X39" s="295">
        <v>0</v>
      </c>
      <c r="Y39" s="295">
        <v>0</v>
      </c>
      <c r="Z39" s="295">
        <v>0</v>
      </c>
      <c r="AA39" s="295">
        <v>0</v>
      </c>
      <c r="AB39" s="295">
        <v>0</v>
      </c>
      <c r="AC39" s="295">
        <v>104.34326806971985</v>
      </c>
      <c r="AD39" s="295">
        <v>157.73777348066133</v>
      </c>
      <c r="AE39" s="295">
        <v>191.42128617086814</v>
      </c>
      <c r="AF39" s="295">
        <v>226.7074768208245</v>
      </c>
      <c r="AG39" s="295">
        <v>253.49957537188445</v>
      </c>
      <c r="AH39" s="295">
        <v>228.15036691347197</v>
      </c>
      <c r="AI39" s="295">
        <v>235.62911652771882</v>
      </c>
      <c r="AJ39" s="295">
        <v>244.09015001274054</v>
      </c>
      <c r="AK39" s="295">
        <v>283.37464404882536</v>
      </c>
      <c r="AL39" s="295">
        <v>315.47804335656605</v>
      </c>
      <c r="AM39" s="295">
        <v>367.02768892448762</v>
      </c>
      <c r="AN39" s="295">
        <v>394.21036001647718</v>
      </c>
      <c r="AO39" s="295">
        <v>431.08663576782158</v>
      </c>
      <c r="AP39" s="295">
        <v>468.20005289289173</v>
      </c>
      <c r="AQ39" s="295">
        <v>498.28209624660224</v>
      </c>
      <c r="AR39" s="295">
        <v>506.03151797371504</v>
      </c>
      <c r="AS39" s="295">
        <v>531.71931817192274</v>
      </c>
      <c r="AT39" s="295">
        <v>571.73927599727358</v>
      </c>
      <c r="AU39" s="295">
        <v>633.76559397854169</v>
      </c>
      <c r="AV39" s="295">
        <v>0</v>
      </c>
      <c r="AW39" s="295">
        <v>0</v>
      </c>
      <c r="AX39" s="295">
        <v>0</v>
      </c>
      <c r="AY39" s="295">
        <v>0</v>
      </c>
      <c r="AZ39" s="295">
        <v>0</v>
      </c>
      <c r="BA39" s="295">
        <v>0</v>
      </c>
      <c r="BB39" s="295">
        <v>0</v>
      </c>
      <c r="BC39" s="295">
        <v>0</v>
      </c>
      <c r="BD39" s="295">
        <v>0</v>
      </c>
      <c r="BE39" s="295">
        <v>0</v>
      </c>
      <c r="BF39" s="295">
        <v>0</v>
      </c>
      <c r="BG39" s="295">
        <v>0</v>
      </c>
      <c r="BH39" s="295">
        <v>0</v>
      </c>
      <c r="BI39" s="295">
        <v>0</v>
      </c>
      <c r="BJ39" s="295">
        <v>0</v>
      </c>
      <c r="BK39" s="295">
        <v>0</v>
      </c>
      <c r="BL39" s="295">
        <v>0</v>
      </c>
      <c r="BM39" s="295">
        <v>0</v>
      </c>
      <c r="BN39" s="295">
        <v>0</v>
      </c>
      <c r="BO39" s="295">
        <v>0</v>
      </c>
      <c r="BP39" s="295">
        <v>0</v>
      </c>
      <c r="BQ39" s="295">
        <v>0</v>
      </c>
      <c r="BR39" s="295">
        <v>0</v>
      </c>
      <c r="BS39" s="295">
        <v>0</v>
      </c>
      <c r="BT39" s="295">
        <v>0</v>
      </c>
      <c r="BU39" s="295">
        <v>0</v>
      </c>
      <c r="BV39" s="295">
        <v>0</v>
      </c>
      <c r="BW39" s="295">
        <v>0</v>
      </c>
      <c r="BX39" s="295">
        <v>0</v>
      </c>
      <c r="BY39" s="295">
        <v>0</v>
      </c>
      <c r="BZ39" s="295">
        <v>0</v>
      </c>
      <c r="CA39" s="295">
        <v>0</v>
      </c>
      <c r="CB39" s="296">
        <v>0</v>
      </c>
    </row>
    <row r="40" spans="1:80" x14ac:dyDescent="0.4">
      <c r="B40" s="212" t="s">
        <v>372</v>
      </c>
      <c r="C40" s="294"/>
      <c r="D40" s="295">
        <v>0</v>
      </c>
      <c r="E40" s="295">
        <v>0</v>
      </c>
      <c r="F40" s="295">
        <v>0</v>
      </c>
      <c r="G40" s="295">
        <v>0</v>
      </c>
      <c r="H40" s="295">
        <v>0</v>
      </c>
      <c r="I40" s="295">
        <v>0</v>
      </c>
      <c r="J40" s="295">
        <v>0</v>
      </c>
      <c r="K40" s="295">
        <v>0</v>
      </c>
      <c r="L40" s="295">
        <v>0</v>
      </c>
      <c r="M40" s="295">
        <v>0</v>
      </c>
      <c r="N40" s="295">
        <v>0</v>
      </c>
      <c r="O40" s="295">
        <v>0</v>
      </c>
      <c r="P40" s="295">
        <v>0</v>
      </c>
      <c r="Q40" s="295">
        <v>0</v>
      </c>
      <c r="R40" s="295">
        <v>0</v>
      </c>
      <c r="S40" s="295">
        <v>0</v>
      </c>
      <c r="T40" s="295">
        <v>0</v>
      </c>
      <c r="U40" s="295">
        <v>0</v>
      </c>
      <c r="V40" s="295">
        <v>0</v>
      </c>
      <c r="W40" s="295">
        <v>0</v>
      </c>
      <c r="X40" s="295">
        <v>0</v>
      </c>
      <c r="Y40" s="295">
        <v>0</v>
      </c>
      <c r="Z40" s="295">
        <v>0</v>
      </c>
      <c r="AA40" s="295">
        <v>0</v>
      </c>
      <c r="AB40" s="295">
        <v>0</v>
      </c>
      <c r="AC40" s="295">
        <v>190.15829227659228</v>
      </c>
      <c r="AD40" s="295">
        <v>271.24600531390865</v>
      </c>
      <c r="AE40" s="295">
        <v>344.18569568352154</v>
      </c>
      <c r="AF40" s="295">
        <v>404.95092600008729</v>
      </c>
      <c r="AG40" s="295">
        <v>478.85291936966951</v>
      </c>
      <c r="AH40" s="295">
        <v>444.70517946458335</v>
      </c>
      <c r="AI40" s="295">
        <v>458.61321502188207</v>
      </c>
      <c r="AJ40" s="295">
        <v>520.29308575471237</v>
      </c>
      <c r="AK40" s="295">
        <v>608.49919101333569</v>
      </c>
      <c r="AL40" s="295">
        <v>707.14938660563598</v>
      </c>
      <c r="AM40" s="295">
        <v>850.95166113039511</v>
      </c>
      <c r="AN40" s="295">
        <v>958.9206782649311</v>
      </c>
      <c r="AO40" s="295">
        <v>1103.7666103410972</v>
      </c>
      <c r="AP40" s="295">
        <v>1214.6075959011077</v>
      </c>
      <c r="AQ40" s="295">
        <v>1343.599474031306</v>
      </c>
      <c r="AR40" s="295">
        <v>1434.3803507265309</v>
      </c>
      <c r="AS40" s="295">
        <v>1559.7113730711651</v>
      </c>
      <c r="AT40" s="295">
        <v>1736.8499848632878</v>
      </c>
      <c r="AU40" s="295">
        <v>2062.808741500357</v>
      </c>
      <c r="AV40" s="295">
        <v>2627.7355586839717</v>
      </c>
      <c r="AW40" s="295">
        <v>2964.2514657425804</v>
      </c>
      <c r="AX40" s="295">
        <v>3198.427959101617</v>
      </c>
      <c r="AY40" s="295">
        <v>3474.0762766414846</v>
      </c>
      <c r="AZ40" s="295">
        <v>3644.3948662898056</v>
      </c>
      <c r="BA40" s="295">
        <v>3823.6958558333886</v>
      </c>
      <c r="BB40" s="295">
        <v>4002.0873987904833</v>
      </c>
      <c r="BC40" s="295">
        <v>4198.7488807600839</v>
      </c>
      <c r="BD40" s="295">
        <v>4311.5983707782361</v>
      </c>
      <c r="BE40" s="295">
        <v>4502.5367227531269</v>
      </c>
      <c r="BF40" s="295">
        <v>4578.1441550941481</v>
      </c>
      <c r="BG40" s="295">
        <v>4772.801047672634</v>
      </c>
      <c r="BH40" s="295">
        <v>4932.1826629272527</v>
      </c>
      <c r="BI40" s="295">
        <v>5143.1946361698656</v>
      </c>
      <c r="BJ40" s="295">
        <v>5288.272741027552</v>
      </c>
      <c r="BK40" s="295">
        <v>5517.5321993967391</v>
      </c>
      <c r="BL40" s="295">
        <v>5731.7423425737979</v>
      </c>
      <c r="BM40" s="295">
        <v>6081.1408931745746</v>
      </c>
      <c r="BN40" s="295">
        <v>6120.9937875433261</v>
      </c>
      <c r="BO40" s="295">
        <v>6157.7754463118736</v>
      </c>
      <c r="BP40" s="295">
        <v>6187.4094662621183</v>
      </c>
      <c r="BQ40" s="295">
        <v>5942.190686443083</v>
      </c>
      <c r="BR40" s="295">
        <v>5927.8105568804031</v>
      </c>
      <c r="BS40" s="295">
        <v>5950.6588220339709</v>
      </c>
      <c r="BT40" s="295">
        <v>5805.8500654278896</v>
      </c>
      <c r="BU40" s="295">
        <v>5755.7076951567979</v>
      </c>
      <c r="BV40" s="295">
        <v>5784.5937446006865</v>
      </c>
      <c r="BW40" s="295">
        <v>5936.2196675378318</v>
      </c>
      <c r="BX40" s="295">
        <v>5507.4412948305508</v>
      </c>
      <c r="BY40" s="295">
        <v>5568.1836230839408</v>
      </c>
      <c r="BZ40" s="295">
        <v>5643.0836281527099</v>
      </c>
      <c r="CA40" s="295">
        <v>5758.4404945299611</v>
      </c>
      <c r="CB40" s="296">
        <v>5821.6975320669799</v>
      </c>
    </row>
    <row r="41" spans="1:80" ht="25.5" customHeight="1" x14ac:dyDescent="0.4">
      <c r="B41" s="222" t="s">
        <v>545</v>
      </c>
      <c r="C41" s="294"/>
      <c r="D41" s="295">
        <v>0</v>
      </c>
      <c r="E41" s="295">
        <v>0</v>
      </c>
      <c r="F41" s="295">
        <v>0</v>
      </c>
      <c r="G41" s="295">
        <v>0</v>
      </c>
      <c r="H41" s="295">
        <v>0</v>
      </c>
      <c r="I41" s="295">
        <v>0</v>
      </c>
      <c r="J41" s="295">
        <v>0</v>
      </c>
      <c r="K41" s="295">
        <v>0</v>
      </c>
      <c r="L41" s="295">
        <v>0</v>
      </c>
      <c r="M41" s="295">
        <v>0</v>
      </c>
      <c r="N41" s="295">
        <v>0</v>
      </c>
      <c r="O41" s="295">
        <v>0</v>
      </c>
      <c r="P41" s="295">
        <v>0</v>
      </c>
      <c r="Q41" s="295">
        <v>0</v>
      </c>
      <c r="R41" s="295">
        <v>0</v>
      </c>
      <c r="S41" s="295">
        <v>0</v>
      </c>
      <c r="T41" s="295">
        <v>0</v>
      </c>
      <c r="U41" s="295">
        <v>0</v>
      </c>
      <c r="V41" s="295">
        <v>0</v>
      </c>
      <c r="W41" s="295">
        <v>0</v>
      </c>
      <c r="X41" s="295">
        <v>0</v>
      </c>
      <c r="Y41" s="295">
        <v>0</v>
      </c>
      <c r="Z41" s="295">
        <v>0</v>
      </c>
      <c r="AA41" s="295">
        <v>0</v>
      </c>
      <c r="AB41" s="295">
        <v>0</v>
      </c>
      <c r="AC41" s="295">
        <v>0</v>
      </c>
      <c r="AD41" s="295">
        <v>0</v>
      </c>
      <c r="AE41" s="295">
        <v>0</v>
      </c>
      <c r="AF41" s="295">
        <v>0</v>
      </c>
      <c r="AG41" s="295">
        <v>0</v>
      </c>
      <c r="AH41" s="295">
        <v>0</v>
      </c>
      <c r="AI41" s="295">
        <v>0</v>
      </c>
      <c r="AJ41" s="295">
        <v>0</v>
      </c>
      <c r="AK41" s="295">
        <v>0</v>
      </c>
      <c r="AL41" s="295">
        <v>0</v>
      </c>
      <c r="AM41" s="295">
        <v>0</v>
      </c>
      <c r="AN41" s="295">
        <v>0</v>
      </c>
      <c r="AO41" s="295">
        <v>0</v>
      </c>
      <c r="AP41" s="295">
        <v>0</v>
      </c>
      <c r="AQ41" s="295">
        <v>0</v>
      </c>
      <c r="AR41" s="295">
        <v>0</v>
      </c>
      <c r="AS41" s="295">
        <v>0</v>
      </c>
      <c r="AT41" s="295">
        <v>0</v>
      </c>
      <c r="AU41" s="295">
        <v>0</v>
      </c>
      <c r="AV41" s="295">
        <v>0</v>
      </c>
      <c r="AW41" s="295">
        <v>0</v>
      </c>
      <c r="AX41" s="295">
        <v>0</v>
      </c>
      <c r="AY41" s="295">
        <v>0</v>
      </c>
      <c r="AZ41" s="295">
        <v>0</v>
      </c>
      <c r="BA41" s="295">
        <v>0</v>
      </c>
      <c r="BB41" s="295">
        <v>0</v>
      </c>
      <c r="BC41" s="295">
        <v>0</v>
      </c>
      <c r="BD41" s="295">
        <v>0</v>
      </c>
      <c r="BE41" s="295">
        <v>0</v>
      </c>
      <c r="BF41" s="295">
        <v>1.3809155077171684</v>
      </c>
      <c r="BG41" s="295">
        <v>1.5841494419649464</v>
      </c>
      <c r="BH41" s="295">
        <v>1.7198764071597881</v>
      </c>
      <c r="BI41" s="295">
        <v>1.7761090787274343</v>
      </c>
      <c r="BJ41" s="295">
        <v>1.5567991936758399</v>
      </c>
      <c r="BK41" s="295">
        <v>1.7389893242749581</v>
      </c>
      <c r="BL41" s="295">
        <v>2.2086092727329754</v>
      </c>
      <c r="BM41" s="295">
        <v>3.1196012030085787</v>
      </c>
      <c r="BN41" s="295">
        <v>3.5053753118102038</v>
      </c>
      <c r="BO41" s="295">
        <v>4.1551151251775797</v>
      </c>
      <c r="BP41" s="295">
        <v>5.3091759506656349</v>
      </c>
      <c r="BQ41" s="295">
        <v>6.5837671400019833</v>
      </c>
      <c r="BR41" s="295">
        <v>7.7671539233986344</v>
      </c>
      <c r="BS41" s="295">
        <v>9.3281236554516695</v>
      </c>
      <c r="BT41" s="295">
        <v>10.315674498110626</v>
      </c>
      <c r="BU41" s="295">
        <v>11.093224956689157</v>
      </c>
      <c r="BV41" s="295">
        <v>12.407840435524994</v>
      </c>
      <c r="BW41" s="295">
        <v>13.480888976206304</v>
      </c>
      <c r="BX41" s="295">
        <v>13.731911302356302</v>
      </c>
      <c r="BY41" s="295">
        <v>13.883362442590348</v>
      </c>
      <c r="BZ41" s="295">
        <v>14.07011345292173</v>
      </c>
      <c r="CA41" s="295">
        <v>14.357737082917938</v>
      </c>
      <c r="CB41" s="296">
        <v>14.515458242746456</v>
      </c>
    </row>
    <row r="42" spans="1:80" s="175" customFormat="1" ht="26.25" customHeight="1" x14ac:dyDescent="0.4">
      <c r="B42" s="239" t="s">
        <v>215</v>
      </c>
      <c r="C42" s="297"/>
      <c r="D42" s="291">
        <v>0</v>
      </c>
      <c r="E42" s="291">
        <v>0</v>
      </c>
      <c r="F42" s="291">
        <v>0</v>
      </c>
      <c r="G42" s="291">
        <v>0</v>
      </c>
      <c r="H42" s="291">
        <v>0</v>
      </c>
      <c r="I42" s="291">
        <v>0</v>
      </c>
      <c r="J42" s="291">
        <v>0</v>
      </c>
      <c r="K42" s="291">
        <v>0</v>
      </c>
      <c r="L42" s="291">
        <v>0</v>
      </c>
      <c r="M42" s="291">
        <v>0</v>
      </c>
      <c r="N42" s="291">
        <v>0</v>
      </c>
      <c r="O42" s="291">
        <v>0</v>
      </c>
      <c r="P42" s="291">
        <v>0</v>
      </c>
      <c r="Q42" s="291">
        <v>0</v>
      </c>
      <c r="R42" s="291">
        <v>0</v>
      </c>
      <c r="S42" s="291">
        <v>0</v>
      </c>
      <c r="T42" s="291">
        <v>0</v>
      </c>
      <c r="U42" s="291">
        <v>0</v>
      </c>
      <c r="V42" s="291">
        <v>0</v>
      </c>
      <c r="W42" s="291">
        <v>0</v>
      </c>
      <c r="X42" s="291">
        <v>0</v>
      </c>
      <c r="Y42" s="291">
        <v>0</v>
      </c>
      <c r="Z42" s="291">
        <v>0</v>
      </c>
      <c r="AA42" s="291">
        <v>0</v>
      </c>
      <c r="AB42" s="291">
        <v>0</v>
      </c>
      <c r="AC42" s="291">
        <v>0</v>
      </c>
      <c r="AD42" s="291">
        <v>0</v>
      </c>
      <c r="AE42" s="291">
        <v>1.3969467437060457</v>
      </c>
      <c r="AF42" s="291">
        <f t="shared" ref="AF42:BK42" si="21">SUM(AF43:AF45)</f>
        <v>50.276634270032964</v>
      </c>
      <c r="AG42" s="291">
        <f t="shared" si="21"/>
        <v>106.72346755791446</v>
      </c>
      <c r="AH42" s="291">
        <f t="shared" si="21"/>
        <v>227.69333492846903</v>
      </c>
      <c r="AI42" s="291">
        <f t="shared" si="21"/>
        <v>327.53067096307603</v>
      </c>
      <c r="AJ42" s="291">
        <f t="shared" si="21"/>
        <v>435.03834858868157</v>
      </c>
      <c r="AK42" s="291">
        <f t="shared" si="21"/>
        <v>544.7321643767325</v>
      </c>
      <c r="AL42" s="291">
        <f t="shared" si="21"/>
        <v>692.15385517671734</v>
      </c>
      <c r="AM42" s="291">
        <f t="shared" si="21"/>
        <v>850.94124448164803</v>
      </c>
      <c r="AN42" s="291">
        <f t="shared" si="21"/>
        <v>942.87831297690514</v>
      </c>
      <c r="AO42" s="291">
        <f t="shared" si="21"/>
        <v>1058.7253793280317</v>
      </c>
      <c r="AP42" s="291">
        <f t="shared" si="21"/>
        <v>1238.2263482280719</v>
      </c>
      <c r="AQ42" s="291">
        <f t="shared" si="21"/>
        <v>1360.1828224432033</v>
      </c>
      <c r="AR42" s="291">
        <f t="shared" si="21"/>
        <v>1446.2078426334649</v>
      </c>
      <c r="AS42" s="291">
        <f t="shared" si="21"/>
        <v>1529.2891309624258</v>
      </c>
      <c r="AT42" s="291">
        <f t="shared" si="21"/>
        <v>1621.9941268355165</v>
      </c>
      <c r="AU42" s="291">
        <f t="shared" si="21"/>
        <v>1842.9681237633113</v>
      </c>
      <c r="AV42" s="291">
        <f t="shared" si="21"/>
        <v>115.53434053562059</v>
      </c>
      <c r="AW42" s="291">
        <f t="shared" si="21"/>
        <v>0</v>
      </c>
      <c r="AX42" s="291">
        <f t="shared" si="21"/>
        <v>0</v>
      </c>
      <c r="AY42" s="291">
        <f t="shared" si="21"/>
        <v>0</v>
      </c>
      <c r="AZ42" s="291">
        <f t="shared" si="21"/>
        <v>0</v>
      </c>
      <c r="BA42" s="291">
        <f t="shared" si="21"/>
        <v>0</v>
      </c>
      <c r="BB42" s="291">
        <f t="shared" si="21"/>
        <v>0</v>
      </c>
      <c r="BC42" s="291">
        <f t="shared" si="21"/>
        <v>0</v>
      </c>
      <c r="BD42" s="291">
        <f t="shared" si="21"/>
        <v>0</v>
      </c>
      <c r="BE42" s="291">
        <f t="shared" si="21"/>
        <v>0</v>
      </c>
      <c r="BF42" s="291">
        <f t="shared" si="21"/>
        <v>0</v>
      </c>
      <c r="BG42" s="291">
        <f t="shared" si="21"/>
        <v>0</v>
      </c>
      <c r="BH42" s="291">
        <f t="shared" si="21"/>
        <v>0</v>
      </c>
      <c r="BI42" s="291">
        <f t="shared" si="21"/>
        <v>0</v>
      </c>
      <c r="BJ42" s="291">
        <f t="shared" si="21"/>
        <v>0</v>
      </c>
      <c r="BK42" s="291">
        <f t="shared" si="21"/>
        <v>0</v>
      </c>
      <c r="BL42" s="291">
        <f t="shared" ref="BL42:CB42" si="22">SUM(BL43:BL45)</f>
        <v>0</v>
      </c>
      <c r="BM42" s="291">
        <f t="shared" si="22"/>
        <v>0</v>
      </c>
      <c r="BN42" s="291">
        <f t="shared" si="22"/>
        <v>0</v>
      </c>
      <c r="BO42" s="291">
        <f t="shared" si="22"/>
        <v>0</v>
      </c>
      <c r="BP42" s="291">
        <f t="shared" si="22"/>
        <v>0</v>
      </c>
      <c r="BQ42" s="291">
        <f t="shared" si="22"/>
        <v>0</v>
      </c>
      <c r="BR42" s="291">
        <f t="shared" si="22"/>
        <v>0</v>
      </c>
      <c r="BS42" s="291">
        <f t="shared" si="22"/>
        <v>0</v>
      </c>
      <c r="BT42" s="291">
        <f t="shared" si="22"/>
        <v>0</v>
      </c>
      <c r="BU42" s="291">
        <f t="shared" si="22"/>
        <v>0</v>
      </c>
      <c r="BV42" s="291">
        <f t="shared" si="22"/>
        <v>0</v>
      </c>
      <c r="BW42" s="291">
        <f t="shared" si="22"/>
        <v>0</v>
      </c>
      <c r="BX42" s="291">
        <f t="shared" si="22"/>
        <v>0</v>
      </c>
      <c r="BY42" s="291">
        <f t="shared" si="22"/>
        <v>0</v>
      </c>
      <c r="BZ42" s="291">
        <f t="shared" si="22"/>
        <v>0</v>
      </c>
      <c r="CA42" s="291">
        <f t="shared" si="22"/>
        <v>0</v>
      </c>
      <c r="CB42" s="292">
        <f t="shared" si="22"/>
        <v>0</v>
      </c>
    </row>
    <row r="43" spans="1:80" x14ac:dyDescent="0.4">
      <c r="B43" s="212" t="s">
        <v>544</v>
      </c>
      <c r="C43" s="294"/>
      <c r="D43" s="295">
        <v>0</v>
      </c>
      <c r="E43" s="295">
        <v>0</v>
      </c>
      <c r="F43" s="295">
        <v>0</v>
      </c>
      <c r="G43" s="295">
        <v>0</v>
      </c>
      <c r="H43" s="295">
        <v>0</v>
      </c>
      <c r="I43" s="295">
        <v>0</v>
      </c>
      <c r="J43" s="295">
        <v>0</v>
      </c>
      <c r="K43" s="295">
        <v>0</v>
      </c>
      <c r="L43" s="295">
        <v>0</v>
      </c>
      <c r="M43" s="295">
        <v>0</v>
      </c>
      <c r="N43" s="295">
        <v>0</v>
      </c>
      <c r="O43" s="295">
        <v>0</v>
      </c>
      <c r="P43" s="295">
        <v>0</v>
      </c>
      <c r="Q43" s="295">
        <v>0</v>
      </c>
      <c r="R43" s="295">
        <v>0</v>
      </c>
      <c r="S43" s="295">
        <v>0</v>
      </c>
      <c r="T43" s="295">
        <v>0</v>
      </c>
      <c r="U43" s="295">
        <v>0</v>
      </c>
      <c r="V43" s="295">
        <v>0</v>
      </c>
      <c r="W43" s="295">
        <v>0</v>
      </c>
      <c r="X43" s="295">
        <v>0</v>
      </c>
      <c r="Y43" s="295">
        <v>0</v>
      </c>
      <c r="Z43" s="295">
        <v>0</v>
      </c>
      <c r="AA43" s="295">
        <v>0</v>
      </c>
      <c r="AB43" s="295">
        <v>0</v>
      </c>
      <c r="AC43" s="295">
        <v>0</v>
      </c>
      <c r="AD43" s="295">
        <v>0</v>
      </c>
      <c r="AE43" s="295">
        <v>0</v>
      </c>
      <c r="AF43" s="295">
        <v>5.01394259428531</v>
      </c>
      <c r="AG43" s="295">
        <v>21.716229241869826</v>
      </c>
      <c r="AH43" s="295">
        <v>44.092557200823194</v>
      </c>
      <c r="AI43" s="295">
        <v>48.259928949627408</v>
      </c>
      <c r="AJ43" s="295">
        <v>47.437397152113448</v>
      </c>
      <c r="AK43" s="295">
        <v>49.089466044706512</v>
      </c>
      <c r="AL43" s="295">
        <v>51.440375215424673</v>
      </c>
      <c r="AM43" s="295">
        <v>52.546100951161471</v>
      </c>
      <c r="AN43" s="295">
        <v>50.144418852644328</v>
      </c>
      <c r="AO43" s="295">
        <v>48.814104080304851</v>
      </c>
      <c r="AP43" s="295">
        <v>49.490798895036001</v>
      </c>
      <c r="AQ43" s="295">
        <v>48.760195242506143</v>
      </c>
      <c r="AR43" s="295">
        <v>47.955463212243203</v>
      </c>
      <c r="AS43" s="295">
        <v>47.512258194693523</v>
      </c>
      <c r="AT43" s="295">
        <v>48.534084203687726</v>
      </c>
      <c r="AU43" s="295">
        <v>53.092579695599468</v>
      </c>
      <c r="AV43" s="295">
        <v>3.3283354732909882</v>
      </c>
      <c r="AW43" s="295">
        <v>0</v>
      </c>
      <c r="AX43" s="295">
        <v>0</v>
      </c>
      <c r="AY43" s="295">
        <v>0</v>
      </c>
      <c r="AZ43" s="295">
        <v>0</v>
      </c>
      <c r="BA43" s="295">
        <v>0</v>
      </c>
      <c r="BB43" s="295">
        <v>0</v>
      </c>
      <c r="BC43" s="295">
        <v>0</v>
      </c>
      <c r="BD43" s="295">
        <v>0</v>
      </c>
      <c r="BE43" s="295">
        <v>0</v>
      </c>
      <c r="BF43" s="295">
        <v>0</v>
      </c>
      <c r="BG43" s="295">
        <v>0</v>
      </c>
      <c r="BH43" s="295">
        <v>0</v>
      </c>
      <c r="BI43" s="295">
        <v>0</v>
      </c>
      <c r="BJ43" s="295">
        <v>0</v>
      </c>
      <c r="BK43" s="295">
        <v>0</v>
      </c>
      <c r="BL43" s="295">
        <v>0</v>
      </c>
      <c r="BM43" s="295">
        <v>0</v>
      </c>
      <c r="BN43" s="295">
        <v>0</v>
      </c>
      <c r="BO43" s="295">
        <v>0</v>
      </c>
      <c r="BP43" s="295">
        <v>0</v>
      </c>
      <c r="BQ43" s="295">
        <v>0</v>
      </c>
      <c r="BR43" s="295">
        <v>0</v>
      </c>
      <c r="BS43" s="295">
        <v>0</v>
      </c>
      <c r="BT43" s="295">
        <v>0</v>
      </c>
      <c r="BU43" s="295">
        <v>0</v>
      </c>
      <c r="BV43" s="295">
        <v>0</v>
      </c>
      <c r="BW43" s="295">
        <v>0</v>
      </c>
      <c r="BX43" s="295">
        <v>0</v>
      </c>
      <c r="BY43" s="295">
        <v>0</v>
      </c>
      <c r="BZ43" s="295">
        <v>0</v>
      </c>
      <c r="CA43" s="295">
        <v>0</v>
      </c>
      <c r="CB43" s="296">
        <v>0</v>
      </c>
    </row>
    <row r="44" spans="1:80" x14ac:dyDescent="0.4">
      <c r="B44" s="212" t="s">
        <v>373</v>
      </c>
      <c r="C44" s="294"/>
      <c r="D44" s="295">
        <v>0</v>
      </c>
      <c r="E44" s="295">
        <v>0</v>
      </c>
      <c r="F44" s="295">
        <v>0</v>
      </c>
      <c r="G44" s="295">
        <v>0</v>
      </c>
      <c r="H44" s="295">
        <v>0</v>
      </c>
      <c r="I44" s="295">
        <v>0</v>
      </c>
      <c r="J44" s="295">
        <v>0</v>
      </c>
      <c r="K44" s="295">
        <v>0</v>
      </c>
      <c r="L44" s="295">
        <v>0</v>
      </c>
      <c r="M44" s="295">
        <v>0</v>
      </c>
      <c r="N44" s="295">
        <v>0</v>
      </c>
      <c r="O44" s="295">
        <v>0</v>
      </c>
      <c r="P44" s="295">
        <v>0</v>
      </c>
      <c r="Q44" s="295">
        <v>0</v>
      </c>
      <c r="R44" s="295">
        <v>0</v>
      </c>
      <c r="S44" s="295">
        <v>0</v>
      </c>
      <c r="T44" s="295">
        <v>0</v>
      </c>
      <c r="U44" s="295">
        <v>0</v>
      </c>
      <c r="V44" s="295">
        <v>0</v>
      </c>
      <c r="W44" s="295">
        <v>0</v>
      </c>
      <c r="X44" s="295">
        <v>0</v>
      </c>
      <c r="Y44" s="295">
        <v>0</v>
      </c>
      <c r="Z44" s="295">
        <v>0</v>
      </c>
      <c r="AA44" s="295">
        <v>0</v>
      </c>
      <c r="AB44" s="295">
        <v>0</v>
      </c>
      <c r="AC44" s="295">
        <v>0</v>
      </c>
      <c r="AD44" s="295">
        <v>0</v>
      </c>
      <c r="AE44" s="295">
        <v>0</v>
      </c>
      <c r="AF44" s="295">
        <v>45.262691675747654</v>
      </c>
      <c r="AG44" s="295">
        <v>85.007238316044635</v>
      </c>
      <c r="AH44" s="295">
        <v>183.60077772764583</v>
      </c>
      <c r="AI44" s="295">
        <v>268.88901420087529</v>
      </c>
      <c r="AJ44" s="295">
        <v>336.09047458636746</v>
      </c>
      <c r="AK44" s="295">
        <v>402.55331211735557</v>
      </c>
      <c r="AL44" s="295">
        <v>497.66426873210162</v>
      </c>
      <c r="AM44" s="295">
        <v>600.24378713208046</v>
      </c>
      <c r="AN44" s="295">
        <v>649.65562879578079</v>
      </c>
      <c r="AO44" s="295">
        <v>708.7274088247068</v>
      </c>
      <c r="AP44" s="295">
        <v>807.66381103857782</v>
      </c>
      <c r="AQ44" s="295">
        <v>868.18355957352594</v>
      </c>
      <c r="AR44" s="295">
        <v>902.55571678681019</v>
      </c>
      <c r="AS44" s="295">
        <v>934.3194980300301</v>
      </c>
      <c r="AT44" s="295">
        <v>971.48979550177569</v>
      </c>
      <c r="AU44" s="295">
        <v>1091.2130684478764</v>
      </c>
      <c r="AV44" s="295">
        <v>68.407359097203596</v>
      </c>
      <c r="AW44" s="295">
        <v>0</v>
      </c>
      <c r="AX44" s="295">
        <v>0</v>
      </c>
      <c r="AY44" s="295">
        <v>0</v>
      </c>
      <c r="AZ44" s="295">
        <v>0</v>
      </c>
      <c r="BA44" s="295">
        <v>0</v>
      </c>
      <c r="BB44" s="295">
        <v>0</v>
      </c>
      <c r="BC44" s="295">
        <v>0</v>
      </c>
      <c r="BD44" s="295">
        <v>0</v>
      </c>
      <c r="BE44" s="295">
        <v>0</v>
      </c>
      <c r="BF44" s="295">
        <v>0</v>
      </c>
      <c r="BG44" s="295">
        <v>0</v>
      </c>
      <c r="BH44" s="295">
        <v>0</v>
      </c>
      <c r="BI44" s="295">
        <v>0</v>
      </c>
      <c r="BJ44" s="295">
        <v>0</v>
      </c>
      <c r="BK44" s="295">
        <v>0</v>
      </c>
      <c r="BL44" s="295">
        <v>0</v>
      </c>
      <c r="BM44" s="295">
        <v>0</v>
      </c>
      <c r="BN44" s="295">
        <v>0</v>
      </c>
      <c r="BO44" s="295">
        <v>0</v>
      </c>
      <c r="BP44" s="295">
        <v>0</v>
      </c>
      <c r="BQ44" s="295">
        <v>0</v>
      </c>
      <c r="BR44" s="295">
        <v>0</v>
      </c>
      <c r="BS44" s="295">
        <v>0</v>
      </c>
      <c r="BT44" s="295">
        <v>0</v>
      </c>
      <c r="BU44" s="295">
        <v>0</v>
      </c>
      <c r="BV44" s="295">
        <v>0</v>
      </c>
      <c r="BW44" s="295">
        <v>0</v>
      </c>
      <c r="BX44" s="295">
        <v>0</v>
      </c>
      <c r="BY44" s="295">
        <v>0</v>
      </c>
      <c r="BZ44" s="295">
        <v>0</v>
      </c>
      <c r="CA44" s="295">
        <v>0</v>
      </c>
      <c r="CB44" s="296">
        <v>0</v>
      </c>
    </row>
    <row r="45" spans="1:80" s="282" customFormat="1" ht="25.5" customHeight="1" thickBot="1" x14ac:dyDescent="0.4">
      <c r="B45" s="298" t="s">
        <v>372</v>
      </c>
      <c r="C45" s="299"/>
      <c r="D45" s="300">
        <v>0</v>
      </c>
      <c r="E45" s="300">
        <v>0</v>
      </c>
      <c r="F45" s="300">
        <v>0</v>
      </c>
      <c r="G45" s="300">
        <v>0</v>
      </c>
      <c r="H45" s="300">
        <v>0</v>
      </c>
      <c r="I45" s="300">
        <v>0</v>
      </c>
      <c r="J45" s="300">
        <v>0</v>
      </c>
      <c r="K45" s="300">
        <v>0</v>
      </c>
      <c r="L45" s="300">
        <v>0</v>
      </c>
      <c r="M45" s="300">
        <v>0</v>
      </c>
      <c r="N45" s="300">
        <v>0</v>
      </c>
      <c r="O45" s="300">
        <v>0</v>
      </c>
      <c r="P45" s="300">
        <v>0</v>
      </c>
      <c r="Q45" s="300">
        <v>0</v>
      </c>
      <c r="R45" s="300">
        <v>0</v>
      </c>
      <c r="S45" s="300">
        <v>0</v>
      </c>
      <c r="T45" s="300">
        <v>0</v>
      </c>
      <c r="U45" s="300">
        <v>0</v>
      </c>
      <c r="V45" s="300">
        <v>0</v>
      </c>
      <c r="W45" s="300">
        <v>0</v>
      </c>
      <c r="X45" s="300">
        <v>0</v>
      </c>
      <c r="Y45" s="300">
        <v>0</v>
      </c>
      <c r="Z45" s="300">
        <v>0</v>
      </c>
      <c r="AA45" s="300">
        <v>0</v>
      </c>
      <c r="AB45" s="300">
        <v>0</v>
      </c>
      <c r="AC45" s="300">
        <v>0</v>
      </c>
      <c r="AD45" s="300">
        <v>0</v>
      </c>
      <c r="AE45" s="300">
        <v>0</v>
      </c>
      <c r="AF45" s="300">
        <v>0</v>
      </c>
      <c r="AG45" s="300">
        <v>0</v>
      </c>
      <c r="AH45" s="300">
        <v>0</v>
      </c>
      <c r="AI45" s="300">
        <v>10.381727812573315</v>
      </c>
      <c r="AJ45" s="300">
        <v>51.510476850200611</v>
      </c>
      <c r="AK45" s="300">
        <v>93.089386214670412</v>
      </c>
      <c r="AL45" s="300">
        <v>143.04921122919106</v>
      </c>
      <c r="AM45" s="300">
        <v>198.15135639840599</v>
      </c>
      <c r="AN45" s="300">
        <v>243.07826532848</v>
      </c>
      <c r="AO45" s="300">
        <v>301.18386642302005</v>
      </c>
      <c r="AP45" s="300">
        <v>381.07173829445804</v>
      </c>
      <c r="AQ45" s="300">
        <v>443.23906762717115</v>
      </c>
      <c r="AR45" s="300">
        <v>495.6966626344115</v>
      </c>
      <c r="AS45" s="300">
        <v>547.45737473770214</v>
      </c>
      <c r="AT45" s="300">
        <v>601.97024713005294</v>
      </c>
      <c r="AU45" s="300">
        <v>698.6624756198355</v>
      </c>
      <c r="AV45" s="300">
        <v>43.798645965125999</v>
      </c>
      <c r="AW45" s="300">
        <v>0</v>
      </c>
      <c r="AX45" s="300">
        <v>0</v>
      </c>
      <c r="AY45" s="300">
        <v>0</v>
      </c>
      <c r="AZ45" s="300">
        <v>0</v>
      </c>
      <c r="BA45" s="300">
        <v>0</v>
      </c>
      <c r="BB45" s="300">
        <v>0</v>
      </c>
      <c r="BC45" s="300">
        <v>0</v>
      </c>
      <c r="BD45" s="300">
        <v>0</v>
      </c>
      <c r="BE45" s="300">
        <v>0</v>
      </c>
      <c r="BF45" s="300">
        <v>0</v>
      </c>
      <c r="BG45" s="300">
        <v>0</v>
      </c>
      <c r="BH45" s="300">
        <v>0</v>
      </c>
      <c r="BI45" s="300">
        <v>0</v>
      </c>
      <c r="BJ45" s="300">
        <v>0</v>
      </c>
      <c r="BK45" s="300">
        <v>0</v>
      </c>
      <c r="BL45" s="300">
        <v>0</v>
      </c>
      <c r="BM45" s="300">
        <v>0</v>
      </c>
      <c r="BN45" s="300">
        <v>0</v>
      </c>
      <c r="BO45" s="300">
        <v>0</v>
      </c>
      <c r="BP45" s="300">
        <v>0</v>
      </c>
      <c r="BQ45" s="300">
        <v>0</v>
      </c>
      <c r="BR45" s="300">
        <v>0</v>
      </c>
      <c r="BS45" s="300">
        <v>0</v>
      </c>
      <c r="BT45" s="300">
        <v>0</v>
      </c>
      <c r="BU45" s="300">
        <v>0</v>
      </c>
      <c r="BV45" s="300">
        <v>0</v>
      </c>
      <c r="BW45" s="300">
        <v>0</v>
      </c>
      <c r="BX45" s="300">
        <v>0</v>
      </c>
      <c r="BY45" s="300">
        <v>0</v>
      </c>
      <c r="BZ45" s="300">
        <v>0</v>
      </c>
      <c r="CA45" s="300">
        <v>0</v>
      </c>
      <c r="CB45" s="301">
        <v>0</v>
      </c>
    </row>
    <row r="46" spans="1:80" ht="39.75" customHeight="1" x14ac:dyDescent="0.4">
      <c r="A46" s="250"/>
      <c r="B46" s="251" t="s">
        <v>546</v>
      </c>
      <c r="C46" s="269"/>
      <c r="D46" s="253" t="s">
        <v>431</v>
      </c>
      <c r="E46" s="253" t="s">
        <v>432</v>
      </c>
      <c r="F46" s="253" t="s">
        <v>433</v>
      </c>
      <c r="G46" s="253" t="s">
        <v>434</v>
      </c>
      <c r="H46" s="253" t="s">
        <v>435</v>
      </c>
      <c r="I46" s="253" t="s">
        <v>436</v>
      </c>
      <c r="J46" s="253" t="s">
        <v>437</v>
      </c>
      <c r="K46" s="253" t="s">
        <v>438</v>
      </c>
      <c r="L46" s="253" t="s">
        <v>439</v>
      </c>
      <c r="M46" s="253" t="s">
        <v>440</v>
      </c>
      <c r="N46" s="253" t="s">
        <v>441</v>
      </c>
      <c r="O46" s="253" t="s">
        <v>442</v>
      </c>
      <c r="P46" s="253" t="s">
        <v>443</v>
      </c>
      <c r="Q46" s="253" t="s">
        <v>444</v>
      </c>
      <c r="R46" s="253" t="s">
        <v>445</v>
      </c>
      <c r="S46" s="253" t="s">
        <v>446</v>
      </c>
      <c r="T46" s="253" t="s">
        <v>447</v>
      </c>
      <c r="U46" s="253" t="s">
        <v>448</v>
      </c>
      <c r="V46" s="253" t="s">
        <v>449</v>
      </c>
      <c r="W46" s="253" t="s">
        <v>450</v>
      </c>
      <c r="X46" s="253" t="s">
        <v>451</v>
      </c>
      <c r="Y46" s="253" t="s">
        <v>452</v>
      </c>
      <c r="Z46" s="253" t="s">
        <v>453</v>
      </c>
      <c r="AA46" s="253" t="s">
        <v>454</v>
      </c>
      <c r="AB46" s="253" t="s">
        <v>455</v>
      </c>
      <c r="AC46" s="253" t="s">
        <v>456</v>
      </c>
      <c r="AD46" s="253" t="s">
        <v>457</v>
      </c>
      <c r="AE46" s="253" t="s">
        <v>458</v>
      </c>
      <c r="AF46" s="253" t="s">
        <v>459</v>
      </c>
      <c r="AG46" s="253" t="s">
        <v>460</v>
      </c>
      <c r="AH46" s="253" t="s">
        <v>461</v>
      </c>
      <c r="AI46" s="253" t="s">
        <v>462</v>
      </c>
      <c r="AJ46" s="253" t="s">
        <v>463</v>
      </c>
      <c r="AK46" s="253" t="s">
        <v>464</v>
      </c>
      <c r="AL46" s="253" t="s">
        <v>465</v>
      </c>
      <c r="AM46" s="253" t="s">
        <v>466</v>
      </c>
      <c r="AN46" s="253" t="s">
        <v>467</v>
      </c>
      <c r="AO46" s="253" t="s">
        <v>468</v>
      </c>
      <c r="AP46" s="253" t="s">
        <v>469</v>
      </c>
      <c r="AQ46" s="253" t="s">
        <v>470</v>
      </c>
      <c r="AR46" s="253" t="s">
        <v>471</v>
      </c>
      <c r="AS46" s="253" t="s">
        <v>472</v>
      </c>
      <c r="AT46" s="253" t="s">
        <v>473</v>
      </c>
      <c r="AU46" s="253" t="s">
        <v>474</v>
      </c>
      <c r="AV46" s="253" t="s">
        <v>475</v>
      </c>
      <c r="AW46" s="253" t="s">
        <v>476</v>
      </c>
      <c r="AX46" s="253" t="s">
        <v>477</v>
      </c>
      <c r="AY46" s="253" t="s">
        <v>478</v>
      </c>
      <c r="AZ46" s="253" t="s">
        <v>479</v>
      </c>
      <c r="BA46" s="253" t="s">
        <v>480</v>
      </c>
      <c r="BB46" s="253" t="s">
        <v>481</v>
      </c>
      <c r="BC46" s="253" t="s">
        <v>482</v>
      </c>
      <c r="BD46" s="253" t="s">
        <v>483</v>
      </c>
      <c r="BE46" s="253" t="s">
        <v>484</v>
      </c>
      <c r="BF46" s="253" t="s">
        <v>485</v>
      </c>
      <c r="BG46" s="253" t="s">
        <v>486</v>
      </c>
      <c r="BH46" s="253" t="s">
        <v>487</v>
      </c>
      <c r="BI46" s="253" t="s">
        <v>488</v>
      </c>
      <c r="BJ46" s="253" t="s">
        <v>489</v>
      </c>
      <c r="BK46" s="253" t="s">
        <v>490</v>
      </c>
      <c r="BL46" s="253" t="s">
        <v>491</v>
      </c>
      <c r="BM46" s="253" t="s">
        <v>492</v>
      </c>
      <c r="BN46" s="253" t="s">
        <v>493</v>
      </c>
      <c r="BO46" s="253" t="s">
        <v>494</v>
      </c>
      <c r="BP46" s="253" t="s">
        <v>495</v>
      </c>
      <c r="BQ46" s="253" t="s">
        <v>496</v>
      </c>
      <c r="BR46" s="253" t="s">
        <v>497</v>
      </c>
      <c r="BS46" s="253" t="s">
        <v>498</v>
      </c>
      <c r="BT46" s="253" t="s">
        <v>499</v>
      </c>
      <c r="BU46" s="253" t="s">
        <v>500</v>
      </c>
      <c r="BV46" s="253" t="s">
        <v>501</v>
      </c>
      <c r="BW46" s="253" t="s">
        <v>502</v>
      </c>
      <c r="BX46" s="253" t="s">
        <v>503</v>
      </c>
      <c r="BY46" s="253" t="s">
        <v>504</v>
      </c>
      <c r="BZ46" s="253" t="s">
        <v>505</v>
      </c>
      <c r="CA46" s="253" t="s">
        <v>506</v>
      </c>
      <c r="CB46" s="254" t="s">
        <v>507</v>
      </c>
    </row>
    <row r="47" spans="1:80" ht="26.25" customHeight="1" x14ac:dyDescent="0.4">
      <c r="A47" s="302"/>
      <c r="B47" s="66" t="s">
        <v>167</v>
      </c>
      <c r="C47" s="294"/>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291"/>
      <c r="AW47" s="291"/>
      <c r="AX47" s="291"/>
      <c r="AY47" s="291">
        <v>2937</v>
      </c>
      <c r="AZ47" s="291">
        <v>3144</v>
      </c>
      <c r="BA47" s="291">
        <v>3369</v>
      </c>
      <c r="BB47" s="291">
        <v>3496</v>
      </c>
      <c r="BC47" s="291">
        <v>3599</v>
      </c>
      <c r="BD47" s="291">
        <v>3719</v>
      </c>
      <c r="BE47" s="291">
        <v>3863</v>
      </c>
      <c r="BF47" s="291">
        <v>4000</v>
      </c>
      <c r="BG47" s="291">
        <v>4154</v>
      </c>
      <c r="BH47" s="291">
        <v>4290</v>
      </c>
      <c r="BI47" s="291">
        <v>4406</v>
      </c>
      <c r="BJ47" s="291">
        <v>4518</v>
      </c>
      <c r="BK47" s="291">
        <v>4641</v>
      </c>
      <c r="BL47" s="291">
        <v>4771</v>
      </c>
      <c r="BM47" s="291">
        <v>4909</v>
      </c>
      <c r="BN47" s="291">
        <v>4987</v>
      </c>
      <c r="BO47" s="291">
        <v>5009</v>
      </c>
      <c r="BP47" s="291">
        <v>5017</v>
      </c>
      <c r="BQ47" s="291">
        <v>4962</v>
      </c>
      <c r="BR47" s="291">
        <v>5032</v>
      </c>
      <c r="BS47" s="291">
        <v>5215</v>
      </c>
      <c r="BT47" s="291">
        <v>5280</v>
      </c>
      <c r="BU47" s="291">
        <v>5263</v>
      </c>
      <c r="BV47" s="291">
        <v>5276</v>
      </c>
      <c r="BW47" s="291">
        <v>5336</v>
      </c>
      <c r="BX47" s="291">
        <v>4881</v>
      </c>
      <c r="BY47" s="291">
        <v>5017</v>
      </c>
      <c r="BZ47" s="291">
        <v>5169</v>
      </c>
      <c r="CA47" s="291">
        <v>5316</v>
      </c>
      <c r="CB47" s="292">
        <v>5442</v>
      </c>
    </row>
    <row r="48" spans="1:80" x14ac:dyDescent="0.4">
      <c r="A48" s="302"/>
      <c r="B48" s="294" t="s">
        <v>275</v>
      </c>
      <c r="C48" s="294"/>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295">
        <v>1873</v>
      </c>
      <c r="AW48" s="295">
        <v>2243</v>
      </c>
      <c r="AX48" s="295">
        <v>2501</v>
      </c>
      <c r="AY48" s="295">
        <v>2770</v>
      </c>
      <c r="AZ48" s="295">
        <v>2987</v>
      </c>
      <c r="BA48" s="295">
        <v>3202</v>
      </c>
      <c r="BB48" s="295">
        <v>3318</v>
      </c>
      <c r="BC48" s="295">
        <v>3406</v>
      </c>
      <c r="BD48" s="295">
        <v>3515</v>
      </c>
      <c r="BE48" s="295">
        <v>3646</v>
      </c>
      <c r="BF48" s="295">
        <v>3775</v>
      </c>
      <c r="BG48" s="295">
        <v>3931</v>
      </c>
      <c r="BH48" s="295">
        <v>4082</v>
      </c>
      <c r="BI48" s="295">
        <v>4202</v>
      </c>
      <c r="BJ48" s="295">
        <v>4319</v>
      </c>
      <c r="BK48" s="295">
        <v>4446</v>
      </c>
      <c r="BL48" s="295">
        <v>4577</v>
      </c>
      <c r="BM48" s="295">
        <v>4713</v>
      </c>
      <c r="BN48" s="295">
        <v>4796</v>
      </c>
      <c r="BO48" s="295">
        <v>4821</v>
      </c>
      <c r="BP48" s="295">
        <v>4831</v>
      </c>
      <c r="BQ48" s="295">
        <v>4780</v>
      </c>
      <c r="BR48" s="295">
        <v>4845</v>
      </c>
      <c r="BS48" s="295">
        <v>5036</v>
      </c>
      <c r="BT48" s="295">
        <v>5093</v>
      </c>
      <c r="BU48" s="295">
        <v>5079</v>
      </c>
      <c r="BV48" s="295">
        <v>5095</v>
      </c>
      <c r="BW48" s="295">
        <v>5157</v>
      </c>
      <c r="BX48" s="295">
        <v>4722</v>
      </c>
      <c r="BY48" s="295">
        <v>4858</v>
      </c>
      <c r="BZ48" s="295">
        <v>5009</v>
      </c>
      <c r="CA48" s="295">
        <v>5154</v>
      </c>
      <c r="CB48" s="296">
        <v>5278</v>
      </c>
    </row>
    <row r="49" spans="1:80" x14ac:dyDescent="0.4">
      <c r="A49" s="302"/>
      <c r="B49" s="294" t="s">
        <v>276</v>
      </c>
      <c r="C49" s="294"/>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291"/>
      <c r="AW49" s="291"/>
      <c r="AX49" s="291"/>
      <c r="AY49" s="295">
        <v>167</v>
      </c>
      <c r="AZ49" s="295">
        <v>157</v>
      </c>
      <c r="BA49" s="295">
        <v>167</v>
      </c>
      <c r="BB49" s="295">
        <v>178</v>
      </c>
      <c r="BC49" s="295">
        <v>193</v>
      </c>
      <c r="BD49" s="295">
        <v>204</v>
      </c>
      <c r="BE49" s="295">
        <v>217</v>
      </c>
      <c r="BF49" s="295">
        <v>225</v>
      </c>
      <c r="BG49" s="295">
        <v>223</v>
      </c>
      <c r="BH49" s="295">
        <v>208</v>
      </c>
      <c r="BI49" s="295">
        <v>204</v>
      </c>
      <c r="BJ49" s="295">
        <v>199</v>
      </c>
      <c r="BK49" s="295">
        <v>195</v>
      </c>
      <c r="BL49" s="295">
        <v>193</v>
      </c>
      <c r="BM49" s="295">
        <v>196</v>
      </c>
      <c r="BN49" s="295">
        <v>192</v>
      </c>
      <c r="BO49" s="295">
        <v>188</v>
      </c>
      <c r="BP49" s="295">
        <v>187</v>
      </c>
      <c r="BQ49" s="295">
        <v>181</v>
      </c>
      <c r="BR49" s="295">
        <v>187</v>
      </c>
      <c r="BS49" s="295">
        <v>179</v>
      </c>
      <c r="BT49" s="295">
        <v>187</v>
      </c>
      <c r="BU49" s="295">
        <v>184</v>
      </c>
      <c r="BV49" s="295">
        <v>181</v>
      </c>
      <c r="BW49" s="295">
        <v>179</v>
      </c>
      <c r="BX49" s="295">
        <v>159</v>
      </c>
      <c r="BY49" s="295">
        <v>159</v>
      </c>
      <c r="BZ49" s="295">
        <v>160</v>
      </c>
      <c r="CA49" s="295">
        <v>162</v>
      </c>
      <c r="CB49" s="296">
        <v>164</v>
      </c>
    </row>
    <row r="50" spans="1:80" s="175" customFormat="1" ht="26.25" customHeight="1" x14ac:dyDescent="0.4">
      <c r="B50" s="276" t="s">
        <v>191</v>
      </c>
      <c r="C50" s="304"/>
      <c r="D50" s="291">
        <v>0</v>
      </c>
      <c r="E50" s="291">
        <v>0</v>
      </c>
      <c r="F50" s="291">
        <v>0</v>
      </c>
      <c r="G50" s="291">
        <v>0</v>
      </c>
      <c r="H50" s="291">
        <v>0</v>
      </c>
      <c r="I50" s="291">
        <v>0</v>
      </c>
      <c r="J50" s="291">
        <v>0</v>
      </c>
      <c r="K50" s="291">
        <v>0</v>
      </c>
      <c r="L50" s="291">
        <v>0</v>
      </c>
      <c r="M50" s="291">
        <v>0</v>
      </c>
      <c r="N50" s="291">
        <v>0</v>
      </c>
      <c r="O50" s="291">
        <v>0</v>
      </c>
      <c r="P50" s="291">
        <v>0</v>
      </c>
      <c r="Q50" s="291">
        <v>0</v>
      </c>
      <c r="R50" s="291">
        <v>0</v>
      </c>
      <c r="S50" s="291">
        <v>0</v>
      </c>
      <c r="T50" s="291">
        <v>0</v>
      </c>
      <c r="U50" s="291">
        <v>0</v>
      </c>
      <c r="V50" s="291">
        <v>0</v>
      </c>
      <c r="W50" s="291">
        <v>0</v>
      </c>
      <c r="X50" s="291">
        <v>0</v>
      </c>
      <c r="Y50" s="291">
        <v>0</v>
      </c>
      <c r="Z50" s="291">
        <v>0</v>
      </c>
      <c r="AA50" s="291">
        <v>0</v>
      </c>
      <c r="AB50" s="291">
        <v>0</v>
      </c>
      <c r="AC50" s="291">
        <v>0</v>
      </c>
      <c r="AD50" s="291">
        <v>0</v>
      </c>
      <c r="AE50" s="291">
        <v>0</v>
      </c>
      <c r="AF50" s="291">
        <v>0</v>
      </c>
      <c r="AG50" s="291">
        <v>0</v>
      </c>
      <c r="AH50" s="291">
        <v>0</v>
      </c>
      <c r="AI50" s="291">
        <v>0</v>
      </c>
      <c r="AJ50" s="291">
        <v>0</v>
      </c>
      <c r="AK50" s="291">
        <v>0</v>
      </c>
      <c r="AL50" s="291">
        <v>0</v>
      </c>
      <c r="AM50" s="291">
        <v>0</v>
      </c>
      <c r="AN50" s="291">
        <v>0</v>
      </c>
      <c r="AO50" s="291">
        <v>0</v>
      </c>
      <c r="AP50" s="291">
        <v>0</v>
      </c>
      <c r="AQ50" s="291">
        <v>0</v>
      </c>
      <c r="AR50" s="291">
        <v>0</v>
      </c>
      <c r="AS50" s="291">
        <v>0</v>
      </c>
      <c r="AT50" s="291">
        <v>0</v>
      </c>
      <c r="AU50" s="291">
        <v>0</v>
      </c>
      <c r="AV50" s="291">
        <v>1045</v>
      </c>
      <c r="AW50" s="291">
        <v>1286</v>
      </c>
      <c r="AX50" s="291">
        <v>1466</v>
      </c>
      <c r="AY50" s="291">
        <v>1669</v>
      </c>
      <c r="AZ50" s="291">
        <v>1846</v>
      </c>
      <c r="BA50" s="291">
        <v>2004</v>
      </c>
      <c r="BB50" s="291">
        <v>2092</v>
      </c>
      <c r="BC50" s="291">
        <v>2165</v>
      </c>
      <c r="BD50" s="291">
        <v>2255</v>
      </c>
      <c r="BE50" s="291">
        <v>2368</v>
      </c>
      <c r="BF50" s="291">
        <v>2490</v>
      </c>
      <c r="BG50" s="291">
        <v>2607</v>
      </c>
      <c r="BH50" s="291">
        <v>2701</v>
      </c>
      <c r="BI50" s="291">
        <v>2777</v>
      </c>
      <c r="BJ50" s="291">
        <v>2852</v>
      </c>
      <c r="BK50" s="291">
        <v>2941</v>
      </c>
      <c r="BL50" s="291">
        <v>3034</v>
      </c>
      <c r="BM50" s="291">
        <v>3133</v>
      </c>
      <c r="BN50" s="291">
        <v>3205</v>
      </c>
      <c r="BO50" s="291">
        <v>3253</v>
      </c>
      <c r="BP50" s="291">
        <v>3307</v>
      </c>
      <c r="BQ50" s="291">
        <v>3307</v>
      </c>
      <c r="BR50" s="291">
        <v>3214</v>
      </c>
      <c r="BS50" s="291">
        <v>3018</v>
      </c>
      <c r="BT50" s="291">
        <v>2631</v>
      </c>
      <c r="BU50" s="291">
        <v>2128</v>
      </c>
      <c r="BV50" s="291">
        <v>1791</v>
      </c>
      <c r="BW50" s="291">
        <v>1531</v>
      </c>
      <c r="BX50" s="291">
        <v>1184</v>
      </c>
      <c r="BY50" s="291">
        <v>1128</v>
      </c>
      <c r="BZ50" s="291">
        <v>1051</v>
      </c>
      <c r="CA50" s="291">
        <v>973</v>
      </c>
      <c r="CB50" s="292">
        <v>957</v>
      </c>
    </row>
    <row r="51" spans="1:80" s="175" customFormat="1" x14ac:dyDescent="0.4">
      <c r="B51" s="294" t="s">
        <v>275</v>
      </c>
      <c r="C51" s="304"/>
      <c r="D51" s="295">
        <v>0</v>
      </c>
      <c r="E51" s="295">
        <v>0</v>
      </c>
      <c r="F51" s="295">
        <v>0</v>
      </c>
      <c r="G51" s="295">
        <v>0</v>
      </c>
      <c r="H51" s="295">
        <v>0</v>
      </c>
      <c r="I51" s="295">
        <v>0</v>
      </c>
      <c r="J51" s="295">
        <v>0</v>
      </c>
      <c r="K51" s="295">
        <v>0</v>
      </c>
      <c r="L51" s="295">
        <v>0</v>
      </c>
      <c r="M51" s="295">
        <v>0</v>
      </c>
      <c r="N51" s="295">
        <v>0</v>
      </c>
      <c r="O51" s="295">
        <v>0</v>
      </c>
      <c r="P51" s="295">
        <v>0</v>
      </c>
      <c r="Q51" s="295">
        <v>0</v>
      </c>
      <c r="R51" s="295">
        <v>0</v>
      </c>
      <c r="S51" s="295">
        <v>0</v>
      </c>
      <c r="T51" s="295">
        <v>0</v>
      </c>
      <c r="U51" s="295">
        <v>0</v>
      </c>
      <c r="V51" s="295">
        <v>0</v>
      </c>
      <c r="W51" s="295">
        <v>0</v>
      </c>
      <c r="X51" s="295">
        <v>0</v>
      </c>
      <c r="Y51" s="295">
        <v>0</v>
      </c>
      <c r="Z51" s="295">
        <v>0</v>
      </c>
      <c r="AA51" s="295">
        <v>0</v>
      </c>
      <c r="AB51" s="295">
        <v>0</v>
      </c>
      <c r="AC51" s="295">
        <v>0</v>
      </c>
      <c r="AD51" s="295">
        <v>0</v>
      </c>
      <c r="AE51" s="295">
        <v>0</v>
      </c>
      <c r="AF51" s="295">
        <v>0</v>
      </c>
      <c r="AG51" s="295">
        <v>0</v>
      </c>
      <c r="AH51" s="295">
        <v>0</v>
      </c>
      <c r="AI51" s="295">
        <v>0</v>
      </c>
      <c r="AJ51" s="295">
        <v>0</v>
      </c>
      <c r="AK51" s="295">
        <v>0</v>
      </c>
      <c r="AL51" s="295">
        <v>0</v>
      </c>
      <c r="AM51" s="295">
        <v>0</v>
      </c>
      <c r="AN51" s="295">
        <v>0</v>
      </c>
      <c r="AO51" s="295">
        <v>0</v>
      </c>
      <c r="AP51" s="295">
        <v>0</v>
      </c>
      <c r="AQ51" s="295">
        <v>0</v>
      </c>
      <c r="AR51" s="295">
        <v>0</v>
      </c>
      <c r="AS51" s="295">
        <v>0</v>
      </c>
      <c r="AT51" s="295">
        <v>0</v>
      </c>
      <c r="AU51" s="295">
        <v>0</v>
      </c>
      <c r="AV51" s="295">
        <v>983</v>
      </c>
      <c r="AW51" s="295">
        <v>1281</v>
      </c>
      <c r="AX51" s="295">
        <v>1455</v>
      </c>
      <c r="AY51" s="295">
        <v>1655</v>
      </c>
      <c r="AZ51" s="295">
        <v>1835</v>
      </c>
      <c r="BA51" s="295">
        <v>1995</v>
      </c>
      <c r="BB51" s="295">
        <v>2080</v>
      </c>
      <c r="BC51" s="295">
        <v>2150</v>
      </c>
      <c r="BD51" s="295">
        <v>2239</v>
      </c>
      <c r="BE51" s="295">
        <v>2350</v>
      </c>
      <c r="BF51" s="295">
        <v>2471</v>
      </c>
      <c r="BG51" s="295">
        <v>2588</v>
      </c>
      <c r="BH51" s="295">
        <v>2682</v>
      </c>
      <c r="BI51" s="295">
        <v>2757</v>
      </c>
      <c r="BJ51" s="295">
        <v>2830</v>
      </c>
      <c r="BK51" s="295">
        <v>2918</v>
      </c>
      <c r="BL51" s="295">
        <v>3009</v>
      </c>
      <c r="BM51" s="295">
        <v>3106</v>
      </c>
      <c r="BN51" s="295">
        <v>3177</v>
      </c>
      <c r="BO51" s="295">
        <v>3224</v>
      </c>
      <c r="BP51" s="295">
        <v>3278</v>
      </c>
      <c r="BQ51" s="295">
        <v>3277</v>
      </c>
      <c r="BR51" s="295">
        <v>3185</v>
      </c>
      <c r="BS51" s="295">
        <v>2989</v>
      </c>
      <c r="BT51" s="295">
        <v>2604</v>
      </c>
      <c r="BU51" s="295">
        <v>2105</v>
      </c>
      <c r="BV51" s="295">
        <v>1771</v>
      </c>
      <c r="BW51" s="295">
        <v>1515</v>
      </c>
      <c r="BX51" s="295">
        <v>1173</v>
      </c>
      <c r="BY51" s="295">
        <v>1117</v>
      </c>
      <c r="BZ51" s="295">
        <v>1040</v>
      </c>
      <c r="CA51" s="295">
        <v>963</v>
      </c>
      <c r="CB51" s="296">
        <v>948</v>
      </c>
    </row>
    <row r="52" spans="1:80" x14ac:dyDescent="0.4">
      <c r="B52" s="294" t="s">
        <v>326</v>
      </c>
      <c r="C52" s="305"/>
      <c r="D52" s="295">
        <v>0</v>
      </c>
      <c r="E52" s="295">
        <v>0</v>
      </c>
      <c r="F52" s="295">
        <v>0</v>
      </c>
      <c r="G52" s="295">
        <v>0</v>
      </c>
      <c r="H52" s="295">
        <v>0</v>
      </c>
      <c r="I52" s="295">
        <v>0</v>
      </c>
      <c r="J52" s="295">
        <v>0</v>
      </c>
      <c r="K52" s="295">
        <v>0</v>
      </c>
      <c r="L52" s="295">
        <v>0</v>
      </c>
      <c r="M52" s="295">
        <v>0</v>
      </c>
      <c r="N52" s="295">
        <v>0</v>
      </c>
      <c r="O52" s="295">
        <v>0</v>
      </c>
      <c r="P52" s="295">
        <v>0</v>
      </c>
      <c r="Q52" s="295">
        <v>0</v>
      </c>
      <c r="R52" s="295">
        <v>0</v>
      </c>
      <c r="S52" s="295">
        <v>0</v>
      </c>
      <c r="T52" s="295">
        <v>0</v>
      </c>
      <c r="U52" s="295">
        <v>0</v>
      </c>
      <c r="V52" s="295">
        <v>0</v>
      </c>
      <c r="W52" s="295">
        <v>0</v>
      </c>
      <c r="X52" s="295">
        <v>0</v>
      </c>
      <c r="Y52" s="295">
        <v>0</v>
      </c>
      <c r="Z52" s="295">
        <v>0</v>
      </c>
      <c r="AA52" s="295">
        <v>0</v>
      </c>
      <c r="AB52" s="295">
        <v>0</v>
      </c>
      <c r="AC52" s="295">
        <v>0</v>
      </c>
      <c r="AD52" s="295">
        <v>0</v>
      </c>
      <c r="AE52" s="295">
        <v>0</v>
      </c>
      <c r="AF52" s="295">
        <v>0</v>
      </c>
      <c r="AG52" s="295">
        <v>0</v>
      </c>
      <c r="AH52" s="295">
        <v>0</v>
      </c>
      <c r="AI52" s="295">
        <v>0</v>
      </c>
      <c r="AJ52" s="295">
        <v>0</v>
      </c>
      <c r="AK52" s="295">
        <v>0</v>
      </c>
      <c r="AL52" s="295">
        <v>0</v>
      </c>
      <c r="AM52" s="295">
        <v>0</v>
      </c>
      <c r="AN52" s="295">
        <v>0</v>
      </c>
      <c r="AO52" s="295">
        <v>0</v>
      </c>
      <c r="AP52" s="295">
        <v>0</v>
      </c>
      <c r="AQ52" s="295">
        <v>0</v>
      </c>
      <c r="AR52" s="295">
        <v>0</v>
      </c>
      <c r="AS52" s="295">
        <v>0</v>
      </c>
      <c r="AT52" s="295">
        <v>0</v>
      </c>
      <c r="AU52" s="295">
        <v>0</v>
      </c>
      <c r="AV52" s="295">
        <v>99</v>
      </c>
      <c r="AW52" s="295">
        <v>128</v>
      </c>
      <c r="AX52" s="295">
        <v>145</v>
      </c>
      <c r="AY52" s="295">
        <v>164</v>
      </c>
      <c r="AZ52" s="295">
        <v>181</v>
      </c>
      <c r="BA52" s="295">
        <v>197</v>
      </c>
      <c r="BB52" s="295">
        <v>207</v>
      </c>
      <c r="BC52" s="295">
        <v>216</v>
      </c>
      <c r="BD52" s="295">
        <v>226</v>
      </c>
      <c r="BE52" s="295">
        <v>239</v>
      </c>
      <c r="BF52" s="295">
        <v>258</v>
      </c>
      <c r="BG52" s="295">
        <v>270</v>
      </c>
      <c r="BH52" s="295">
        <v>279</v>
      </c>
      <c r="BI52" s="295">
        <v>286</v>
      </c>
      <c r="BJ52" s="295">
        <v>292</v>
      </c>
      <c r="BK52" s="295">
        <v>300</v>
      </c>
      <c r="BL52" s="295">
        <v>310</v>
      </c>
      <c r="BM52" s="295">
        <v>322</v>
      </c>
      <c r="BN52" s="295">
        <v>331</v>
      </c>
      <c r="BO52" s="295">
        <v>339</v>
      </c>
      <c r="BP52" s="295">
        <v>350</v>
      </c>
      <c r="BQ52" s="295">
        <v>362</v>
      </c>
      <c r="BR52" s="295">
        <v>381</v>
      </c>
      <c r="BS52" s="295">
        <v>406</v>
      </c>
      <c r="BT52" s="295">
        <v>426</v>
      </c>
      <c r="BU52" s="295">
        <v>449</v>
      </c>
      <c r="BV52" s="295">
        <v>473</v>
      </c>
      <c r="BW52" s="295">
        <v>503</v>
      </c>
      <c r="BX52" s="295">
        <v>479</v>
      </c>
      <c r="BY52" s="295">
        <v>506</v>
      </c>
      <c r="BZ52" s="295">
        <v>535</v>
      </c>
      <c r="CA52" s="295">
        <v>563</v>
      </c>
      <c r="CB52" s="296">
        <v>591</v>
      </c>
    </row>
    <row r="53" spans="1:80" x14ac:dyDescent="0.4">
      <c r="B53" s="294" t="s">
        <v>327</v>
      </c>
      <c r="C53" s="305"/>
      <c r="D53" s="295">
        <v>0</v>
      </c>
      <c r="E53" s="295">
        <v>0</v>
      </c>
      <c r="F53" s="295">
        <v>0</v>
      </c>
      <c r="G53" s="295">
        <v>0</v>
      </c>
      <c r="H53" s="295">
        <v>0</v>
      </c>
      <c r="I53" s="295">
        <v>0</v>
      </c>
      <c r="J53" s="295">
        <v>0</v>
      </c>
      <c r="K53" s="295">
        <v>0</v>
      </c>
      <c r="L53" s="295">
        <v>0</v>
      </c>
      <c r="M53" s="295">
        <v>0</v>
      </c>
      <c r="N53" s="295">
        <v>0</v>
      </c>
      <c r="O53" s="295">
        <v>0</v>
      </c>
      <c r="P53" s="295">
        <v>0</v>
      </c>
      <c r="Q53" s="295">
        <v>0</v>
      </c>
      <c r="R53" s="295">
        <v>0</v>
      </c>
      <c r="S53" s="295">
        <v>0</v>
      </c>
      <c r="T53" s="295">
        <v>0</v>
      </c>
      <c r="U53" s="295">
        <v>0</v>
      </c>
      <c r="V53" s="295">
        <v>0</v>
      </c>
      <c r="W53" s="295">
        <v>0</v>
      </c>
      <c r="X53" s="295">
        <v>0</v>
      </c>
      <c r="Y53" s="295">
        <v>0</v>
      </c>
      <c r="Z53" s="295">
        <v>0</v>
      </c>
      <c r="AA53" s="295">
        <v>0</v>
      </c>
      <c r="AB53" s="295">
        <v>0</v>
      </c>
      <c r="AC53" s="295">
        <v>0</v>
      </c>
      <c r="AD53" s="295">
        <v>0</v>
      </c>
      <c r="AE53" s="295">
        <v>0</v>
      </c>
      <c r="AF53" s="295">
        <v>0</v>
      </c>
      <c r="AG53" s="295">
        <v>0</v>
      </c>
      <c r="AH53" s="295">
        <v>0</v>
      </c>
      <c r="AI53" s="295">
        <v>0</v>
      </c>
      <c r="AJ53" s="295">
        <v>0</v>
      </c>
      <c r="AK53" s="295">
        <v>0</v>
      </c>
      <c r="AL53" s="295">
        <v>0</v>
      </c>
      <c r="AM53" s="295">
        <v>0</v>
      </c>
      <c r="AN53" s="295">
        <v>0</v>
      </c>
      <c r="AO53" s="295">
        <v>0</v>
      </c>
      <c r="AP53" s="295">
        <v>0</v>
      </c>
      <c r="AQ53" s="295">
        <v>0</v>
      </c>
      <c r="AR53" s="295">
        <v>0</v>
      </c>
      <c r="AS53" s="295">
        <v>0</v>
      </c>
      <c r="AT53" s="295">
        <v>0</v>
      </c>
      <c r="AU53" s="295">
        <v>0</v>
      </c>
      <c r="AV53" s="295">
        <v>591</v>
      </c>
      <c r="AW53" s="295">
        <v>796</v>
      </c>
      <c r="AX53" s="295">
        <v>908</v>
      </c>
      <c r="AY53" s="295">
        <v>1039</v>
      </c>
      <c r="AZ53" s="295">
        <v>1151</v>
      </c>
      <c r="BA53" s="295">
        <v>1243</v>
      </c>
      <c r="BB53" s="295">
        <v>1278</v>
      </c>
      <c r="BC53" s="295">
        <v>1302</v>
      </c>
      <c r="BD53" s="295">
        <v>1339</v>
      </c>
      <c r="BE53" s="295">
        <v>1396</v>
      </c>
      <c r="BF53" s="295">
        <v>1477</v>
      </c>
      <c r="BG53" s="295">
        <v>1539</v>
      </c>
      <c r="BH53" s="295">
        <v>1582</v>
      </c>
      <c r="BI53" s="295">
        <v>1612</v>
      </c>
      <c r="BJ53" s="295">
        <v>1641</v>
      </c>
      <c r="BK53" s="295">
        <v>1676</v>
      </c>
      <c r="BL53" s="295">
        <v>1715</v>
      </c>
      <c r="BM53" s="295">
        <v>1761</v>
      </c>
      <c r="BN53" s="295">
        <v>1800</v>
      </c>
      <c r="BO53" s="295">
        <v>1828</v>
      </c>
      <c r="BP53" s="295">
        <v>1858</v>
      </c>
      <c r="BQ53" s="295">
        <v>1846</v>
      </c>
      <c r="BR53" s="295">
        <v>1742</v>
      </c>
      <c r="BS53" s="295">
        <v>1547</v>
      </c>
      <c r="BT53" s="295">
        <v>1221</v>
      </c>
      <c r="BU53" s="295">
        <v>824</v>
      </c>
      <c r="BV53" s="295">
        <v>560</v>
      </c>
      <c r="BW53" s="295">
        <v>350</v>
      </c>
      <c r="BX53" s="295">
        <v>173</v>
      </c>
      <c r="BY53" s="295">
        <v>137</v>
      </c>
      <c r="BZ53" s="295">
        <v>84</v>
      </c>
      <c r="CA53" s="295">
        <v>32</v>
      </c>
      <c r="CB53" s="296">
        <v>27</v>
      </c>
    </row>
    <row r="54" spans="1:80" x14ac:dyDescent="0.4">
      <c r="B54" s="294" t="s">
        <v>328</v>
      </c>
      <c r="C54" s="305"/>
      <c r="D54" s="295">
        <v>0</v>
      </c>
      <c r="E54" s="295">
        <v>0</v>
      </c>
      <c r="F54" s="295">
        <v>0</v>
      </c>
      <c r="G54" s="295">
        <v>0</v>
      </c>
      <c r="H54" s="295">
        <v>0</v>
      </c>
      <c r="I54" s="295">
        <v>0</v>
      </c>
      <c r="J54" s="295">
        <v>0</v>
      </c>
      <c r="K54" s="295">
        <v>0</v>
      </c>
      <c r="L54" s="295">
        <v>0</v>
      </c>
      <c r="M54" s="295">
        <v>0</v>
      </c>
      <c r="N54" s="295">
        <v>0</v>
      </c>
      <c r="O54" s="295">
        <v>0</v>
      </c>
      <c r="P54" s="295">
        <v>0</v>
      </c>
      <c r="Q54" s="295">
        <v>0</v>
      </c>
      <c r="R54" s="295">
        <v>0</v>
      </c>
      <c r="S54" s="295">
        <v>0</v>
      </c>
      <c r="T54" s="295">
        <v>0</v>
      </c>
      <c r="U54" s="295">
        <v>0</v>
      </c>
      <c r="V54" s="295">
        <v>0</v>
      </c>
      <c r="W54" s="295">
        <v>0</v>
      </c>
      <c r="X54" s="295">
        <v>0</v>
      </c>
      <c r="Y54" s="295">
        <v>0</v>
      </c>
      <c r="Z54" s="295">
        <v>0</v>
      </c>
      <c r="AA54" s="295">
        <v>0</v>
      </c>
      <c r="AB54" s="295">
        <v>0</v>
      </c>
      <c r="AC54" s="295">
        <v>0</v>
      </c>
      <c r="AD54" s="295">
        <v>0</v>
      </c>
      <c r="AE54" s="295">
        <v>0</v>
      </c>
      <c r="AF54" s="295">
        <v>0</v>
      </c>
      <c r="AG54" s="295">
        <v>0</v>
      </c>
      <c r="AH54" s="295">
        <v>0</v>
      </c>
      <c r="AI54" s="295">
        <v>0</v>
      </c>
      <c r="AJ54" s="295">
        <v>0</v>
      </c>
      <c r="AK54" s="295">
        <v>0</v>
      </c>
      <c r="AL54" s="295">
        <v>0</v>
      </c>
      <c r="AM54" s="295">
        <v>0</v>
      </c>
      <c r="AN54" s="295">
        <v>0</v>
      </c>
      <c r="AO54" s="295">
        <v>0</v>
      </c>
      <c r="AP54" s="295">
        <v>0</v>
      </c>
      <c r="AQ54" s="295">
        <v>0</v>
      </c>
      <c r="AR54" s="295">
        <v>0</v>
      </c>
      <c r="AS54" s="295">
        <v>0</v>
      </c>
      <c r="AT54" s="295">
        <v>0</v>
      </c>
      <c r="AU54" s="295">
        <v>0</v>
      </c>
      <c r="AV54" s="295">
        <v>292</v>
      </c>
      <c r="AW54" s="295">
        <v>357</v>
      </c>
      <c r="AX54" s="295">
        <v>402</v>
      </c>
      <c r="AY54" s="295">
        <v>452</v>
      </c>
      <c r="AZ54" s="295">
        <v>503</v>
      </c>
      <c r="BA54" s="295">
        <v>555</v>
      </c>
      <c r="BB54" s="295">
        <v>595</v>
      </c>
      <c r="BC54" s="295">
        <v>632</v>
      </c>
      <c r="BD54" s="295">
        <v>674</v>
      </c>
      <c r="BE54" s="295">
        <v>715</v>
      </c>
      <c r="BF54" s="295">
        <v>736</v>
      </c>
      <c r="BG54" s="295">
        <v>779</v>
      </c>
      <c r="BH54" s="295">
        <v>821</v>
      </c>
      <c r="BI54" s="295">
        <v>859</v>
      </c>
      <c r="BJ54" s="295">
        <v>897</v>
      </c>
      <c r="BK54" s="295">
        <v>942</v>
      </c>
      <c r="BL54" s="295">
        <v>984</v>
      </c>
      <c r="BM54" s="295">
        <v>1023</v>
      </c>
      <c r="BN54" s="295">
        <v>1046</v>
      </c>
      <c r="BO54" s="295">
        <v>1057</v>
      </c>
      <c r="BP54" s="295">
        <v>1070</v>
      </c>
      <c r="BQ54" s="295">
        <v>1069</v>
      </c>
      <c r="BR54" s="295">
        <v>1062</v>
      </c>
      <c r="BS54" s="295">
        <v>1036</v>
      </c>
      <c r="BT54" s="295">
        <v>957</v>
      </c>
      <c r="BU54" s="295">
        <v>832</v>
      </c>
      <c r="BV54" s="295">
        <v>738</v>
      </c>
      <c r="BW54" s="295">
        <v>663</v>
      </c>
      <c r="BX54" s="295">
        <v>520</v>
      </c>
      <c r="BY54" s="295">
        <v>474</v>
      </c>
      <c r="BZ54" s="295">
        <v>421</v>
      </c>
      <c r="CA54" s="295">
        <v>367</v>
      </c>
      <c r="CB54" s="296">
        <v>329</v>
      </c>
    </row>
    <row r="55" spans="1:80" x14ac:dyDescent="0.4">
      <c r="B55" s="294" t="s">
        <v>276</v>
      </c>
      <c r="C55" s="305"/>
      <c r="D55" s="295">
        <v>0</v>
      </c>
      <c r="E55" s="295">
        <v>0</v>
      </c>
      <c r="F55" s="295">
        <v>0</v>
      </c>
      <c r="G55" s="295">
        <v>0</v>
      </c>
      <c r="H55" s="295">
        <v>0</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0</v>
      </c>
      <c r="Y55" s="295">
        <v>0</v>
      </c>
      <c r="Z55" s="295">
        <v>0</v>
      </c>
      <c r="AA55" s="295">
        <v>0</v>
      </c>
      <c r="AB55" s="295">
        <v>0</v>
      </c>
      <c r="AC55" s="295">
        <v>0</v>
      </c>
      <c r="AD55" s="295">
        <v>0</v>
      </c>
      <c r="AE55" s="295">
        <v>0</v>
      </c>
      <c r="AF55" s="295">
        <v>0</v>
      </c>
      <c r="AG55" s="295">
        <v>0</v>
      </c>
      <c r="AH55" s="295">
        <v>0</v>
      </c>
      <c r="AI55" s="295">
        <v>0</v>
      </c>
      <c r="AJ55" s="295">
        <v>0</v>
      </c>
      <c r="AK55" s="295">
        <v>0</v>
      </c>
      <c r="AL55" s="295">
        <v>0</v>
      </c>
      <c r="AM55" s="295">
        <v>0</v>
      </c>
      <c r="AN55" s="295">
        <v>0</v>
      </c>
      <c r="AO55" s="295">
        <v>0</v>
      </c>
      <c r="AP55" s="295">
        <v>0</v>
      </c>
      <c r="AQ55" s="295">
        <v>0</v>
      </c>
      <c r="AR55" s="295">
        <v>0</v>
      </c>
      <c r="AS55" s="295">
        <v>0</v>
      </c>
      <c r="AT55" s="295">
        <v>0</v>
      </c>
      <c r="AU55" s="295">
        <v>0</v>
      </c>
      <c r="AV55" s="295">
        <v>62</v>
      </c>
      <c r="AW55" s="295">
        <v>5</v>
      </c>
      <c r="AX55" s="295">
        <v>11</v>
      </c>
      <c r="AY55" s="295">
        <v>14</v>
      </c>
      <c r="AZ55" s="295">
        <v>11</v>
      </c>
      <c r="BA55" s="295">
        <v>9</v>
      </c>
      <c r="BB55" s="295">
        <v>12</v>
      </c>
      <c r="BC55" s="295">
        <v>15</v>
      </c>
      <c r="BD55" s="295">
        <v>16</v>
      </c>
      <c r="BE55" s="295">
        <v>18</v>
      </c>
      <c r="BF55" s="295">
        <v>19</v>
      </c>
      <c r="BG55" s="295">
        <v>19</v>
      </c>
      <c r="BH55" s="295">
        <v>19</v>
      </c>
      <c r="BI55" s="295">
        <v>20</v>
      </c>
      <c r="BJ55" s="295">
        <v>22</v>
      </c>
      <c r="BK55" s="295">
        <v>23</v>
      </c>
      <c r="BL55" s="295">
        <v>24</v>
      </c>
      <c r="BM55" s="295">
        <v>27</v>
      </c>
      <c r="BN55" s="295">
        <v>28</v>
      </c>
      <c r="BO55" s="295">
        <v>29</v>
      </c>
      <c r="BP55" s="295">
        <v>29</v>
      </c>
      <c r="BQ55" s="295">
        <v>30</v>
      </c>
      <c r="BR55" s="295">
        <v>30</v>
      </c>
      <c r="BS55" s="295">
        <v>29</v>
      </c>
      <c r="BT55" s="295">
        <v>27</v>
      </c>
      <c r="BU55" s="295">
        <v>23</v>
      </c>
      <c r="BV55" s="295">
        <v>20</v>
      </c>
      <c r="BW55" s="295">
        <v>16</v>
      </c>
      <c r="BX55" s="295">
        <v>12</v>
      </c>
      <c r="BY55" s="295">
        <v>11</v>
      </c>
      <c r="BZ55" s="295">
        <v>10</v>
      </c>
      <c r="CA55" s="295">
        <v>10</v>
      </c>
      <c r="CB55" s="296">
        <v>10</v>
      </c>
    </row>
    <row r="56" spans="1:80" x14ac:dyDescent="0.4">
      <c r="A56" s="290"/>
      <c r="B56" s="294" t="s">
        <v>326</v>
      </c>
      <c r="C56" s="30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v>0</v>
      </c>
      <c r="BR56" s="295">
        <v>0</v>
      </c>
      <c r="BS56" s="295">
        <v>0</v>
      </c>
      <c r="BT56" s="295">
        <v>0</v>
      </c>
      <c r="BU56" s="295">
        <v>0</v>
      </c>
      <c r="BV56" s="295">
        <v>1</v>
      </c>
      <c r="BW56" s="295">
        <v>1</v>
      </c>
      <c r="BX56" s="295">
        <v>1</v>
      </c>
      <c r="BY56" s="295">
        <v>1</v>
      </c>
      <c r="BZ56" s="295">
        <v>1</v>
      </c>
      <c r="CA56" s="295">
        <v>1</v>
      </c>
      <c r="CB56" s="296">
        <v>1</v>
      </c>
    </row>
    <row r="57" spans="1:80" x14ac:dyDescent="0.4">
      <c r="A57" s="290"/>
      <c r="B57" s="294" t="s">
        <v>327</v>
      </c>
      <c r="C57" s="30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v>20</v>
      </c>
      <c r="BR57" s="295">
        <v>19</v>
      </c>
      <c r="BS57" s="295">
        <v>18</v>
      </c>
      <c r="BT57" s="295">
        <v>17</v>
      </c>
      <c r="BU57" s="295">
        <v>14</v>
      </c>
      <c r="BV57" s="295">
        <v>11</v>
      </c>
      <c r="BW57" s="295">
        <v>8</v>
      </c>
      <c r="BX57" s="295">
        <v>4</v>
      </c>
      <c r="BY57" s="295">
        <v>4</v>
      </c>
      <c r="BZ57" s="295">
        <v>4</v>
      </c>
      <c r="CA57" s="295">
        <v>4</v>
      </c>
      <c r="CB57" s="296">
        <v>3</v>
      </c>
    </row>
    <row r="58" spans="1:80" x14ac:dyDescent="0.4">
      <c r="A58" s="290"/>
      <c r="B58" s="294" t="s">
        <v>328</v>
      </c>
      <c r="C58" s="30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v>10</v>
      </c>
      <c r="BR58" s="295">
        <v>10</v>
      </c>
      <c r="BS58" s="295">
        <v>10</v>
      </c>
      <c r="BT58" s="295">
        <v>10</v>
      </c>
      <c r="BU58" s="295">
        <v>9</v>
      </c>
      <c r="BV58" s="295">
        <v>8</v>
      </c>
      <c r="BW58" s="295">
        <v>7</v>
      </c>
      <c r="BX58" s="295">
        <v>7</v>
      </c>
      <c r="BY58" s="295">
        <v>6</v>
      </c>
      <c r="BZ58" s="295">
        <v>6</v>
      </c>
      <c r="CA58" s="295">
        <v>6</v>
      </c>
      <c r="CB58" s="296">
        <v>5</v>
      </c>
    </row>
    <row r="59" spans="1:80" ht="25.5" customHeight="1" x14ac:dyDescent="0.4">
      <c r="A59" s="290"/>
      <c r="B59" s="306" t="s">
        <v>545</v>
      </c>
      <c r="C59" s="30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v>2</v>
      </c>
      <c r="BH59" s="295">
        <v>3</v>
      </c>
      <c r="BI59" s="295">
        <v>3</v>
      </c>
      <c r="BJ59" s="295">
        <v>3</v>
      </c>
      <c r="BK59" s="295">
        <v>4</v>
      </c>
      <c r="BL59" s="295">
        <v>3</v>
      </c>
      <c r="BM59" s="295">
        <v>3</v>
      </c>
      <c r="BN59" s="295">
        <v>4</v>
      </c>
      <c r="BO59" s="295">
        <v>4</v>
      </c>
      <c r="BP59" s="295">
        <v>4</v>
      </c>
      <c r="BQ59" s="295">
        <v>4</v>
      </c>
      <c r="BR59" s="295">
        <v>4</v>
      </c>
      <c r="BS59" s="295">
        <v>4</v>
      </c>
      <c r="BT59" s="295">
        <v>4</v>
      </c>
      <c r="BU59" s="295">
        <v>3</v>
      </c>
      <c r="BV59" s="295">
        <v>3</v>
      </c>
      <c r="BW59" s="295">
        <v>3</v>
      </c>
      <c r="BX59" s="295">
        <v>2</v>
      </c>
      <c r="BY59" s="295">
        <v>2</v>
      </c>
      <c r="BZ59" s="295">
        <v>2</v>
      </c>
      <c r="CA59" s="295">
        <v>2</v>
      </c>
      <c r="CB59" s="296">
        <v>2</v>
      </c>
    </row>
    <row r="60" spans="1:80" ht="24" customHeight="1" x14ac:dyDescent="0.4">
      <c r="B60" s="239" t="s">
        <v>221</v>
      </c>
      <c r="C60" s="305"/>
      <c r="D60" s="291">
        <v>0</v>
      </c>
      <c r="E60" s="291">
        <v>0</v>
      </c>
      <c r="F60" s="291">
        <v>0</v>
      </c>
      <c r="G60" s="291">
        <v>0</v>
      </c>
      <c r="H60" s="291">
        <v>0</v>
      </c>
      <c r="I60" s="291">
        <v>0</v>
      </c>
      <c r="J60" s="291">
        <v>0</v>
      </c>
      <c r="K60" s="291">
        <v>0</v>
      </c>
      <c r="L60" s="291">
        <v>0</v>
      </c>
      <c r="M60" s="291">
        <v>0</v>
      </c>
      <c r="N60" s="291">
        <v>0</v>
      </c>
      <c r="O60" s="291">
        <v>0</v>
      </c>
      <c r="P60" s="291">
        <v>0</v>
      </c>
      <c r="Q60" s="291">
        <v>0</v>
      </c>
      <c r="R60" s="291">
        <v>0</v>
      </c>
      <c r="S60" s="291">
        <v>0</v>
      </c>
      <c r="T60" s="291">
        <v>0</v>
      </c>
      <c r="U60" s="291">
        <v>0</v>
      </c>
      <c r="V60" s="291">
        <v>0</v>
      </c>
      <c r="W60" s="291">
        <v>0</v>
      </c>
      <c r="X60" s="291">
        <v>0</v>
      </c>
      <c r="Y60" s="291">
        <v>0</v>
      </c>
      <c r="Z60" s="291">
        <v>0</v>
      </c>
      <c r="AA60" s="291">
        <v>0</v>
      </c>
      <c r="AB60" s="291">
        <v>0</v>
      </c>
      <c r="AC60" s="291">
        <v>0</v>
      </c>
      <c r="AD60" s="291">
        <v>0</v>
      </c>
      <c r="AE60" s="291">
        <v>0</v>
      </c>
      <c r="AF60" s="291">
        <v>0</v>
      </c>
      <c r="AG60" s="291">
        <v>0</v>
      </c>
      <c r="AH60" s="291">
        <v>0</v>
      </c>
      <c r="AI60" s="291">
        <v>0</v>
      </c>
      <c r="AJ60" s="291">
        <v>0</v>
      </c>
      <c r="AK60" s="291">
        <v>0</v>
      </c>
      <c r="AL60" s="291">
        <v>0</v>
      </c>
      <c r="AM60" s="291">
        <v>0</v>
      </c>
      <c r="AN60" s="291">
        <v>0</v>
      </c>
      <c r="AO60" s="291">
        <v>0</v>
      </c>
      <c r="AP60" s="291">
        <v>0</v>
      </c>
      <c r="AQ60" s="291">
        <v>0</v>
      </c>
      <c r="AR60" s="291">
        <v>0</v>
      </c>
      <c r="AS60" s="291">
        <v>0</v>
      </c>
      <c r="AT60" s="291">
        <v>0</v>
      </c>
      <c r="AU60" s="291">
        <v>0</v>
      </c>
      <c r="AV60" s="291">
        <v>0</v>
      </c>
      <c r="AW60" s="291">
        <v>0</v>
      </c>
      <c r="AX60" s="291">
        <v>0</v>
      </c>
      <c r="AY60" s="291">
        <v>0</v>
      </c>
      <c r="AZ60" s="291">
        <v>0</v>
      </c>
      <c r="BA60" s="291">
        <v>0</v>
      </c>
      <c r="BB60" s="291">
        <v>0</v>
      </c>
      <c r="BC60" s="291">
        <v>0</v>
      </c>
      <c r="BD60" s="291">
        <v>0</v>
      </c>
      <c r="BE60" s="291">
        <v>0</v>
      </c>
      <c r="BF60" s="291">
        <v>0</v>
      </c>
      <c r="BG60" s="291">
        <v>0</v>
      </c>
      <c r="BH60" s="291">
        <v>0</v>
      </c>
      <c r="BI60" s="291">
        <v>0</v>
      </c>
      <c r="BJ60" s="291">
        <v>0</v>
      </c>
      <c r="BK60" s="291">
        <v>0</v>
      </c>
      <c r="BL60" s="291">
        <v>0</v>
      </c>
      <c r="BM60" s="291">
        <v>0</v>
      </c>
      <c r="BN60" s="291">
        <v>0</v>
      </c>
      <c r="BO60" s="291">
        <v>0</v>
      </c>
      <c r="BP60" s="291">
        <v>0</v>
      </c>
      <c r="BQ60" s="291">
        <v>13</v>
      </c>
      <c r="BR60" s="291">
        <v>200</v>
      </c>
      <c r="BS60" s="291">
        <v>594</v>
      </c>
      <c r="BT60" s="291">
        <v>1056</v>
      </c>
      <c r="BU60" s="291">
        <v>1556</v>
      </c>
      <c r="BV60" s="291">
        <v>1914</v>
      </c>
      <c r="BW60" s="291">
        <v>2214</v>
      </c>
      <c r="BX60" s="291">
        <v>2223</v>
      </c>
      <c r="BY60" s="291">
        <v>2391</v>
      </c>
      <c r="BZ60" s="291">
        <v>2601</v>
      </c>
      <c r="CA60" s="291">
        <v>2803</v>
      </c>
      <c r="CB60" s="292">
        <v>2915</v>
      </c>
    </row>
    <row r="61" spans="1:80" x14ac:dyDescent="0.4">
      <c r="B61" s="294" t="s">
        <v>275</v>
      </c>
      <c r="C61" s="305"/>
      <c r="D61" s="295">
        <v>0</v>
      </c>
      <c r="E61" s="295">
        <v>0</v>
      </c>
      <c r="F61" s="295">
        <v>0</v>
      </c>
      <c r="G61" s="295">
        <v>0</v>
      </c>
      <c r="H61" s="295">
        <v>0</v>
      </c>
      <c r="I61" s="295">
        <v>0</v>
      </c>
      <c r="J61" s="295">
        <v>0</v>
      </c>
      <c r="K61" s="295">
        <v>0</v>
      </c>
      <c r="L61" s="295">
        <v>0</v>
      </c>
      <c r="M61" s="295">
        <v>0</v>
      </c>
      <c r="N61" s="295">
        <v>0</v>
      </c>
      <c r="O61" s="295">
        <v>0</v>
      </c>
      <c r="P61" s="295">
        <v>0</v>
      </c>
      <c r="Q61" s="295">
        <v>0</v>
      </c>
      <c r="R61" s="295">
        <v>0</v>
      </c>
      <c r="S61" s="295">
        <v>0</v>
      </c>
      <c r="T61" s="295">
        <v>0</v>
      </c>
      <c r="U61" s="295">
        <v>0</v>
      </c>
      <c r="V61" s="295">
        <v>0</v>
      </c>
      <c r="W61" s="295">
        <v>0</v>
      </c>
      <c r="X61" s="295">
        <v>0</v>
      </c>
      <c r="Y61" s="295">
        <v>0</v>
      </c>
      <c r="Z61" s="295">
        <v>0</v>
      </c>
      <c r="AA61" s="295">
        <v>0</v>
      </c>
      <c r="AB61" s="295">
        <v>0</v>
      </c>
      <c r="AC61" s="295">
        <v>0</v>
      </c>
      <c r="AD61" s="295">
        <v>0</v>
      </c>
      <c r="AE61" s="295">
        <v>0</v>
      </c>
      <c r="AF61" s="295">
        <v>0</v>
      </c>
      <c r="AG61" s="295">
        <v>0</v>
      </c>
      <c r="AH61" s="295">
        <v>0</v>
      </c>
      <c r="AI61" s="295">
        <v>0</v>
      </c>
      <c r="AJ61" s="295">
        <v>0</v>
      </c>
      <c r="AK61" s="295">
        <v>0</v>
      </c>
      <c r="AL61" s="295">
        <v>0</v>
      </c>
      <c r="AM61" s="295">
        <v>0</v>
      </c>
      <c r="AN61" s="295">
        <v>0</v>
      </c>
      <c r="AO61" s="295">
        <v>0</v>
      </c>
      <c r="AP61" s="295">
        <v>0</v>
      </c>
      <c r="AQ61" s="295">
        <v>0</v>
      </c>
      <c r="AR61" s="295">
        <v>0</v>
      </c>
      <c r="AS61" s="295">
        <v>0</v>
      </c>
      <c r="AT61" s="295">
        <v>0</v>
      </c>
      <c r="AU61" s="295">
        <v>0</v>
      </c>
      <c r="AV61" s="295">
        <v>0</v>
      </c>
      <c r="AW61" s="295">
        <v>0</v>
      </c>
      <c r="AX61" s="295">
        <v>0</v>
      </c>
      <c r="AY61" s="295">
        <v>0</v>
      </c>
      <c r="AZ61" s="295">
        <v>0</v>
      </c>
      <c r="BA61" s="295">
        <v>0</v>
      </c>
      <c r="BB61" s="295">
        <v>0</v>
      </c>
      <c r="BC61" s="295">
        <v>0</v>
      </c>
      <c r="BD61" s="295">
        <v>0</v>
      </c>
      <c r="BE61" s="295">
        <v>0</v>
      </c>
      <c r="BF61" s="295">
        <v>0</v>
      </c>
      <c r="BG61" s="295">
        <v>0</v>
      </c>
      <c r="BH61" s="295">
        <v>0</v>
      </c>
      <c r="BI61" s="295">
        <v>0</v>
      </c>
      <c r="BJ61" s="295">
        <v>0</v>
      </c>
      <c r="BK61" s="295">
        <v>0</v>
      </c>
      <c r="BL61" s="295">
        <v>0</v>
      </c>
      <c r="BM61" s="295">
        <v>0</v>
      </c>
      <c r="BN61" s="295">
        <v>0</v>
      </c>
      <c r="BO61" s="295">
        <v>0</v>
      </c>
      <c r="BP61" s="295">
        <v>0</v>
      </c>
      <c r="BQ61" s="295">
        <v>13</v>
      </c>
      <c r="BR61" s="295">
        <v>198</v>
      </c>
      <c r="BS61" s="295">
        <v>588</v>
      </c>
      <c r="BT61" s="295">
        <v>1044</v>
      </c>
      <c r="BU61" s="295">
        <v>1539</v>
      </c>
      <c r="BV61" s="295">
        <v>1894</v>
      </c>
      <c r="BW61" s="295">
        <v>2190</v>
      </c>
      <c r="BX61" s="295">
        <v>2198</v>
      </c>
      <c r="BY61" s="295">
        <v>2365</v>
      </c>
      <c r="BZ61" s="295">
        <v>2573</v>
      </c>
      <c r="CA61" s="295">
        <v>2772</v>
      </c>
      <c r="CB61" s="296">
        <v>2883</v>
      </c>
    </row>
    <row r="62" spans="1:80" x14ac:dyDescent="0.4">
      <c r="B62" s="294" t="s">
        <v>327</v>
      </c>
      <c r="C62" s="305"/>
      <c r="D62" s="295">
        <v>0</v>
      </c>
      <c r="E62" s="295">
        <v>0</v>
      </c>
      <c r="F62" s="295">
        <v>0</v>
      </c>
      <c r="G62" s="295">
        <v>0</v>
      </c>
      <c r="H62" s="295">
        <v>0</v>
      </c>
      <c r="I62" s="295">
        <v>0</v>
      </c>
      <c r="J62" s="295">
        <v>0</v>
      </c>
      <c r="K62" s="295">
        <v>0</v>
      </c>
      <c r="L62" s="295">
        <v>0</v>
      </c>
      <c r="M62" s="295">
        <v>0</v>
      </c>
      <c r="N62" s="295">
        <v>0</v>
      </c>
      <c r="O62" s="295">
        <v>0</v>
      </c>
      <c r="P62" s="295">
        <v>0</v>
      </c>
      <c r="Q62" s="295">
        <v>0</v>
      </c>
      <c r="R62" s="295">
        <v>0</v>
      </c>
      <c r="S62" s="295">
        <v>0</v>
      </c>
      <c r="T62" s="295">
        <v>0</v>
      </c>
      <c r="U62" s="295">
        <v>0</v>
      </c>
      <c r="V62" s="295">
        <v>0</v>
      </c>
      <c r="W62" s="295">
        <v>0</v>
      </c>
      <c r="X62" s="295">
        <v>0</v>
      </c>
      <c r="Y62" s="295">
        <v>0</v>
      </c>
      <c r="Z62" s="295">
        <v>0</v>
      </c>
      <c r="AA62" s="295">
        <v>0</v>
      </c>
      <c r="AB62" s="295">
        <v>0</v>
      </c>
      <c r="AC62" s="295">
        <v>0</v>
      </c>
      <c r="AD62" s="295">
        <v>0</v>
      </c>
      <c r="AE62" s="295">
        <v>0</v>
      </c>
      <c r="AF62" s="295">
        <v>0</v>
      </c>
      <c r="AG62" s="295">
        <v>0</v>
      </c>
      <c r="AH62" s="295">
        <v>0</v>
      </c>
      <c r="AI62" s="295">
        <v>0</v>
      </c>
      <c r="AJ62" s="295">
        <v>0</v>
      </c>
      <c r="AK62" s="295">
        <v>0</v>
      </c>
      <c r="AL62" s="295">
        <v>0</v>
      </c>
      <c r="AM62" s="295">
        <v>0</v>
      </c>
      <c r="AN62" s="295">
        <v>0</v>
      </c>
      <c r="AO62" s="295">
        <v>0</v>
      </c>
      <c r="AP62" s="295">
        <v>0</v>
      </c>
      <c r="AQ62" s="295">
        <v>0</v>
      </c>
      <c r="AR62" s="295">
        <v>0</v>
      </c>
      <c r="AS62" s="295">
        <v>0</v>
      </c>
      <c r="AT62" s="295">
        <v>0</v>
      </c>
      <c r="AU62" s="295">
        <v>0</v>
      </c>
      <c r="AV62" s="295">
        <v>0</v>
      </c>
      <c r="AW62" s="295">
        <v>0</v>
      </c>
      <c r="AX62" s="295">
        <v>0</v>
      </c>
      <c r="AY62" s="295">
        <v>0</v>
      </c>
      <c r="AZ62" s="295">
        <v>0</v>
      </c>
      <c r="BA62" s="295">
        <v>0</v>
      </c>
      <c r="BB62" s="295">
        <v>0</v>
      </c>
      <c r="BC62" s="295">
        <v>0</v>
      </c>
      <c r="BD62" s="295">
        <v>0</v>
      </c>
      <c r="BE62" s="295">
        <v>0</v>
      </c>
      <c r="BF62" s="295">
        <v>0</v>
      </c>
      <c r="BG62" s="295">
        <v>0</v>
      </c>
      <c r="BH62" s="295">
        <v>0</v>
      </c>
      <c r="BI62" s="295">
        <v>0</v>
      </c>
      <c r="BJ62" s="295">
        <v>0</v>
      </c>
      <c r="BK62" s="295">
        <v>0</v>
      </c>
      <c r="BL62" s="295">
        <v>0</v>
      </c>
      <c r="BM62" s="295">
        <v>0</v>
      </c>
      <c r="BN62" s="295">
        <v>0</v>
      </c>
      <c r="BO62" s="295">
        <v>0</v>
      </c>
      <c r="BP62" s="295">
        <v>0</v>
      </c>
      <c r="BQ62" s="295">
        <v>12</v>
      </c>
      <c r="BR62" s="295">
        <v>182</v>
      </c>
      <c r="BS62" s="295">
        <v>563</v>
      </c>
      <c r="BT62" s="295">
        <v>957</v>
      </c>
      <c r="BU62" s="295">
        <v>1377</v>
      </c>
      <c r="BV62" s="295">
        <v>1694</v>
      </c>
      <c r="BW62" s="295">
        <v>1916</v>
      </c>
      <c r="BX62" s="295">
        <v>1907</v>
      </c>
      <c r="BY62" s="295">
        <v>2033</v>
      </c>
      <c r="BZ62" s="295">
        <v>2197</v>
      </c>
      <c r="CA62" s="295">
        <v>2356</v>
      </c>
      <c r="CB62" s="296">
        <v>2451</v>
      </c>
    </row>
    <row r="63" spans="1:80" x14ac:dyDescent="0.4">
      <c r="B63" s="294" t="s">
        <v>328</v>
      </c>
      <c r="C63" s="305"/>
      <c r="D63" s="295">
        <v>0</v>
      </c>
      <c r="E63" s="295">
        <v>0</v>
      </c>
      <c r="F63" s="295">
        <v>0</v>
      </c>
      <c r="G63" s="295">
        <v>0</v>
      </c>
      <c r="H63" s="295">
        <v>0</v>
      </c>
      <c r="I63" s="295">
        <v>0</v>
      </c>
      <c r="J63" s="295">
        <v>0</v>
      </c>
      <c r="K63" s="295">
        <v>0</v>
      </c>
      <c r="L63" s="295">
        <v>0</v>
      </c>
      <c r="M63" s="295">
        <v>0</v>
      </c>
      <c r="N63" s="295">
        <v>0</v>
      </c>
      <c r="O63" s="295">
        <v>0</v>
      </c>
      <c r="P63" s="295">
        <v>0</v>
      </c>
      <c r="Q63" s="295">
        <v>0</v>
      </c>
      <c r="R63" s="295">
        <v>0</v>
      </c>
      <c r="S63" s="295">
        <v>0</v>
      </c>
      <c r="T63" s="295">
        <v>0</v>
      </c>
      <c r="U63" s="295">
        <v>0</v>
      </c>
      <c r="V63" s="295">
        <v>0</v>
      </c>
      <c r="W63" s="295">
        <v>0</v>
      </c>
      <c r="X63" s="295">
        <v>0</v>
      </c>
      <c r="Y63" s="295">
        <v>0</v>
      </c>
      <c r="Z63" s="295">
        <v>0</v>
      </c>
      <c r="AA63" s="295">
        <v>0</v>
      </c>
      <c r="AB63" s="295">
        <v>0</v>
      </c>
      <c r="AC63" s="295">
        <v>0</v>
      </c>
      <c r="AD63" s="295">
        <v>0</v>
      </c>
      <c r="AE63" s="295">
        <v>0</v>
      </c>
      <c r="AF63" s="295">
        <v>0</v>
      </c>
      <c r="AG63" s="295">
        <v>0</v>
      </c>
      <c r="AH63" s="295">
        <v>0</v>
      </c>
      <c r="AI63" s="295">
        <v>0</v>
      </c>
      <c r="AJ63" s="295">
        <v>0</v>
      </c>
      <c r="AK63" s="295">
        <v>0</v>
      </c>
      <c r="AL63" s="295">
        <v>0</v>
      </c>
      <c r="AM63" s="295">
        <v>0</v>
      </c>
      <c r="AN63" s="295">
        <v>0</v>
      </c>
      <c r="AO63" s="295">
        <v>0</v>
      </c>
      <c r="AP63" s="295">
        <v>0</v>
      </c>
      <c r="AQ63" s="295">
        <v>0</v>
      </c>
      <c r="AR63" s="295">
        <v>0</v>
      </c>
      <c r="AS63" s="295">
        <v>0</v>
      </c>
      <c r="AT63" s="295">
        <v>0</v>
      </c>
      <c r="AU63" s="295">
        <v>0</v>
      </c>
      <c r="AV63" s="295">
        <v>0</v>
      </c>
      <c r="AW63" s="295">
        <v>0</v>
      </c>
      <c r="AX63" s="295">
        <v>0</v>
      </c>
      <c r="AY63" s="295">
        <v>0</v>
      </c>
      <c r="AZ63" s="295">
        <v>0</v>
      </c>
      <c r="BA63" s="295">
        <v>0</v>
      </c>
      <c r="BB63" s="295">
        <v>0</v>
      </c>
      <c r="BC63" s="295">
        <v>0</v>
      </c>
      <c r="BD63" s="295">
        <v>0</v>
      </c>
      <c r="BE63" s="295">
        <v>0</v>
      </c>
      <c r="BF63" s="295">
        <v>0</v>
      </c>
      <c r="BG63" s="295">
        <v>0</v>
      </c>
      <c r="BH63" s="295">
        <v>0</v>
      </c>
      <c r="BI63" s="295">
        <v>0</v>
      </c>
      <c r="BJ63" s="295">
        <v>0</v>
      </c>
      <c r="BK63" s="295">
        <v>0</v>
      </c>
      <c r="BL63" s="295">
        <v>0</v>
      </c>
      <c r="BM63" s="295">
        <v>0</v>
      </c>
      <c r="BN63" s="295">
        <v>0</v>
      </c>
      <c r="BO63" s="295">
        <v>0</v>
      </c>
      <c r="BP63" s="295">
        <v>0</v>
      </c>
      <c r="BQ63" s="295">
        <v>1</v>
      </c>
      <c r="BR63" s="295">
        <v>16</v>
      </c>
      <c r="BS63" s="295">
        <v>24</v>
      </c>
      <c r="BT63" s="295">
        <v>87</v>
      </c>
      <c r="BU63" s="295">
        <v>162</v>
      </c>
      <c r="BV63" s="295">
        <v>199</v>
      </c>
      <c r="BW63" s="295">
        <v>274</v>
      </c>
      <c r="BX63" s="295">
        <v>291</v>
      </c>
      <c r="BY63" s="295">
        <v>332</v>
      </c>
      <c r="BZ63" s="295">
        <v>376</v>
      </c>
      <c r="CA63" s="295">
        <v>416</v>
      </c>
      <c r="CB63" s="296">
        <v>432</v>
      </c>
    </row>
    <row r="64" spans="1:80" x14ac:dyDescent="0.4">
      <c r="B64" s="294" t="s">
        <v>276</v>
      </c>
      <c r="C64" s="305"/>
      <c r="D64" s="295">
        <v>0</v>
      </c>
      <c r="E64" s="295">
        <v>0</v>
      </c>
      <c r="F64" s="295">
        <v>0</v>
      </c>
      <c r="G64" s="295">
        <v>0</v>
      </c>
      <c r="H64" s="295">
        <v>0</v>
      </c>
      <c r="I64" s="295">
        <v>0</v>
      </c>
      <c r="J64" s="295">
        <v>0</v>
      </c>
      <c r="K64" s="295">
        <v>0</v>
      </c>
      <c r="L64" s="295">
        <v>0</v>
      </c>
      <c r="M64" s="295">
        <v>0</v>
      </c>
      <c r="N64" s="295">
        <v>0</v>
      </c>
      <c r="O64" s="295">
        <v>0</v>
      </c>
      <c r="P64" s="295">
        <v>0</v>
      </c>
      <c r="Q64" s="295">
        <v>0</v>
      </c>
      <c r="R64" s="295">
        <v>0</v>
      </c>
      <c r="S64" s="295">
        <v>0</v>
      </c>
      <c r="T64" s="295">
        <v>0</v>
      </c>
      <c r="U64" s="295">
        <v>0</v>
      </c>
      <c r="V64" s="295">
        <v>0</v>
      </c>
      <c r="W64" s="295">
        <v>0</v>
      </c>
      <c r="X64" s="295">
        <v>0</v>
      </c>
      <c r="Y64" s="295">
        <v>0</v>
      </c>
      <c r="Z64" s="295">
        <v>0</v>
      </c>
      <c r="AA64" s="295">
        <v>0</v>
      </c>
      <c r="AB64" s="295">
        <v>0</v>
      </c>
      <c r="AC64" s="295">
        <v>0</v>
      </c>
      <c r="AD64" s="295">
        <v>0</v>
      </c>
      <c r="AE64" s="295">
        <v>0</v>
      </c>
      <c r="AF64" s="295">
        <v>0</v>
      </c>
      <c r="AG64" s="295">
        <v>0</v>
      </c>
      <c r="AH64" s="295">
        <v>0</v>
      </c>
      <c r="AI64" s="295">
        <v>0</v>
      </c>
      <c r="AJ64" s="295">
        <v>0</v>
      </c>
      <c r="AK64" s="295">
        <v>0</v>
      </c>
      <c r="AL64" s="295">
        <v>0</v>
      </c>
      <c r="AM64" s="295">
        <v>0</v>
      </c>
      <c r="AN64" s="295">
        <v>0</v>
      </c>
      <c r="AO64" s="295">
        <v>0</v>
      </c>
      <c r="AP64" s="295">
        <v>0</v>
      </c>
      <c r="AQ64" s="295">
        <v>0</v>
      </c>
      <c r="AR64" s="295">
        <v>0</v>
      </c>
      <c r="AS64" s="295">
        <v>0</v>
      </c>
      <c r="AT64" s="295">
        <v>0</v>
      </c>
      <c r="AU64" s="295">
        <v>0</v>
      </c>
      <c r="AV64" s="295">
        <v>0</v>
      </c>
      <c r="AW64" s="295">
        <v>0</v>
      </c>
      <c r="AX64" s="295">
        <v>0</v>
      </c>
      <c r="AY64" s="295">
        <v>0</v>
      </c>
      <c r="AZ64" s="295">
        <v>0</v>
      </c>
      <c r="BA64" s="295">
        <v>0</v>
      </c>
      <c r="BB64" s="295">
        <v>0</v>
      </c>
      <c r="BC64" s="295">
        <v>0</v>
      </c>
      <c r="BD64" s="295">
        <v>0</v>
      </c>
      <c r="BE64" s="295">
        <v>0</v>
      </c>
      <c r="BF64" s="295">
        <v>0</v>
      </c>
      <c r="BG64" s="295">
        <v>0</v>
      </c>
      <c r="BH64" s="295">
        <v>0</v>
      </c>
      <c r="BI64" s="295">
        <v>0</v>
      </c>
      <c r="BJ64" s="295">
        <v>0</v>
      </c>
      <c r="BK64" s="295">
        <v>0</v>
      </c>
      <c r="BL64" s="295">
        <v>0</v>
      </c>
      <c r="BM64" s="295">
        <v>0</v>
      </c>
      <c r="BN64" s="295">
        <v>0</v>
      </c>
      <c r="BO64" s="295">
        <v>0</v>
      </c>
      <c r="BP64" s="295">
        <v>0</v>
      </c>
      <c r="BQ64" s="295">
        <v>0</v>
      </c>
      <c r="BR64" s="295">
        <v>2</v>
      </c>
      <c r="BS64" s="295">
        <v>6</v>
      </c>
      <c r="BT64" s="295">
        <v>12</v>
      </c>
      <c r="BU64" s="295">
        <v>17</v>
      </c>
      <c r="BV64" s="295">
        <v>21</v>
      </c>
      <c r="BW64" s="295">
        <v>24</v>
      </c>
      <c r="BX64" s="295">
        <v>24</v>
      </c>
      <c r="BY64" s="295">
        <v>26</v>
      </c>
      <c r="BZ64" s="295">
        <v>28</v>
      </c>
      <c r="CA64" s="295">
        <v>31</v>
      </c>
      <c r="CB64" s="296">
        <v>32</v>
      </c>
    </row>
    <row r="65" spans="1:80" x14ac:dyDescent="0.4">
      <c r="A65" s="290"/>
      <c r="B65" s="294" t="s">
        <v>327</v>
      </c>
      <c r="C65" s="30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v>0</v>
      </c>
      <c r="BR65" s="295">
        <v>2</v>
      </c>
      <c r="BS65" s="295">
        <v>6</v>
      </c>
      <c r="BT65" s="295">
        <v>11</v>
      </c>
      <c r="BU65" s="295">
        <v>15</v>
      </c>
      <c r="BV65" s="295">
        <v>19</v>
      </c>
      <c r="BW65" s="295">
        <v>21</v>
      </c>
      <c r="BX65" s="295">
        <v>21</v>
      </c>
      <c r="BY65" s="295">
        <v>22</v>
      </c>
      <c r="BZ65" s="295">
        <v>24</v>
      </c>
      <c r="CA65" s="295">
        <v>26</v>
      </c>
      <c r="CB65" s="296">
        <v>27</v>
      </c>
    </row>
    <row r="66" spans="1:80" x14ac:dyDescent="0.4">
      <c r="A66" s="290"/>
      <c r="B66" s="294" t="s">
        <v>328</v>
      </c>
      <c r="C66" s="30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v>0</v>
      </c>
      <c r="BR66" s="295">
        <v>0</v>
      </c>
      <c r="BS66" s="295">
        <v>0</v>
      </c>
      <c r="BT66" s="295">
        <v>1</v>
      </c>
      <c r="BU66" s="295">
        <v>2</v>
      </c>
      <c r="BV66" s="295">
        <v>2</v>
      </c>
      <c r="BW66" s="295">
        <v>3</v>
      </c>
      <c r="BX66" s="295">
        <v>3</v>
      </c>
      <c r="BY66" s="295">
        <v>4</v>
      </c>
      <c r="BZ66" s="295">
        <v>4</v>
      </c>
      <c r="CA66" s="295">
        <v>5</v>
      </c>
      <c r="CB66" s="296">
        <v>5</v>
      </c>
    </row>
    <row r="67" spans="1:80" ht="27" customHeight="1" x14ac:dyDescent="0.4">
      <c r="A67" s="290"/>
      <c r="B67" s="306" t="s">
        <v>545</v>
      </c>
      <c r="C67" s="30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v>0</v>
      </c>
      <c r="BR67" s="295">
        <v>1</v>
      </c>
      <c r="BS67" s="295">
        <v>2</v>
      </c>
      <c r="BT67" s="295">
        <v>4</v>
      </c>
      <c r="BU67" s="295">
        <v>6</v>
      </c>
      <c r="BV67" s="295">
        <v>8</v>
      </c>
      <c r="BW67" s="295">
        <v>9</v>
      </c>
      <c r="BX67" s="295">
        <v>9</v>
      </c>
      <c r="BY67" s="295">
        <v>10</v>
      </c>
      <c r="BZ67" s="295">
        <v>10</v>
      </c>
      <c r="CA67" s="295">
        <v>11</v>
      </c>
      <c r="CB67" s="296">
        <v>12</v>
      </c>
    </row>
    <row r="68" spans="1:80" ht="25.5" customHeight="1" x14ac:dyDescent="0.4">
      <c r="A68" s="290"/>
      <c r="B68" s="239" t="s">
        <v>178</v>
      </c>
      <c r="C68" s="30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1">
        <v>1</v>
      </c>
      <c r="BR68" s="291">
        <v>1</v>
      </c>
      <c r="BS68" s="291">
        <v>1</v>
      </c>
      <c r="BT68" s="291">
        <v>1</v>
      </c>
      <c r="BU68" s="291">
        <v>1</v>
      </c>
      <c r="BV68" s="291">
        <v>1</v>
      </c>
      <c r="BW68" s="291">
        <v>1</v>
      </c>
      <c r="BX68" s="291">
        <v>1</v>
      </c>
      <c r="BY68" s="291">
        <v>1</v>
      </c>
      <c r="BZ68" s="291">
        <v>1</v>
      </c>
      <c r="CA68" s="291">
        <v>1</v>
      </c>
      <c r="CB68" s="292">
        <v>2</v>
      </c>
    </row>
    <row r="69" spans="1:80" s="175" customFormat="1" ht="26.25" customHeight="1" x14ac:dyDescent="0.4">
      <c r="B69" s="239" t="s">
        <v>180</v>
      </c>
      <c r="D69" s="295">
        <v>0</v>
      </c>
      <c r="E69" s="295">
        <v>0</v>
      </c>
      <c r="F69" s="295">
        <v>0</v>
      </c>
      <c r="G69" s="295">
        <v>0</v>
      </c>
      <c r="H69" s="295">
        <v>0</v>
      </c>
      <c r="I69" s="295">
        <v>0</v>
      </c>
      <c r="J69" s="295">
        <v>0</v>
      </c>
      <c r="K69" s="295">
        <v>0</v>
      </c>
      <c r="L69" s="295">
        <v>0</v>
      </c>
      <c r="M69" s="295">
        <v>0</v>
      </c>
      <c r="N69" s="295">
        <v>0</v>
      </c>
      <c r="O69" s="295">
        <v>0</v>
      </c>
      <c r="P69" s="295">
        <v>0</v>
      </c>
      <c r="Q69" s="295">
        <v>0</v>
      </c>
      <c r="R69" s="295">
        <v>0</v>
      </c>
      <c r="S69" s="295">
        <v>0</v>
      </c>
      <c r="T69" s="295">
        <v>0</v>
      </c>
      <c r="U69" s="295">
        <v>0</v>
      </c>
      <c r="V69" s="295">
        <v>0</v>
      </c>
      <c r="W69" s="295">
        <v>0</v>
      </c>
      <c r="X69" s="295">
        <v>0</v>
      </c>
      <c r="Y69" s="295">
        <v>0</v>
      </c>
      <c r="Z69" s="295">
        <v>0</v>
      </c>
      <c r="AA69" s="295">
        <v>0</v>
      </c>
      <c r="AB69" s="295">
        <v>0</v>
      </c>
      <c r="AC69" s="295">
        <v>0</v>
      </c>
      <c r="AD69" s="295">
        <v>0</v>
      </c>
      <c r="AE69" s="295">
        <v>0</v>
      </c>
      <c r="AF69" s="295">
        <v>0</v>
      </c>
      <c r="AG69" s="295">
        <v>0</v>
      </c>
      <c r="AH69" s="295">
        <v>0</v>
      </c>
      <c r="AI69" s="295">
        <v>0</v>
      </c>
      <c r="AJ69" s="295">
        <v>0</v>
      </c>
      <c r="AK69" s="295">
        <v>0</v>
      </c>
      <c r="AL69" s="295">
        <v>0</v>
      </c>
      <c r="AM69" s="295">
        <v>0</v>
      </c>
      <c r="AN69" s="295">
        <v>0</v>
      </c>
      <c r="AO69" s="295">
        <v>0</v>
      </c>
      <c r="AP69" s="295">
        <v>0</v>
      </c>
      <c r="AQ69" s="295">
        <v>0</v>
      </c>
      <c r="AR69" s="295">
        <v>0</v>
      </c>
      <c r="AS69" s="295">
        <v>0</v>
      </c>
      <c r="AT69" s="295">
        <v>0</v>
      </c>
      <c r="AU69" s="295">
        <v>0</v>
      </c>
      <c r="AV69" s="295">
        <v>0</v>
      </c>
      <c r="AW69" s="295">
        <v>0</v>
      </c>
      <c r="AX69" s="295">
        <v>0</v>
      </c>
      <c r="AY69" s="291">
        <v>1268</v>
      </c>
      <c r="AZ69" s="291">
        <v>1298</v>
      </c>
      <c r="BA69" s="291">
        <v>1365</v>
      </c>
      <c r="BB69" s="291">
        <v>1404</v>
      </c>
      <c r="BC69" s="291">
        <v>1434</v>
      </c>
      <c r="BD69" s="291">
        <v>1464</v>
      </c>
      <c r="BE69" s="291">
        <v>1495</v>
      </c>
      <c r="BF69" s="291">
        <v>1510</v>
      </c>
      <c r="BG69" s="291">
        <v>1547</v>
      </c>
      <c r="BH69" s="291">
        <v>1589</v>
      </c>
      <c r="BI69" s="291">
        <v>1629</v>
      </c>
      <c r="BJ69" s="291">
        <v>1666</v>
      </c>
      <c r="BK69" s="291">
        <v>1700</v>
      </c>
      <c r="BL69" s="291">
        <v>1737</v>
      </c>
      <c r="BM69" s="291">
        <v>1776</v>
      </c>
      <c r="BN69" s="291">
        <v>1782</v>
      </c>
      <c r="BO69" s="291">
        <v>1756</v>
      </c>
      <c r="BP69" s="291">
        <v>1710</v>
      </c>
      <c r="BQ69" s="291">
        <v>1641</v>
      </c>
      <c r="BR69" s="291">
        <v>1617</v>
      </c>
      <c r="BS69" s="291">
        <v>1603</v>
      </c>
      <c r="BT69" s="291">
        <v>1594</v>
      </c>
      <c r="BU69" s="291">
        <v>1578</v>
      </c>
      <c r="BV69" s="291">
        <v>1571</v>
      </c>
      <c r="BW69" s="291">
        <v>1591</v>
      </c>
      <c r="BX69" s="291">
        <v>1474</v>
      </c>
      <c r="BY69" s="291">
        <v>1498</v>
      </c>
      <c r="BZ69" s="291">
        <v>1518</v>
      </c>
      <c r="CA69" s="291">
        <v>1541</v>
      </c>
      <c r="CB69" s="292">
        <v>1570</v>
      </c>
    </row>
    <row r="70" spans="1:80" s="175" customFormat="1" x14ac:dyDescent="0.4">
      <c r="B70" s="294" t="s">
        <v>275</v>
      </c>
      <c r="D70" s="295">
        <v>0</v>
      </c>
      <c r="E70" s="295">
        <v>0</v>
      </c>
      <c r="F70" s="295">
        <v>0</v>
      </c>
      <c r="G70" s="295">
        <v>0</v>
      </c>
      <c r="H70" s="295">
        <v>0</v>
      </c>
      <c r="I70" s="295">
        <v>0</v>
      </c>
      <c r="J70" s="295">
        <v>0</v>
      </c>
      <c r="K70" s="295">
        <v>0</v>
      </c>
      <c r="L70" s="295">
        <v>0</v>
      </c>
      <c r="M70" s="295">
        <v>0</v>
      </c>
      <c r="N70" s="295">
        <v>0</v>
      </c>
      <c r="O70" s="295">
        <v>0</v>
      </c>
      <c r="P70" s="295">
        <v>0</v>
      </c>
      <c r="Q70" s="295">
        <v>0</v>
      </c>
      <c r="R70" s="295">
        <v>0</v>
      </c>
      <c r="S70" s="295">
        <v>0</v>
      </c>
      <c r="T70" s="295">
        <v>0</v>
      </c>
      <c r="U70" s="295">
        <v>0</v>
      </c>
      <c r="V70" s="295">
        <v>0</v>
      </c>
      <c r="W70" s="295">
        <v>0</v>
      </c>
      <c r="X70" s="295">
        <v>0</v>
      </c>
      <c r="Y70" s="295">
        <v>0</v>
      </c>
      <c r="Z70" s="295">
        <v>0</v>
      </c>
      <c r="AA70" s="295">
        <v>0</v>
      </c>
      <c r="AB70" s="295">
        <v>0</v>
      </c>
      <c r="AC70" s="295">
        <v>143</v>
      </c>
      <c r="AD70" s="295">
        <v>170</v>
      </c>
      <c r="AE70" s="295">
        <v>193</v>
      </c>
      <c r="AF70" s="295">
        <v>217</v>
      </c>
      <c r="AG70" s="295">
        <v>243</v>
      </c>
      <c r="AH70" s="295">
        <v>264</v>
      </c>
      <c r="AI70" s="295">
        <v>278</v>
      </c>
      <c r="AJ70" s="295">
        <v>314</v>
      </c>
      <c r="AK70" s="295">
        <v>350</v>
      </c>
      <c r="AL70" s="295">
        <v>388</v>
      </c>
      <c r="AM70" s="295">
        <v>441</v>
      </c>
      <c r="AN70" s="295">
        <v>507</v>
      </c>
      <c r="AO70" s="295">
        <v>562</v>
      </c>
      <c r="AP70" s="295">
        <v>611</v>
      </c>
      <c r="AQ70" s="295">
        <v>677</v>
      </c>
      <c r="AR70" s="295">
        <v>737</v>
      </c>
      <c r="AS70" s="295">
        <v>798</v>
      </c>
      <c r="AT70" s="295">
        <v>875</v>
      </c>
      <c r="AU70" s="295">
        <v>988</v>
      </c>
      <c r="AV70" s="295">
        <v>890</v>
      </c>
      <c r="AW70" s="295">
        <v>962</v>
      </c>
      <c r="AX70" s="295">
        <v>1046</v>
      </c>
      <c r="AY70" s="295">
        <v>1115</v>
      </c>
      <c r="AZ70" s="295">
        <v>1152</v>
      </c>
      <c r="BA70" s="295">
        <v>1207</v>
      </c>
      <c r="BB70" s="295">
        <v>1238</v>
      </c>
      <c r="BC70" s="295">
        <v>1256</v>
      </c>
      <c r="BD70" s="295">
        <v>1276</v>
      </c>
      <c r="BE70" s="295">
        <v>1296</v>
      </c>
      <c r="BF70" s="295">
        <v>1304</v>
      </c>
      <c r="BG70" s="295">
        <v>1343</v>
      </c>
      <c r="BH70" s="295">
        <v>1400</v>
      </c>
      <c r="BI70" s="295">
        <v>1445</v>
      </c>
      <c r="BJ70" s="295">
        <v>1489</v>
      </c>
      <c r="BK70" s="295">
        <v>1528</v>
      </c>
      <c r="BL70" s="295">
        <v>1568</v>
      </c>
      <c r="BM70" s="295">
        <v>1607</v>
      </c>
      <c r="BN70" s="295">
        <v>1619</v>
      </c>
      <c r="BO70" s="295">
        <v>1597</v>
      </c>
      <c r="BP70" s="295">
        <v>1553</v>
      </c>
      <c r="BQ70" s="295">
        <v>1490</v>
      </c>
      <c r="BR70" s="295">
        <v>1462</v>
      </c>
      <c r="BS70" s="295">
        <v>1459</v>
      </c>
      <c r="BT70" s="295">
        <v>1445</v>
      </c>
      <c r="BU70" s="295">
        <v>1435</v>
      </c>
      <c r="BV70" s="295">
        <v>1431</v>
      </c>
      <c r="BW70" s="295">
        <v>1452</v>
      </c>
      <c r="BX70" s="295">
        <v>1351</v>
      </c>
      <c r="BY70" s="295">
        <v>1376</v>
      </c>
      <c r="BZ70" s="295">
        <v>1396</v>
      </c>
      <c r="CA70" s="295">
        <v>1419</v>
      </c>
      <c r="CB70" s="296">
        <v>1447</v>
      </c>
    </row>
    <row r="71" spans="1:80" x14ac:dyDescent="0.4">
      <c r="B71" s="212" t="s">
        <v>544</v>
      </c>
      <c r="D71" s="295">
        <v>0</v>
      </c>
      <c r="E71" s="295">
        <v>0</v>
      </c>
      <c r="F71" s="295">
        <v>0</v>
      </c>
      <c r="G71" s="295">
        <v>0</v>
      </c>
      <c r="H71" s="295">
        <v>0</v>
      </c>
      <c r="I71" s="295">
        <v>0</v>
      </c>
      <c r="J71" s="295">
        <v>0</v>
      </c>
      <c r="K71" s="295">
        <v>0</v>
      </c>
      <c r="L71" s="295">
        <v>0</v>
      </c>
      <c r="M71" s="295">
        <v>0</v>
      </c>
      <c r="N71" s="295">
        <v>0</v>
      </c>
      <c r="O71" s="295">
        <v>0</v>
      </c>
      <c r="P71" s="295">
        <v>0</v>
      </c>
      <c r="Q71" s="295">
        <v>0</v>
      </c>
      <c r="R71" s="295">
        <v>0</v>
      </c>
      <c r="S71" s="295">
        <v>0</v>
      </c>
      <c r="T71" s="295">
        <v>0</v>
      </c>
      <c r="U71" s="295">
        <v>0</v>
      </c>
      <c r="V71" s="295">
        <v>0</v>
      </c>
      <c r="W71" s="295">
        <v>0</v>
      </c>
      <c r="X71" s="295">
        <v>0</v>
      </c>
      <c r="Y71" s="295">
        <v>0</v>
      </c>
      <c r="Z71" s="295">
        <v>0</v>
      </c>
      <c r="AA71" s="295">
        <v>0</v>
      </c>
      <c r="AB71" s="295">
        <v>0</v>
      </c>
      <c r="AC71" s="295">
        <v>30</v>
      </c>
      <c r="AD71" s="295">
        <v>35</v>
      </c>
      <c r="AE71" s="295">
        <v>39</v>
      </c>
      <c r="AF71" s="295">
        <v>41</v>
      </c>
      <c r="AG71" s="295">
        <v>45</v>
      </c>
      <c r="AH71" s="295">
        <v>46</v>
      </c>
      <c r="AI71" s="295">
        <v>47</v>
      </c>
      <c r="AJ71" s="295">
        <v>49</v>
      </c>
      <c r="AK71" s="295">
        <v>50</v>
      </c>
      <c r="AL71" s="295">
        <v>53</v>
      </c>
      <c r="AM71" s="295">
        <v>54</v>
      </c>
      <c r="AN71" s="295">
        <v>58</v>
      </c>
      <c r="AO71" s="295">
        <v>61</v>
      </c>
      <c r="AP71" s="295">
        <v>64</v>
      </c>
      <c r="AQ71" s="295">
        <v>68</v>
      </c>
      <c r="AR71" s="295">
        <v>72</v>
      </c>
      <c r="AS71" s="295">
        <v>74</v>
      </c>
      <c r="AT71" s="295">
        <v>80</v>
      </c>
      <c r="AU71" s="295">
        <v>90</v>
      </c>
      <c r="AV71" s="295">
        <v>0</v>
      </c>
      <c r="AW71" s="295">
        <v>0</v>
      </c>
      <c r="AX71" s="295">
        <v>0</v>
      </c>
      <c r="AY71" s="295">
        <v>0</v>
      </c>
      <c r="AZ71" s="295">
        <v>0</v>
      </c>
      <c r="BA71" s="295">
        <v>0</v>
      </c>
      <c r="BB71" s="295">
        <v>0</v>
      </c>
      <c r="BC71" s="295">
        <v>0</v>
      </c>
      <c r="BD71" s="295">
        <v>0</v>
      </c>
      <c r="BE71" s="295">
        <v>0</v>
      </c>
      <c r="BF71" s="295">
        <v>0</v>
      </c>
      <c r="BG71" s="295">
        <v>0</v>
      </c>
      <c r="BH71" s="295">
        <v>0</v>
      </c>
      <c r="BI71" s="295">
        <v>0</v>
      </c>
      <c r="BJ71" s="295">
        <v>0</v>
      </c>
      <c r="BK71" s="295">
        <v>0</v>
      </c>
      <c r="BL71" s="295">
        <v>0</v>
      </c>
      <c r="BM71" s="295">
        <v>0</v>
      </c>
      <c r="BN71" s="295">
        <v>0</v>
      </c>
      <c r="BO71" s="295">
        <v>0</v>
      </c>
      <c r="BP71" s="295">
        <v>0</v>
      </c>
      <c r="BQ71" s="295">
        <v>0</v>
      </c>
      <c r="BR71" s="295">
        <v>0</v>
      </c>
      <c r="BS71" s="295">
        <v>0</v>
      </c>
      <c r="BT71" s="295">
        <v>0</v>
      </c>
      <c r="BU71" s="295">
        <v>0</v>
      </c>
      <c r="BV71" s="295">
        <v>0</v>
      </c>
      <c r="BW71" s="295">
        <v>0</v>
      </c>
      <c r="BX71" s="295">
        <v>0</v>
      </c>
      <c r="BY71" s="295">
        <v>0</v>
      </c>
      <c r="BZ71" s="295">
        <v>0</v>
      </c>
      <c r="CA71" s="295">
        <v>0</v>
      </c>
      <c r="CB71" s="296">
        <v>0</v>
      </c>
    </row>
    <row r="72" spans="1:80" x14ac:dyDescent="0.4">
      <c r="B72" s="212" t="s">
        <v>373</v>
      </c>
      <c r="D72" s="295">
        <v>0</v>
      </c>
      <c r="E72" s="295">
        <v>0</v>
      </c>
      <c r="F72" s="295">
        <v>0</v>
      </c>
      <c r="G72" s="295">
        <v>0</v>
      </c>
      <c r="H72" s="295">
        <v>0</v>
      </c>
      <c r="I72" s="295">
        <v>0</v>
      </c>
      <c r="J72" s="295">
        <v>0</v>
      </c>
      <c r="K72" s="295">
        <v>0</v>
      </c>
      <c r="L72" s="295">
        <v>0</v>
      </c>
      <c r="M72" s="295">
        <v>0</v>
      </c>
      <c r="N72" s="295">
        <v>0</v>
      </c>
      <c r="O72" s="295">
        <v>0</v>
      </c>
      <c r="P72" s="295">
        <v>0</v>
      </c>
      <c r="Q72" s="295">
        <v>0</v>
      </c>
      <c r="R72" s="295">
        <v>0</v>
      </c>
      <c r="S72" s="295">
        <v>0</v>
      </c>
      <c r="T72" s="295">
        <v>0</v>
      </c>
      <c r="U72" s="295">
        <v>0</v>
      </c>
      <c r="V72" s="295">
        <v>0</v>
      </c>
      <c r="W72" s="295">
        <v>0</v>
      </c>
      <c r="X72" s="295">
        <v>0</v>
      </c>
      <c r="Y72" s="295">
        <v>0</v>
      </c>
      <c r="Z72" s="295">
        <v>0</v>
      </c>
      <c r="AA72" s="295">
        <v>0</v>
      </c>
      <c r="AB72" s="295">
        <v>0</v>
      </c>
      <c r="AC72" s="295">
        <v>41</v>
      </c>
      <c r="AD72" s="295">
        <v>51</v>
      </c>
      <c r="AE72" s="295">
        <v>56</v>
      </c>
      <c r="AF72" s="295">
        <v>64</v>
      </c>
      <c r="AG72" s="295">
        <v>70</v>
      </c>
      <c r="AH72" s="295">
        <v>76</v>
      </c>
      <c r="AI72" s="295">
        <v>80</v>
      </c>
      <c r="AJ72" s="295">
        <v>86</v>
      </c>
      <c r="AK72" s="295">
        <v>97</v>
      </c>
      <c r="AL72" s="295">
        <v>105</v>
      </c>
      <c r="AM72" s="295">
        <v>118</v>
      </c>
      <c r="AN72" s="295">
        <v>132</v>
      </c>
      <c r="AO72" s="295">
        <v>142</v>
      </c>
      <c r="AP72" s="295">
        <v>154</v>
      </c>
      <c r="AQ72" s="295">
        <v>166</v>
      </c>
      <c r="AR72" s="295">
        <v>176</v>
      </c>
      <c r="AS72" s="295">
        <v>186</v>
      </c>
      <c r="AT72" s="295">
        <v>199</v>
      </c>
      <c r="AU72" s="295">
        <v>212</v>
      </c>
      <c r="AV72" s="295">
        <v>0</v>
      </c>
      <c r="AW72" s="295">
        <v>0</v>
      </c>
      <c r="AX72" s="295">
        <v>0</v>
      </c>
      <c r="AY72" s="295">
        <v>0</v>
      </c>
      <c r="AZ72" s="295">
        <v>0</v>
      </c>
      <c r="BA72" s="295">
        <v>0</v>
      </c>
      <c r="BB72" s="295">
        <v>0</v>
      </c>
      <c r="BC72" s="295">
        <v>0</v>
      </c>
      <c r="BD72" s="295">
        <v>0</v>
      </c>
      <c r="BE72" s="295">
        <v>0</v>
      </c>
      <c r="BF72" s="295">
        <v>0</v>
      </c>
      <c r="BG72" s="295">
        <v>0</v>
      </c>
      <c r="BH72" s="295">
        <v>0</v>
      </c>
      <c r="BI72" s="295">
        <v>0</v>
      </c>
      <c r="BJ72" s="295">
        <v>0</v>
      </c>
      <c r="BK72" s="295">
        <v>0</v>
      </c>
      <c r="BL72" s="295">
        <v>0</v>
      </c>
      <c r="BM72" s="295">
        <v>0</v>
      </c>
      <c r="BN72" s="295">
        <v>0</v>
      </c>
      <c r="BO72" s="295">
        <v>0</v>
      </c>
      <c r="BP72" s="295">
        <v>0</v>
      </c>
      <c r="BQ72" s="295">
        <v>0</v>
      </c>
      <c r="BR72" s="295">
        <v>0</v>
      </c>
      <c r="BS72" s="295">
        <v>0</v>
      </c>
      <c r="BT72" s="295">
        <v>0</v>
      </c>
      <c r="BU72" s="295">
        <v>0</v>
      </c>
      <c r="BV72" s="295">
        <v>0</v>
      </c>
      <c r="BW72" s="295">
        <v>0</v>
      </c>
      <c r="BX72" s="295">
        <v>0</v>
      </c>
      <c r="BY72" s="295">
        <v>0</v>
      </c>
      <c r="BZ72" s="295">
        <v>0</v>
      </c>
      <c r="CA72" s="295">
        <v>0</v>
      </c>
      <c r="CB72" s="296">
        <v>0</v>
      </c>
    </row>
    <row r="73" spans="1:80" x14ac:dyDescent="0.4">
      <c r="B73" s="212" t="s">
        <v>372</v>
      </c>
      <c r="D73" s="295">
        <v>0</v>
      </c>
      <c r="E73" s="295">
        <v>0</v>
      </c>
      <c r="F73" s="295">
        <v>0</v>
      </c>
      <c r="G73" s="295">
        <v>0</v>
      </c>
      <c r="H73" s="295">
        <v>0</v>
      </c>
      <c r="I73" s="295">
        <v>0</v>
      </c>
      <c r="J73" s="295">
        <v>0</v>
      </c>
      <c r="K73" s="295">
        <v>0</v>
      </c>
      <c r="L73" s="295">
        <v>0</v>
      </c>
      <c r="M73" s="295">
        <v>0</v>
      </c>
      <c r="N73" s="295">
        <v>0</v>
      </c>
      <c r="O73" s="295">
        <v>0</v>
      </c>
      <c r="P73" s="295">
        <v>0</v>
      </c>
      <c r="Q73" s="295">
        <v>0</v>
      </c>
      <c r="R73" s="295">
        <v>0</v>
      </c>
      <c r="S73" s="295">
        <v>0</v>
      </c>
      <c r="T73" s="295">
        <v>0</v>
      </c>
      <c r="U73" s="295">
        <v>0</v>
      </c>
      <c r="V73" s="295">
        <v>0</v>
      </c>
      <c r="W73" s="295">
        <v>0</v>
      </c>
      <c r="X73" s="295">
        <v>0</v>
      </c>
      <c r="Y73" s="295">
        <v>0</v>
      </c>
      <c r="Z73" s="295">
        <v>0</v>
      </c>
      <c r="AA73" s="295">
        <v>0</v>
      </c>
      <c r="AB73" s="295">
        <v>0</v>
      </c>
      <c r="AC73" s="295">
        <v>72</v>
      </c>
      <c r="AD73" s="295">
        <v>84</v>
      </c>
      <c r="AE73" s="295">
        <v>99</v>
      </c>
      <c r="AF73" s="295">
        <v>112</v>
      </c>
      <c r="AG73" s="295">
        <v>129</v>
      </c>
      <c r="AH73" s="295">
        <v>143</v>
      </c>
      <c r="AI73" s="295">
        <v>151</v>
      </c>
      <c r="AJ73" s="295">
        <v>179</v>
      </c>
      <c r="AK73" s="295">
        <v>203</v>
      </c>
      <c r="AL73" s="295">
        <v>230</v>
      </c>
      <c r="AM73" s="295">
        <v>269</v>
      </c>
      <c r="AN73" s="295">
        <v>317</v>
      </c>
      <c r="AO73" s="295">
        <v>359</v>
      </c>
      <c r="AP73" s="295">
        <v>394</v>
      </c>
      <c r="AQ73" s="295">
        <v>443</v>
      </c>
      <c r="AR73" s="295">
        <v>490</v>
      </c>
      <c r="AS73" s="295">
        <v>538</v>
      </c>
      <c r="AT73" s="295">
        <v>596</v>
      </c>
      <c r="AU73" s="295">
        <v>686</v>
      </c>
      <c r="AV73" s="295">
        <v>890</v>
      </c>
      <c r="AW73" s="295">
        <v>962</v>
      </c>
      <c r="AX73" s="295">
        <v>1046</v>
      </c>
      <c r="AY73" s="295">
        <v>1115</v>
      </c>
      <c r="AZ73" s="295">
        <v>1152</v>
      </c>
      <c r="BA73" s="295">
        <v>1207</v>
      </c>
      <c r="BB73" s="295">
        <v>1238</v>
      </c>
      <c r="BC73" s="295">
        <v>1256</v>
      </c>
      <c r="BD73" s="295">
        <v>1276</v>
      </c>
      <c r="BE73" s="295">
        <v>1296</v>
      </c>
      <c r="BF73" s="295">
        <v>1304</v>
      </c>
      <c r="BG73" s="295">
        <v>1343</v>
      </c>
      <c r="BH73" s="295">
        <v>1400</v>
      </c>
      <c r="BI73" s="295">
        <v>1445</v>
      </c>
      <c r="BJ73" s="295">
        <v>1489</v>
      </c>
      <c r="BK73" s="295">
        <v>1528</v>
      </c>
      <c r="BL73" s="295">
        <v>1568</v>
      </c>
      <c r="BM73" s="295">
        <v>1607</v>
      </c>
      <c r="BN73" s="295">
        <v>1619</v>
      </c>
      <c r="BO73" s="295">
        <v>1597</v>
      </c>
      <c r="BP73" s="295">
        <v>1553</v>
      </c>
      <c r="BQ73" s="295">
        <v>1490</v>
      </c>
      <c r="BR73" s="295">
        <v>1462</v>
      </c>
      <c r="BS73" s="295">
        <v>1459</v>
      </c>
      <c r="BT73" s="295">
        <v>1445</v>
      </c>
      <c r="BU73" s="295">
        <v>1435</v>
      </c>
      <c r="BV73" s="295">
        <v>1431</v>
      </c>
      <c r="BW73" s="295">
        <v>1452</v>
      </c>
      <c r="BX73" s="295">
        <v>1351</v>
      </c>
      <c r="BY73" s="295">
        <v>1376</v>
      </c>
      <c r="BZ73" s="295">
        <v>1396</v>
      </c>
      <c r="CA73" s="295">
        <v>1419</v>
      </c>
      <c r="CB73" s="296">
        <v>1447</v>
      </c>
    </row>
    <row r="74" spans="1:80" x14ac:dyDescent="0.4">
      <c r="B74" s="294" t="s">
        <v>276</v>
      </c>
      <c r="D74" s="295">
        <v>0</v>
      </c>
      <c r="E74" s="295">
        <v>0</v>
      </c>
      <c r="F74" s="295">
        <v>0</v>
      </c>
      <c r="G74" s="295">
        <v>0</v>
      </c>
      <c r="H74" s="295">
        <v>0</v>
      </c>
      <c r="I74" s="295">
        <v>0</v>
      </c>
      <c r="J74" s="295">
        <v>0</v>
      </c>
      <c r="K74" s="295">
        <v>0</v>
      </c>
      <c r="L74" s="295">
        <v>0</v>
      </c>
      <c r="M74" s="295">
        <v>0</v>
      </c>
      <c r="N74" s="295">
        <v>0</v>
      </c>
      <c r="O74" s="295">
        <v>0</v>
      </c>
      <c r="P74" s="295">
        <v>0</v>
      </c>
      <c r="Q74" s="295">
        <v>0</v>
      </c>
      <c r="R74" s="295">
        <v>0</v>
      </c>
      <c r="S74" s="295">
        <v>0</v>
      </c>
      <c r="T74" s="295">
        <v>0</v>
      </c>
      <c r="U74" s="295">
        <v>0</v>
      </c>
      <c r="V74" s="295">
        <v>0</v>
      </c>
      <c r="W74" s="295">
        <v>0</v>
      </c>
      <c r="X74" s="295">
        <v>0</v>
      </c>
      <c r="Y74" s="295">
        <v>0</v>
      </c>
      <c r="Z74" s="295">
        <v>0</v>
      </c>
      <c r="AA74" s="295">
        <v>0</v>
      </c>
      <c r="AB74" s="295">
        <v>0</v>
      </c>
      <c r="AC74" s="295">
        <v>0</v>
      </c>
      <c r="AD74" s="295">
        <v>0</v>
      </c>
      <c r="AE74" s="295">
        <v>0</v>
      </c>
      <c r="AF74" s="295">
        <v>0</v>
      </c>
      <c r="AG74" s="295">
        <v>0</v>
      </c>
      <c r="AH74" s="295">
        <v>0</v>
      </c>
      <c r="AI74" s="295">
        <v>0</v>
      </c>
      <c r="AJ74" s="295">
        <v>0</v>
      </c>
      <c r="AK74" s="295">
        <v>0</v>
      </c>
      <c r="AL74" s="295">
        <v>0</v>
      </c>
      <c r="AM74" s="295">
        <v>0</v>
      </c>
      <c r="AN74" s="295">
        <v>0</v>
      </c>
      <c r="AO74" s="295">
        <v>0</v>
      </c>
      <c r="AP74" s="295">
        <v>0</v>
      </c>
      <c r="AQ74" s="295">
        <v>0</v>
      </c>
      <c r="AR74" s="295">
        <v>0</v>
      </c>
      <c r="AS74" s="295">
        <v>0</v>
      </c>
      <c r="AT74" s="295">
        <v>0</v>
      </c>
      <c r="AU74" s="295">
        <v>0</v>
      </c>
      <c r="AV74" s="295">
        <v>0</v>
      </c>
      <c r="AW74" s="295">
        <v>0</v>
      </c>
      <c r="AX74" s="295">
        <v>0</v>
      </c>
      <c r="AY74" s="295">
        <v>153</v>
      </c>
      <c r="AZ74" s="295">
        <v>146</v>
      </c>
      <c r="BA74" s="295">
        <v>158</v>
      </c>
      <c r="BB74" s="295">
        <v>166</v>
      </c>
      <c r="BC74" s="295">
        <v>178</v>
      </c>
      <c r="BD74" s="295">
        <v>188</v>
      </c>
      <c r="BE74" s="295">
        <v>199</v>
      </c>
      <c r="BF74" s="295">
        <v>206</v>
      </c>
      <c r="BG74" s="295">
        <v>204</v>
      </c>
      <c r="BH74" s="295">
        <v>189</v>
      </c>
      <c r="BI74" s="295">
        <v>184</v>
      </c>
      <c r="BJ74" s="295">
        <v>177</v>
      </c>
      <c r="BK74" s="295">
        <v>172</v>
      </c>
      <c r="BL74" s="295">
        <v>169</v>
      </c>
      <c r="BM74" s="295">
        <v>169</v>
      </c>
      <c r="BN74" s="295">
        <v>163</v>
      </c>
      <c r="BO74" s="295">
        <v>160</v>
      </c>
      <c r="BP74" s="295">
        <v>158</v>
      </c>
      <c r="BQ74" s="295">
        <v>151</v>
      </c>
      <c r="BR74" s="295">
        <v>155</v>
      </c>
      <c r="BS74" s="295">
        <v>144</v>
      </c>
      <c r="BT74" s="295">
        <v>149</v>
      </c>
      <c r="BU74" s="295">
        <v>144</v>
      </c>
      <c r="BV74" s="295">
        <v>140</v>
      </c>
      <c r="BW74" s="295">
        <v>139</v>
      </c>
      <c r="BX74" s="295">
        <v>123</v>
      </c>
      <c r="BY74" s="295">
        <v>122</v>
      </c>
      <c r="BZ74" s="295">
        <v>121</v>
      </c>
      <c r="CA74" s="295">
        <v>122</v>
      </c>
      <c r="CB74" s="296">
        <v>123</v>
      </c>
    </row>
    <row r="75" spans="1:80" ht="25.5" customHeight="1" x14ac:dyDescent="0.4">
      <c r="B75" s="222" t="s">
        <v>545</v>
      </c>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v>0</v>
      </c>
      <c r="BH75" s="295">
        <v>0</v>
      </c>
      <c r="BI75" s="295">
        <v>0</v>
      </c>
      <c r="BJ75" s="295">
        <v>0</v>
      </c>
      <c r="BK75" s="295">
        <v>0</v>
      </c>
      <c r="BL75" s="295">
        <v>0</v>
      </c>
      <c r="BM75" s="295">
        <v>1</v>
      </c>
      <c r="BN75" s="295">
        <v>1</v>
      </c>
      <c r="BO75" s="295">
        <v>1</v>
      </c>
      <c r="BP75" s="295">
        <v>1</v>
      </c>
      <c r="BQ75" s="295">
        <v>2</v>
      </c>
      <c r="BR75" s="295">
        <v>2</v>
      </c>
      <c r="BS75" s="295">
        <v>2</v>
      </c>
      <c r="BT75" s="295">
        <v>3</v>
      </c>
      <c r="BU75" s="295">
        <v>3</v>
      </c>
      <c r="BV75" s="295">
        <v>3</v>
      </c>
      <c r="BW75" s="295">
        <v>4</v>
      </c>
      <c r="BX75" s="295">
        <v>4</v>
      </c>
      <c r="BY75" s="295">
        <v>4</v>
      </c>
      <c r="BZ75" s="295">
        <v>4</v>
      </c>
      <c r="CA75" s="295">
        <v>4</v>
      </c>
      <c r="CB75" s="296">
        <v>4</v>
      </c>
    </row>
    <row r="76" spans="1:80" s="175" customFormat="1" ht="26.25" customHeight="1" x14ac:dyDescent="0.4">
      <c r="B76" s="239" t="s">
        <v>215</v>
      </c>
      <c r="D76" s="295">
        <v>0</v>
      </c>
      <c r="E76" s="295">
        <v>0</v>
      </c>
      <c r="F76" s="295">
        <v>0</v>
      </c>
      <c r="G76" s="295">
        <v>0</v>
      </c>
      <c r="H76" s="295">
        <v>0</v>
      </c>
      <c r="I76" s="295">
        <v>0</v>
      </c>
      <c r="J76" s="295">
        <v>0</v>
      </c>
      <c r="K76" s="295">
        <v>0</v>
      </c>
      <c r="L76" s="295">
        <v>0</v>
      </c>
      <c r="M76" s="295">
        <v>0</v>
      </c>
      <c r="N76" s="295">
        <v>0</v>
      </c>
      <c r="O76" s="295">
        <v>0</v>
      </c>
      <c r="P76" s="295">
        <v>0</v>
      </c>
      <c r="Q76" s="295">
        <v>0</v>
      </c>
      <c r="R76" s="295">
        <v>0</v>
      </c>
      <c r="S76" s="295">
        <v>0</v>
      </c>
      <c r="T76" s="295">
        <v>0</v>
      </c>
      <c r="U76" s="295">
        <v>0</v>
      </c>
      <c r="V76" s="295">
        <v>0</v>
      </c>
      <c r="W76" s="295">
        <v>0</v>
      </c>
      <c r="X76" s="295">
        <v>0</v>
      </c>
      <c r="Y76" s="295">
        <v>0</v>
      </c>
      <c r="Z76" s="295">
        <v>0</v>
      </c>
      <c r="AA76" s="295">
        <v>0</v>
      </c>
      <c r="AB76" s="295">
        <v>0</v>
      </c>
      <c r="AC76" s="295">
        <v>0</v>
      </c>
      <c r="AD76" s="295">
        <v>0</v>
      </c>
      <c r="AE76" s="295">
        <v>0</v>
      </c>
      <c r="AF76" s="295">
        <v>34</v>
      </c>
      <c r="AG76" s="295">
        <v>55</v>
      </c>
      <c r="AH76" s="295">
        <v>75</v>
      </c>
      <c r="AI76" s="295">
        <v>105</v>
      </c>
      <c r="AJ76" s="295">
        <v>147</v>
      </c>
      <c r="AK76" s="295">
        <v>177</v>
      </c>
      <c r="AL76" s="295">
        <v>214</v>
      </c>
      <c r="AM76" s="295">
        <v>263</v>
      </c>
      <c r="AN76" s="295">
        <v>314</v>
      </c>
      <c r="AO76" s="295">
        <v>367</v>
      </c>
      <c r="AP76" s="295">
        <v>422</v>
      </c>
      <c r="AQ76" s="295">
        <v>474</v>
      </c>
      <c r="AR76" s="295">
        <v>520</v>
      </c>
      <c r="AS76" s="295">
        <v>565</v>
      </c>
      <c r="AT76" s="295">
        <v>607</v>
      </c>
      <c r="AU76" s="295">
        <v>654</v>
      </c>
      <c r="AV76" s="295">
        <v>0</v>
      </c>
      <c r="AW76" s="295">
        <v>0</v>
      </c>
      <c r="AX76" s="295">
        <v>0</v>
      </c>
      <c r="AY76" s="295">
        <v>0</v>
      </c>
      <c r="AZ76" s="295">
        <v>0</v>
      </c>
      <c r="BA76" s="295">
        <v>0</v>
      </c>
      <c r="BB76" s="295">
        <v>0</v>
      </c>
      <c r="BC76" s="295">
        <v>0</v>
      </c>
      <c r="BD76" s="295">
        <v>0</v>
      </c>
      <c r="BE76" s="295">
        <v>0</v>
      </c>
      <c r="BF76" s="295">
        <v>0</v>
      </c>
      <c r="BG76" s="295">
        <v>0</v>
      </c>
      <c r="BH76" s="295">
        <v>0</v>
      </c>
      <c r="BI76" s="295">
        <v>0</v>
      </c>
      <c r="BJ76" s="295">
        <v>0</v>
      </c>
      <c r="BK76" s="295">
        <v>0</v>
      </c>
      <c r="BL76" s="295">
        <v>0</v>
      </c>
      <c r="BM76" s="295">
        <v>0</v>
      </c>
      <c r="BN76" s="295">
        <v>0</v>
      </c>
      <c r="BO76" s="295">
        <v>0</v>
      </c>
      <c r="BP76" s="295">
        <v>0</v>
      </c>
      <c r="BQ76" s="295">
        <v>0</v>
      </c>
      <c r="BR76" s="295">
        <v>0</v>
      </c>
      <c r="BS76" s="295">
        <v>0</v>
      </c>
      <c r="BT76" s="295">
        <v>0</v>
      </c>
      <c r="BU76" s="295">
        <v>0</v>
      </c>
      <c r="BV76" s="295">
        <v>0</v>
      </c>
      <c r="BW76" s="295">
        <v>0</v>
      </c>
      <c r="BX76" s="295">
        <v>0</v>
      </c>
      <c r="BY76" s="295">
        <v>0</v>
      </c>
      <c r="BZ76" s="295">
        <v>0</v>
      </c>
      <c r="CA76" s="295">
        <v>0</v>
      </c>
      <c r="CB76" s="296">
        <v>0</v>
      </c>
    </row>
    <row r="77" spans="1:80" x14ac:dyDescent="0.4">
      <c r="B77" s="294" t="s">
        <v>544</v>
      </c>
      <c r="D77" s="295">
        <v>0</v>
      </c>
      <c r="E77" s="295">
        <v>0</v>
      </c>
      <c r="F77" s="295">
        <v>0</v>
      </c>
      <c r="G77" s="295">
        <v>0</v>
      </c>
      <c r="H77" s="295">
        <v>0</v>
      </c>
      <c r="I77" s="295">
        <v>0</v>
      </c>
      <c r="J77" s="295">
        <v>0</v>
      </c>
      <c r="K77" s="295">
        <v>0</v>
      </c>
      <c r="L77" s="295">
        <v>0</v>
      </c>
      <c r="M77" s="295">
        <v>0</v>
      </c>
      <c r="N77" s="295">
        <v>0</v>
      </c>
      <c r="O77" s="295">
        <v>0</v>
      </c>
      <c r="P77" s="295">
        <v>0</v>
      </c>
      <c r="Q77" s="295">
        <v>0</v>
      </c>
      <c r="R77" s="295">
        <v>0</v>
      </c>
      <c r="S77" s="295">
        <v>0</v>
      </c>
      <c r="T77" s="295">
        <v>0</v>
      </c>
      <c r="U77" s="295">
        <v>0</v>
      </c>
      <c r="V77" s="295">
        <v>0</v>
      </c>
      <c r="W77" s="295">
        <v>0</v>
      </c>
      <c r="X77" s="295">
        <v>0</v>
      </c>
      <c r="Y77" s="295">
        <v>0</v>
      </c>
      <c r="Z77" s="295">
        <v>0</v>
      </c>
      <c r="AA77" s="295">
        <v>0</v>
      </c>
      <c r="AB77" s="295">
        <v>0</v>
      </c>
      <c r="AC77" s="295">
        <v>0</v>
      </c>
      <c r="AD77" s="295">
        <v>0</v>
      </c>
      <c r="AE77" s="295">
        <v>0</v>
      </c>
      <c r="AF77" s="295">
        <v>3</v>
      </c>
      <c r="AG77" s="295">
        <v>11</v>
      </c>
      <c r="AH77" s="295">
        <v>15</v>
      </c>
      <c r="AI77" s="295">
        <v>15</v>
      </c>
      <c r="AJ77" s="295">
        <v>16</v>
      </c>
      <c r="AK77" s="295">
        <v>16</v>
      </c>
      <c r="AL77" s="295">
        <v>16</v>
      </c>
      <c r="AM77" s="295">
        <v>16</v>
      </c>
      <c r="AN77" s="295">
        <v>17</v>
      </c>
      <c r="AO77" s="295">
        <v>17</v>
      </c>
      <c r="AP77" s="295">
        <v>17</v>
      </c>
      <c r="AQ77" s="295">
        <v>17</v>
      </c>
      <c r="AR77" s="295">
        <v>17</v>
      </c>
      <c r="AS77" s="295">
        <v>18</v>
      </c>
      <c r="AT77" s="295">
        <v>18</v>
      </c>
      <c r="AU77" s="295">
        <v>19</v>
      </c>
      <c r="AV77" s="295">
        <v>0</v>
      </c>
      <c r="AW77" s="295">
        <v>0</v>
      </c>
      <c r="AX77" s="295">
        <v>0</v>
      </c>
      <c r="AY77" s="295">
        <v>0</v>
      </c>
      <c r="AZ77" s="295">
        <v>0</v>
      </c>
      <c r="BA77" s="295">
        <v>0</v>
      </c>
      <c r="BB77" s="295">
        <v>0</v>
      </c>
      <c r="BC77" s="295">
        <v>0</v>
      </c>
      <c r="BD77" s="295">
        <v>0</v>
      </c>
      <c r="BE77" s="295">
        <v>0</v>
      </c>
      <c r="BF77" s="295">
        <v>0</v>
      </c>
      <c r="BG77" s="295">
        <v>0</v>
      </c>
      <c r="BH77" s="295">
        <v>0</v>
      </c>
      <c r="BI77" s="295">
        <v>0</v>
      </c>
      <c r="BJ77" s="295">
        <v>0</v>
      </c>
      <c r="BK77" s="295">
        <v>0</v>
      </c>
      <c r="BL77" s="295">
        <v>0</v>
      </c>
      <c r="BM77" s="295">
        <v>0</v>
      </c>
      <c r="BN77" s="295">
        <v>0</v>
      </c>
      <c r="BO77" s="295">
        <v>0</v>
      </c>
      <c r="BP77" s="295">
        <v>0</v>
      </c>
      <c r="BQ77" s="295">
        <v>0</v>
      </c>
      <c r="BR77" s="295">
        <v>0</v>
      </c>
      <c r="BS77" s="295">
        <v>0</v>
      </c>
      <c r="BT77" s="295">
        <v>0</v>
      </c>
      <c r="BU77" s="295">
        <v>0</v>
      </c>
      <c r="BV77" s="295">
        <v>0</v>
      </c>
      <c r="BW77" s="295">
        <v>0</v>
      </c>
      <c r="BX77" s="295">
        <v>0</v>
      </c>
      <c r="BY77" s="295">
        <v>0</v>
      </c>
      <c r="BZ77" s="295">
        <v>0</v>
      </c>
      <c r="CA77" s="295">
        <v>0</v>
      </c>
      <c r="CB77" s="296">
        <v>0</v>
      </c>
    </row>
    <row r="78" spans="1:80" x14ac:dyDescent="0.4">
      <c r="B78" s="294" t="s">
        <v>373</v>
      </c>
      <c r="D78" s="295">
        <v>0</v>
      </c>
      <c r="E78" s="295">
        <v>0</v>
      </c>
      <c r="F78" s="295">
        <v>0</v>
      </c>
      <c r="G78" s="295">
        <v>0</v>
      </c>
      <c r="H78" s="295">
        <v>0</v>
      </c>
      <c r="I78" s="295">
        <v>0</v>
      </c>
      <c r="J78" s="295">
        <v>0</v>
      </c>
      <c r="K78" s="295">
        <v>0</v>
      </c>
      <c r="L78" s="295">
        <v>0</v>
      </c>
      <c r="M78" s="295">
        <v>0</v>
      </c>
      <c r="N78" s="295">
        <v>0</v>
      </c>
      <c r="O78" s="295">
        <v>0</v>
      </c>
      <c r="P78" s="295">
        <v>0</v>
      </c>
      <c r="Q78" s="295">
        <v>0</v>
      </c>
      <c r="R78" s="295">
        <v>0</v>
      </c>
      <c r="S78" s="295">
        <v>0</v>
      </c>
      <c r="T78" s="295">
        <v>0</v>
      </c>
      <c r="U78" s="295">
        <v>0</v>
      </c>
      <c r="V78" s="295">
        <v>0</v>
      </c>
      <c r="W78" s="295">
        <v>0</v>
      </c>
      <c r="X78" s="295">
        <v>0</v>
      </c>
      <c r="Y78" s="295">
        <v>0</v>
      </c>
      <c r="Z78" s="295">
        <v>0</v>
      </c>
      <c r="AA78" s="295">
        <v>0</v>
      </c>
      <c r="AB78" s="295">
        <v>0</v>
      </c>
      <c r="AC78" s="295">
        <v>0</v>
      </c>
      <c r="AD78" s="295">
        <v>0</v>
      </c>
      <c r="AE78" s="295">
        <v>0</v>
      </c>
      <c r="AF78" s="295">
        <v>31</v>
      </c>
      <c r="AG78" s="295">
        <v>44</v>
      </c>
      <c r="AH78" s="295">
        <v>61</v>
      </c>
      <c r="AI78" s="295">
        <v>86</v>
      </c>
      <c r="AJ78" s="295">
        <v>114</v>
      </c>
      <c r="AK78" s="295">
        <v>131</v>
      </c>
      <c r="AL78" s="295">
        <v>154</v>
      </c>
      <c r="AM78" s="295">
        <v>185</v>
      </c>
      <c r="AN78" s="295">
        <v>216</v>
      </c>
      <c r="AO78" s="295">
        <v>246</v>
      </c>
      <c r="AP78" s="295">
        <v>275</v>
      </c>
      <c r="AQ78" s="295">
        <v>303</v>
      </c>
      <c r="AR78" s="295">
        <v>325</v>
      </c>
      <c r="AS78" s="295">
        <v>345</v>
      </c>
      <c r="AT78" s="295">
        <v>364</v>
      </c>
      <c r="AU78" s="295">
        <v>387</v>
      </c>
      <c r="AV78" s="295">
        <v>0</v>
      </c>
      <c r="AW78" s="295">
        <v>0</v>
      </c>
      <c r="AX78" s="295">
        <v>0</v>
      </c>
      <c r="AY78" s="295">
        <v>0</v>
      </c>
      <c r="AZ78" s="295">
        <v>0</v>
      </c>
      <c r="BA78" s="295">
        <v>0</v>
      </c>
      <c r="BB78" s="295">
        <v>0</v>
      </c>
      <c r="BC78" s="295">
        <v>0</v>
      </c>
      <c r="BD78" s="295">
        <v>0</v>
      </c>
      <c r="BE78" s="295">
        <v>0</v>
      </c>
      <c r="BF78" s="295">
        <v>0</v>
      </c>
      <c r="BG78" s="295">
        <v>0</v>
      </c>
      <c r="BH78" s="295">
        <v>0</v>
      </c>
      <c r="BI78" s="295">
        <v>0</v>
      </c>
      <c r="BJ78" s="295">
        <v>0</v>
      </c>
      <c r="BK78" s="295">
        <v>0</v>
      </c>
      <c r="BL78" s="295">
        <v>0</v>
      </c>
      <c r="BM78" s="295">
        <v>0</v>
      </c>
      <c r="BN78" s="295">
        <v>0</v>
      </c>
      <c r="BO78" s="295">
        <v>0</v>
      </c>
      <c r="BP78" s="295">
        <v>0</v>
      </c>
      <c r="BQ78" s="295">
        <v>0</v>
      </c>
      <c r="BR78" s="295">
        <v>0</v>
      </c>
      <c r="BS78" s="295">
        <v>0</v>
      </c>
      <c r="BT78" s="295">
        <v>0</v>
      </c>
      <c r="BU78" s="295">
        <v>0</v>
      </c>
      <c r="BV78" s="295">
        <v>0</v>
      </c>
      <c r="BW78" s="295">
        <v>0</v>
      </c>
      <c r="BX78" s="295">
        <v>0</v>
      </c>
      <c r="BY78" s="295">
        <v>0</v>
      </c>
      <c r="BZ78" s="295">
        <v>0</v>
      </c>
      <c r="CA78" s="295">
        <v>0</v>
      </c>
      <c r="CB78" s="296">
        <v>0</v>
      </c>
    </row>
    <row r="79" spans="1:80" x14ac:dyDescent="0.4">
      <c r="B79" s="294" t="s">
        <v>372</v>
      </c>
      <c r="D79" s="295">
        <v>0</v>
      </c>
      <c r="E79" s="295">
        <v>0</v>
      </c>
      <c r="F79" s="295">
        <v>0</v>
      </c>
      <c r="G79" s="295">
        <v>0</v>
      </c>
      <c r="H79" s="295">
        <v>0</v>
      </c>
      <c r="I79" s="295">
        <v>0</v>
      </c>
      <c r="J79" s="295">
        <v>0</v>
      </c>
      <c r="K79" s="295">
        <v>0</v>
      </c>
      <c r="L79" s="295">
        <v>0</v>
      </c>
      <c r="M79" s="295">
        <v>0</v>
      </c>
      <c r="N79" s="295">
        <v>0</v>
      </c>
      <c r="O79" s="295">
        <v>0</v>
      </c>
      <c r="P79" s="295">
        <v>0</v>
      </c>
      <c r="Q79" s="295">
        <v>0</v>
      </c>
      <c r="R79" s="295">
        <v>0</v>
      </c>
      <c r="S79" s="295">
        <v>0</v>
      </c>
      <c r="T79" s="295">
        <v>0</v>
      </c>
      <c r="U79" s="295">
        <v>0</v>
      </c>
      <c r="V79" s="295">
        <v>0</v>
      </c>
      <c r="W79" s="295">
        <v>0</v>
      </c>
      <c r="X79" s="295">
        <v>0</v>
      </c>
      <c r="Y79" s="295">
        <v>0</v>
      </c>
      <c r="Z79" s="295">
        <v>0</v>
      </c>
      <c r="AA79" s="295">
        <v>0</v>
      </c>
      <c r="AB79" s="295">
        <v>0</v>
      </c>
      <c r="AC79" s="295">
        <v>0</v>
      </c>
      <c r="AD79" s="295">
        <v>0</v>
      </c>
      <c r="AE79" s="295">
        <v>0</v>
      </c>
      <c r="AF79" s="295">
        <v>0</v>
      </c>
      <c r="AG79" s="295">
        <v>0</v>
      </c>
      <c r="AH79" s="295">
        <v>0</v>
      </c>
      <c r="AI79" s="295">
        <v>3</v>
      </c>
      <c r="AJ79" s="295">
        <v>17</v>
      </c>
      <c r="AK79" s="295">
        <v>30</v>
      </c>
      <c r="AL79" s="295">
        <v>44</v>
      </c>
      <c r="AM79" s="295">
        <v>61</v>
      </c>
      <c r="AN79" s="295">
        <v>81</v>
      </c>
      <c r="AO79" s="295">
        <v>104</v>
      </c>
      <c r="AP79" s="295">
        <v>130</v>
      </c>
      <c r="AQ79" s="295">
        <v>155</v>
      </c>
      <c r="AR79" s="295">
        <v>178</v>
      </c>
      <c r="AS79" s="295">
        <v>202</v>
      </c>
      <c r="AT79" s="295">
        <v>225</v>
      </c>
      <c r="AU79" s="295">
        <v>248</v>
      </c>
      <c r="AV79" s="295">
        <v>0</v>
      </c>
      <c r="AW79" s="295">
        <v>0</v>
      </c>
      <c r="AX79" s="295">
        <v>0</v>
      </c>
      <c r="AY79" s="295">
        <v>0</v>
      </c>
      <c r="AZ79" s="295">
        <v>0</v>
      </c>
      <c r="BA79" s="295">
        <v>0</v>
      </c>
      <c r="BB79" s="295">
        <v>0</v>
      </c>
      <c r="BC79" s="295">
        <v>0</v>
      </c>
      <c r="BD79" s="295">
        <v>0</v>
      </c>
      <c r="BE79" s="295">
        <v>0</v>
      </c>
      <c r="BF79" s="295">
        <v>0</v>
      </c>
      <c r="BG79" s="295">
        <v>0</v>
      </c>
      <c r="BH79" s="295">
        <v>0</v>
      </c>
      <c r="BI79" s="295">
        <v>0</v>
      </c>
      <c r="BJ79" s="295">
        <v>0</v>
      </c>
      <c r="BK79" s="295">
        <v>0</v>
      </c>
      <c r="BL79" s="295">
        <v>0</v>
      </c>
      <c r="BM79" s="295">
        <v>0</v>
      </c>
      <c r="BN79" s="295">
        <v>0</v>
      </c>
      <c r="BO79" s="295">
        <v>0</v>
      </c>
      <c r="BP79" s="295">
        <v>0</v>
      </c>
      <c r="BQ79" s="295">
        <v>0</v>
      </c>
      <c r="BR79" s="295">
        <v>0</v>
      </c>
      <c r="BS79" s="295">
        <v>0</v>
      </c>
      <c r="BT79" s="295">
        <v>0</v>
      </c>
      <c r="BU79" s="295">
        <v>0</v>
      </c>
      <c r="BV79" s="295">
        <v>0</v>
      </c>
      <c r="BW79" s="295">
        <v>0</v>
      </c>
      <c r="BX79" s="295">
        <v>0</v>
      </c>
      <c r="BY79" s="295">
        <v>0</v>
      </c>
      <c r="BZ79" s="295">
        <v>0</v>
      </c>
      <c r="CA79" s="295">
        <v>0</v>
      </c>
      <c r="CB79" s="296">
        <v>0</v>
      </c>
    </row>
    <row r="80" spans="1:80" ht="15.4" thickBot="1" x14ac:dyDescent="0.45">
      <c r="A80" s="259"/>
      <c r="B80" s="307"/>
      <c r="C80" s="259"/>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AM80" s="308"/>
      <c r="AN80" s="308"/>
      <c r="AO80" s="308"/>
      <c r="AP80" s="308"/>
      <c r="AQ80" s="308"/>
      <c r="AR80" s="308"/>
      <c r="AS80" s="308"/>
      <c r="AT80" s="308"/>
      <c r="AU80" s="308"/>
      <c r="AV80" s="308"/>
      <c r="AW80" s="308"/>
      <c r="AX80" s="308"/>
      <c r="AY80" s="308"/>
      <c r="AZ80" s="308"/>
      <c r="BA80" s="308"/>
      <c r="BB80" s="308"/>
      <c r="BC80" s="308"/>
      <c r="BD80" s="308"/>
      <c r="BE80" s="308"/>
      <c r="BF80" s="308"/>
      <c r="BG80" s="308"/>
      <c r="BH80" s="308"/>
      <c r="BI80" s="308"/>
      <c r="BJ80" s="308"/>
      <c r="BK80" s="308"/>
      <c r="BL80" s="308"/>
      <c r="BM80" s="308"/>
      <c r="BN80" s="308"/>
      <c r="BO80" s="308"/>
      <c r="BP80" s="308"/>
      <c r="BQ80" s="308"/>
      <c r="BR80" s="308"/>
      <c r="BS80" s="308"/>
      <c r="BT80" s="308"/>
      <c r="BU80" s="308"/>
      <c r="BV80" s="308"/>
      <c r="BW80" s="308"/>
      <c r="BX80" s="308"/>
      <c r="BY80" s="308"/>
      <c r="BZ80" s="308"/>
      <c r="CA80" s="308"/>
      <c r="CB80" s="30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44"/>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153"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c r="BX1" s="264"/>
    </row>
    <row r="2" spans="1:80" ht="34.5" customHeight="1" x14ac:dyDescent="0.4">
      <c r="A2" s="46" t="s">
        <v>40</v>
      </c>
      <c r="B2" s="19" t="s">
        <v>547</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C4" s="66"/>
      <c r="D4" s="237">
        <v>0</v>
      </c>
      <c r="E4" s="237">
        <v>0</v>
      </c>
      <c r="F4" s="237">
        <v>0</v>
      </c>
      <c r="G4" s="237">
        <v>0</v>
      </c>
      <c r="H4" s="237">
        <v>0</v>
      </c>
      <c r="I4" s="237">
        <v>0</v>
      </c>
      <c r="J4" s="237">
        <v>0</v>
      </c>
      <c r="K4" s="237">
        <v>0</v>
      </c>
      <c r="L4" s="237">
        <v>0</v>
      </c>
      <c r="M4" s="237">
        <v>0</v>
      </c>
      <c r="N4" s="237">
        <v>0</v>
      </c>
      <c r="O4" s="237">
        <v>0</v>
      </c>
      <c r="P4" s="237">
        <v>0</v>
      </c>
      <c r="Q4" s="237">
        <v>0</v>
      </c>
      <c r="R4" s="237">
        <v>0</v>
      </c>
      <c r="S4" s="237">
        <v>0</v>
      </c>
      <c r="T4" s="237">
        <v>0</v>
      </c>
      <c r="U4" s="237">
        <v>0</v>
      </c>
      <c r="V4" s="237">
        <v>0</v>
      </c>
      <c r="W4" s="237">
        <v>0</v>
      </c>
      <c r="X4" s="237">
        <v>0</v>
      </c>
      <c r="Y4" s="237">
        <v>0</v>
      </c>
      <c r="Z4" s="237">
        <v>22</v>
      </c>
      <c r="AA4" s="237">
        <v>20</v>
      </c>
      <c r="AB4" s="237">
        <v>105</v>
      </c>
      <c r="AC4" s="237">
        <v>225</v>
      </c>
      <c r="AD4" s="237">
        <v>138</v>
      </c>
      <c r="AE4" s="237">
        <v>194</v>
      </c>
      <c r="AF4" s="237">
        <v>201</v>
      </c>
      <c r="AG4" s="237">
        <v>684</v>
      </c>
      <c r="AH4" s="237">
        <v>721</v>
      </c>
      <c r="AI4" s="237">
        <v>793</v>
      </c>
      <c r="AJ4" s="237">
        <v>1024</v>
      </c>
      <c r="AK4" s="237">
        <v>1655.6</v>
      </c>
      <c r="AL4" s="237">
        <v>2128</v>
      </c>
      <c r="AM4" s="237">
        <v>2516</v>
      </c>
      <c r="AN4" s="237">
        <v>2833</v>
      </c>
      <c r="AO4" s="237">
        <v>3177</v>
      </c>
      <c r="AP4" s="237">
        <v>3415</v>
      </c>
      <c r="AQ4" s="237">
        <v>3536</v>
      </c>
      <c r="AR4" s="237">
        <v>3723.4489999999996</v>
      </c>
      <c r="AS4" s="237">
        <v>4232.5369999999994</v>
      </c>
      <c r="AT4" s="237">
        <v>5095.3410000000003</v>
      </c>
      <c r="AU4" s="237">
        <v>6358.652</v>
      </c>
      <c r="AV4" s="237">
        <v>7812.0959999999995</v>
      </c>
      <c r="AW4" s="237">
        <v>9216.8450000000012</v>
      </c>
      <c r="AX4" s="237">
        <v>10103.235919999999</v>
      </c>
      <c r="AY4" s="237">
        <v>10874.666694000003</v>
      </c>
      <c r="AZ4" s="237">
        <v>11379.761964999998</v>
      </c>
      <c r="BA4" s="237">
        <v>11176.396122999999</v>
      </c>
      <c r="BB4" s="237">
        <v>11064.804220000002</v>
      </c>
      <c r="BC4" s="237">
        <v>11064.103816674598</v>
      </c>
      <c r="BD4" s="237">
        <v>11162.3689748</v>
      </c>
      <c r="BE4" s="237">
        <v>11588.695131</v>
      </c>
      <c r="BF4" s="237">
        <v>12636.220416</v>
      </c>
      <c r="BG4" s="237">
        <v>12347.373120710001</v>
      </c>
      <c r="BH4" s="237">
        <v>13157.570061439999</v>
      </c>
      <c r="BI4" s="237">
        <v>13928.205135</v>
      </c>
      <c r="BJ4" s="237">
        <v>14840.547586000004</v>
      </c>
      <c r="BK4" s="237">
        <v>15731.800594999997</v>
      </c>
      <c r="BL4" s="237">
        <f t="shared" ref="BL4:CB4" si="0">SUM(BL5:BL7)</f>
        <v>17103.441162000006</v>
      </c>
      <c r="BM4" s="237">
        <f t="shared" si="0"/>
        <v>19989.231178000002</v>
      </c>
      <c r="BN4" s="237">
        <f t="shared" si="0"/>
        <v>21426.990300999998</v>
      </c>
      <c r="BO4" s="237">
        <f t="shared" si="0"/>
        <v>22820.290123000006</v>
      </c>
      <c r="BP4" s="237">
        <f t="shared" si="0"/>
        <v>23899.631612000001</v>
      </c>
      <c r="BQ4" s="237">
        <f t="shared" si="0"/>
        <v>24169.807673000003</v>
      </c>
      <c r="BR4" s="237">
        <f t="shared" si="0"/>
        <v>24316.565554999994</v>
      </c>
      <c r="BS4" s="237">
        <f t="shared" si="0"/>
        <v>24243.713647000004</v>
      </c>
      <c r="BT4" s="237">
        <f t="shared" si="0"/>
        <v>23440.599919000008</v>
      </c>
      <c r="BU4" s="237">
        <f t="shared" si="0"/>
        <v>22301.220213999997</v>
      </c>
      <c r="BV4" s="237">
        <f t="shared" si="0"/>
        <v>20724.877650657483</v>
      </c>
      <c r="BW4" s="237">
        <f t="shared" si="0"/>
        <v>18291.553374688712</v>
      </c>
      <c r="BX4" s="237">
        <f t="shared" si="0"/>
        <v>24026.710566056023</v>
      </c>
      <c r="BY4" s="237">
        <f t="shared" si="0"/>
        <v>24547.084508396507</v>
      </c>
      <c r="BZ4" s="237">
        <f t="shared" si="0"/>
        <v>25395.882856060012</v>
      </c>
      <c r="CA4" s="237">
        <f t="shared" si="0"/>
        <v>26341.412567910644</v>
      </c>
      <c r="CB4" s="238">
        <f t="shared" si="0"/>
        <v>27439.021138422213</v>
      </c>
    </row>
    <row r="5" spans="1:80" s="175" customFormat="1" x14ac:dyDescent="0.4">
      <c r="A5" s="283"/>
      <c r="B5" s="64" t="s">
        <v>202</v>
      </c>
      <c r="C5" s="66"/>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40">
        <v>15141.776923958705</v>
      </c>
      <c r="BM5" s="240">
        <v>16923.255930776253</v>
      </c>
      <c r="BN5" s="240">
        <v>18018.287469340114</v>
      </c>
      <c r="BO5" s="240">
        <v>19055.311208911484</v>
      </c>
      <c r="BP5" s="240">
        <v>19879.676398880401</v>
      </c>
      <c r="BQ5" s="240">
        <v>20522.749055613676</v>
      </c>
      <c r="BR5" s="240">
        <v>21398.772408641653</v>
      </c>
      <c r="BS5" s="240">
        <v>21750.305519860998</v>
      </c>
      <c r="BT5" s="240">
        <v>21298.013079496453</v>
      </c>
      <c r="BU5" s="240">
        <v>20268.515139952928</v>
      </c>
      <c r="BV5" s="240">
        <v>19116.75392822178</v>
      </c>
      <c r="BW5" s="240">
        <v>17224.025125646935</v>
      </c>
      <c r="BX5" s="240">
        <v>21610.555352628355</v>
      </c>
      <c r="BY5" s="240">
        <v>21989.05956766801</v>
      </c>
      <c r="BZ5" s="240">
        <v>22696.132386728623</v>
      </c>
      <c r="CA5" s="240">
        <v>23474.78012468246</v>
      </c>
      <c r="CB5" s="241">
        <v>24378.688263777756</v>
      </c>
    </row>
    <row r="6" spans="1:80" s="175" customFormat="1" x14ac:dyDescent="0.4">
      <c r="A6" s="283"/>
      <c r="B6" s="64" t="s">
        <v>203</v>
      </c>
      <c r="C6" s="66"/>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40">
        <v>1613.425236041295</v>
      </c>
      <c r="BM6" s="240">
        <v>2679.944486223746</v>
      </c>
      <c r="BN6" s="240">
        <v>3009.2036966598816</v>
      </c>
      <c r="BO6" s="240">
        <v>3331.7742650885075</v>
      </c>
      <c r="BP6" s="240">
        <v>3573.0294971195967</v>
      </c>
      <c r="BQ6" s="240">
        <v>3176.1656353863264</v>
      </c>
      <c r="BR6" s="240">
        <v>2353.825090358343</v>
      </c>
      <c r="BS6" s="240">
        <v>1865.1421391390063</v>
      </c>
      <c r="BT6" s="240">
        <v>1596.4824745035512</v>
      </c>
      <c r="BU6" s="240">
        <v>1407.9342720470704</v>
      </c>
      <c r="BV6" s="240">
        <v>1075.1058074357054</v>
      </c>
      <c r="BW6" s="240">
        <v>547.33262347213417</v>
      </c>
      <c r="BX6" s="240">
        <v>1803.5641522487281</v>
      </c>
      <c r="BY6" s="240">
        <v>1927.0809120040553</v>
      </c>
      <c r="BZ6" s="240">
        <v>2046.1846071527557</v>
      </c>
      <c r="CA6" s="240">
        <v>2188.2047040625198</v>
      </c>
      <c r="CB6" s="241">
        <v>2349.9608966493147</v>
      </c>
    </row>
    <row r="7" spans="1:80" s="175" customFormat="1" x14ac:dyDescent="0.4">
      <c r="A7" s="283"/>
      <c r="B7" s="64" t="s">
        <v>204</v>
      </c>
      <c r="C7" s="66"/>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40">
        <v>348.23900200000571</v>
      </c>
      <c r="BM7" s="240">
        <v>386.0307610000018</v>
      </c>
      <c r="BN7" s="240">
        <v>399.49913500000184</v>
      </c>
      <c r="BO7" s="240">
        <v>433.20464900001389</v>
      </c>
      <c r="BP7" s="240">
        <v>446.92571600000156</v>
      </c>
      <c r="BQ7" s="240">
        <v>470.89298200000121</v>
      </c>
      <c r="BR7" s="240">
        <v>563.96805599999789</v>
      </c>
      <c r="BS7" s="240">
        <v>628.2659879999992</v>
      </c>
      <c r="BT7" s="240">
        <v>546.10436500000287</v>
      </c>
      <c r="BU7" s="240">
        <v>624.77080199999909</v>
      </c>
      <c r="BV7" s="240">
        <v>533.01791499999558</v>
      </c>
      <c r="BW7" s="240">
        <v>520.19562556964183</v>
      </c>
      <c r="BX7" s="240">
        <v>612.59106117893975</v>
      </c>
      <c r="BY7" s="240">
        <v>630.94402872444346</v>
      </c>
      <c r="BZ7" s="240">
        <v>653.56586217863514</v>
      </c>
      <c r="CA7" s="240">
        <v>678.42773916566432</v>
      </c>
      <c r="CB7" s="241">
        <v>710.37197799514206</v>
      </c>
    </row>
    <row r="8" spans="1:80" s="50" customFormat="1" ht="26.25" customHeight="1" x14ac:dyDescent="0.4">
      <c r="B8" s="96" t="s">
        <v>548</v>
      </c>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4"/>
    </row>
    <row r="9" spans="1:80" s="50" customFormat="1" x14ac:dyDescent="0.4">
      <c r="B9" s="64" t="s">
        <v>549</v>
      </c>
      <c r="D9" s="240" t="s">
        <v>411</v>
      </c>
      <c r="E9" s="240" t="s">
        <v>411</v>
      </c>
      <c r="F9" s="240" t="s">
        <v>411</v>
      </c>
      <c r="G9" s="240" t="s">
        <v>411</v>
      </c>
      <c r="H9" s="240" t="s">
        <v>411</v>
      </c>
      <c r="I9" s="240" t="s">
        <v>411</v>
      </c>
      <c r="J9" s="240" t="s">
        <v>411</v>
      </c>
      <c r="K9" s="240" t="s">
        <v>411</v>
      </c>
      <c r="L9" s="240" t="s">
        <v>411</v>
      </c>
      <c r="M9" s="240" t="s">
        <v>411</v>
      </c>
      <c r="N9" s="240" t="s">
        <v>411</v>
      </c>
      <c r="O9" s="240" t="s">
        <v>411</v>
      </c>
      <c r="P9" s="240" t="s">
        <v>411</v>
      </c>
      <c r="Q9" s="240" t="s">
        <v>411</v>
      </c>
      <c r="R9" s="240" t="s">
        <v>411</v>
      </c>
      <c r="S9" s="240" t="s">
        <v>411</v>
      </c>
      <c r="T9" s="240" t="s">
        <v>411</v>
      </c>
      <c r="U9" s="240" t="s">
        <v>411</v>
      </c>
      <c r="V9" s="240" t="s">
        <v>411</v>
      </c>
      <c r="W9" s="240" t="s">
        <v>411</v>
      </c>
      <c r="X9" s="240" t="s">
        <v>411</v>
      </c>
      <c r="Y9" s="240" t="s">
        <v>411</v>
      </c>
      <c r="Z9" s="240">
        <v>22</v>
      </c>
      <c r="AA9" s="240">
        <v>20</v>
      </c>
      <c r="AB9" s="240">
        <v>90</v>
      </c>
      <c r="AC9" s="240">
        <v>196</v>
      </c>
      <c r="AD9" s="240">
        <v>122</v>
      </c>
      <c r="AE9" s="240">
        <v>162</v>
      </c>
      <c r="AF9" s="240">
        <v>174</v>
      </c>
      <c r="AG9" s="240">
        <v>541</v>
      </c>
      <c r="AH9" s="240">
        <v>574</v>
      </c>
      <c r="AI9" s="240">
        <v>636</v>
      </c>
      <c r="AJ9" s="240">
        <v>841</v>
      </c>
      <c r="AK9" s="240">
        <v>1385.6</v>
      </c>
      <c r="AL9" s="240">
        <v>1777</v>
      </c>
      <c r="AM9" s="240">
        <v>1980</v>
      </c>
      <c r="AN9" s="240">
        <v>2146</v>
      </c>
      <c r="AO9" s="240">
        <v>2296</v>
      </c>
      <c r="AP9" s="240">
        <v>2419</v>
      </c>
      <c r="AQ9" s="240">
        <v>2506</v>
      </c>
      <c r="AR9" s="240">
        <v>2652.7289999999998</v>
      </c>
      <c r="AS9" s="240">
        <v>2867.1709999999998</v>
      </c>
      <c r="AT9" s="240">
        <v>3328.549</v>
      </c>
      <c r="AU9" s="240">
        <v>3945.2429999999999</v>
      </c>
      <c r="AV9" s="240">
        <v>4566.0839999999998</v>
      </c>
      <c r="AW9" s="240">
        <v>5028.2650000000003</v>
      </c>
      <c r="AX9" s="240">
        <v>5228.0419039999988</v>
      </c>
      <c r="AY9" s="240">
        <v>5429.9853480000011</v>
      </c>
      <c r="AZ9" s="240">
        <v>5569.4310189999987</v>
      </c>
      <c r="BA9" s="240">
        <v>5497.5839939999996</v>
      </c>
      <c r="BB9" s="240">
        <v>5404.9490960500016</v>
      </c>
      <c r="BC9" s="240">
        <v>5344.729778154182</v>
      </c>
      <c r="BD9" s="240">
        <v>5258.2568189613457</v>
      </c>
      <c r="BE9" s="240">
        <v>5282.4738553494062</v>
      </c>
      <c r="BF9" s="240">
        <v>5405.2261763595543</v>
      </c>
      <c r="BG9" s="240">
        <v>5029.8907191137514</v>
      </c>
      <c r="BH9" s="240">
        <v>5200.1683993846509</v>
      </c>
      <c r="BI9" s="240">
        <v>5262.5853160000006</v>
      </c>
      <c r="BJ9" s="240">
        <v>5369.7323449999994</v>
      </c>
      <c r="BK9" s="240">
        <v>5453.8794029999999</v>
      </c>
      <c r="BL9" s="240">
        <v>5368.0309110000007</v>
      </c>
      <c r="BM9" s="240">
        <v>5469.598512999999</v>
      </c>
      <c r="BN9" s="240">
        <v>5405.463205</v>
      </c>
      <c r="BO9" s="240">
        <v>5577.661986000001</v>
      </c>
      <c r="BP9" s="240">
        <v>5877.8337030000002</v>
      </c>
      <c r="BQ9" s="240">
        <v>5949.4745670000002</v>
      </c>
      <c r="BR9" s="240">
        <v>5996.8369509999993</v>
      </c>
      <c r="BS9" s="240">
        <v>5971.5869619999994</v>
      </c>
      <c r="BT9" s="240">
        <v>5801.1453980000015</v>
      </c>
      <c r="BU9" s="240">
        <v>5485.4757249999984</v>
      </c>
      <c r="BV9" s="240">
        <v>5176.3985301752782</v>
      </c>
      <c r="BW9" s="240">
        <v>5080.7281774120374</v>
      </c>
      <c r="BX9" s="240">
        <v>5814.0876512810564</v>
      </c>
      <c r="BY9" s="240">
        <v>5969.2160217727223</v>
      </c>
      <c r="BZ9" s="240">
        <v>6203.4665733771444</v>
      </c>
      <c r="CA9" s="240">
        <v>6474.4109276569798</v>
      </c>
      <c r="CB9" s="241">
        <v>6813.5648262490758</v>
      </c>
    </row>
    <row r="10" spans="1:80" s="50" customFormat="1" x14ac:dyDescent="0.4">
      <c r="B10" s="64" t="s">
        <v>550</v>
      </c>
      <c r="D10" s="240" t="s">
        <v>411</v>
      </c>
      <c r="E10" s="240" t="s">
        <v>411</v>
      </c>
      <c r="F10" s="240" t="s">
        <v>411</v>
      </c>
      <c r="G10" s="240" t="s">
        <v>411</v>
      </c>
      <c r="H10" s="240" t="s">
        <v>411</v>
      </c>
      <c r="I10" s="240" t="s">
        <v>411</v>
      </c>
      <c r="J10" s="240" t="s">
        <v>411</v>
      </c>
      <c r="K10" s="240" t="s">
        <v>411</v>
      </c>
      <c r="L10" s="240" t="s">
        <v>411</v>
      </c>
      <c r="M10" s="240" t="s">
        <v>411</v>
      </c>
      <c r="N10" s="240" t="s">
        <v>411</v>
      </c>
      <c r="O10" s="240" t="s">
        <v>411</v>
      </c>
      <c r="P10" s="240" t="s">
        <v>411</v>
      </c>
      <c r="Q10" s="240" t="s">
        <v>411</v>
      </c>
      <c r="R10" s="240" t="s">
        <v>411</v>
      </c>
      <c r="S10" s="240" t="s">
        <v>411</v>
      </c>
      <c r="T10" s="240" t="s">
        <v>411</v>
      </c>
      <c r="U10" s="240" t="s">
        <v>411</v>
      </c>
      <c r="V10" s="240" t="s">
        <v>411</v>
      </c>
      <c r="W10" s="240" t="s">
        <v>411</v>
      </c>
      <c r="X10" s="240" t="s">
        <v>411</v>
      </c>
      <c r="Y10" s="240" t="s">
        <v>411</v>
      </c>
      <c r="Z10" s="240" t="s">
        <v>411</v>
      </c>
      <c r="AA10" s="240" t="s">
        <v>411</v>
      </c>
      <c r="AB10" s="240" t="s">
        <v>411</v>
      </c>
      <c r="AC10" s="240" t="s">
        <v>411</v>
      </c>
      <c r="AD10" s="240" t="s">
        <v>411</v>
      </c>
      <c r="AE10" s="240" t="s">
        <v>411</v>
      </c>
      <c r="AF10" s="240" t="s">
        <v>411</v>
      </c>
      <c r="AG10" s="240" t="s">
        <v>411</v>
      </c>
      <c r="AH10" s="240" t="s">
        <v>411</v>
      </c>
      <c r="AI10" s="240" t="s">
        <v>411</v>
      </c>
      <c r="AJ10" s="240" t="s">
        <v>411</v>
      </c>
      <c r="AK10" s="240" t="s">
        <v>411</v>
      </c>
      <c r="AL10" s="240" t="s">
        <v>411</v>
      </c>
      <c r="AM10" s="240" t="s">
        <v>411</v>
      </c>
      <c r="AN10" s="240" t="s">
        <v>411</v>
      </c>
      <c r="AO10" s="240" t="s">
        <v>411</v>
      </c>
      <c r="AP10" s="240" t="s">
        <v>411</v>
      </c>
      <c r="AQ10" s="240" t="s">
        <v>411</v>
      </c>
      <c r="AR10" s="240" t="s">
        <v>411</v>
      </c>
      <c r="AS10" s="240" t="s">
        <v>411</v>
      </c>
      <c r="AT10" s="240" t="s">
        <v>411</v>
      </c>
      <c r="AU10" s="240" t="s">
        <v>411</v>
      </c>
      <c r="AV10" s="240" t="s">
        <v>411</v>
      </c>
      <c r="AW10" s="240" t="s">
        <v>411</v>
      </c>
      <c r="AX10" s="240">
        <v>1308.5634420000383</v>
      </c>
      <c r="AY10" s="240">
        <v>1640.2769817999344</v>
      </c>
      <c r="AZ10" s="240">
        <v>1990.7376319759783</v>
      </c>
      <c r="BA10" s="240">
        <v>2242.2150966862773</v>
      </c>
      <c r="BB10" s="240">
        <v>2480.1925472964745</v>
      </c>
      <c r="BC10" s="240">
        <v>2753.0026466072081</v>
      </c>
      <c r="BD10" s="240">
        <v>3053.0684534672382</v>
      </c>
      <c r="BE10" s="240">
        <v>3481.9717405472043</v>
      </c>
      <c r="BF10" s="240">
        <v>4199.332684970158</v>
      </c>
      <c r="BG10" s="240">
        <v>4292.258269780411</v>
      </c>
      <c r="BH10" s="240">
        <v>4603.3960303730873</v>
      </c>
      <c r="BI10" s="240">
        <v>4949.5769554409108</v>
      </c>
      <c r="BJ10" s="240">
        <v>5195.0334294040358</v>
      </c>
      <c r="BK10" s="240">
        <v>5579.7007413789333</v>
      </c>
      <c r="BL10" s="240">
        <v>6111.8128355627241</v>
      </c>
      <c r="BM10" s="240">
        <v>6947.1654035862148</v>
      </c>
      <c r="BN10" s="240">
        <v>7349.7853795119054</v>
      </c>
      <c r="BO10" s="240">
        <v>8026.1615392231415</v>
      </c>
      <c r="BP10" s="240">
        <v>8749.8103466936554</v>
      </c>
      <c r="BQ10" s="240">
        <v>8945.1177198424903</v>
      </c>
      <c r="BR10" s="240">
        <v>9221.9510450522685</v>
      </c>
      <c r="BS10" s="240">
        <v>9488.978110994547</v>
      </c>
      <c r="BT10" s="240">
        <v>9348.6610615558184</v>
      </c>
      <c r="BU10" s="240">
        <v>9106.6553628610582</v>
      </c>
      <c r="BV10" s="240">
        <v>8679.1300406663304</v>
      </c>
      <c r="BW10" s="240">
        <v>8045.352524539866</v>
      </c>
      <c r="BX10" s="240">
        <v>10353.202716020414</v>
      </c>
      <c r="BY10" s="240">
        <v>10593.059822992012</v>
      </c>
      <c r="BZ10" s="240">
        <v>10991.674086463256</v>
      </c>
      <c r="CA10" s="240">
        <v>11439.499418844423</v>
      </c>
      <c r="CB10" s="241">
        <v>11997.881323248916</v>
      </c>
    </row>
    <row r="11" spans="1:80" s="50" customFormat="1" x14ac:dyDescent="0.4">
      <c r="B11" s="64" t="s">
        <v>551</v>
      </c>
      <c r="D11" s="240" t="s">
        <v>411</v>
      </c>
      <c r="E11" s="240" t="s">
        <v>411</v>
      </c>
      <c r="F11" s="240" t="s">
        <v>411</v>
      </c>
      <c r="G11" s="240" t="s">
        <v>411</v>
      </c>
      <c r="H11" s="240" t="s">
        <v>411</v>
      </c>
      <c r="I11" s="240" t="s">
        <v>411</v>
      </c>
      <c r="J11" s="240" t="s">
        <v>411</v>
      </c>
      <c r="K11" s="240" t="s">
        <v>411</v>
      </c>
      <c r="L11" s="240" t="s">
        <v>411</v>
      </c>
      <c r="M11" s="240" t="s">
        <v>411</v>
      </c>
      <c r="N11" s="240" t="s">
        <v>411</v>
      </c>
      <c r="O11" s="240" t="s">
        <v>411</v>
      </c>
      <c r="P11" s="240" t="s">
        <v>411</v>
      </c>
      <c r="Q11" s="240" t="s">
        <v>411</v>
      </c>
      <c r="R11" s="240" t="s">
        <v>411</v>
      </c>
      <c r="S11" s="240" t="s">
        <v>411</v>
      </c>
      <c r="T11" s="240" t="s">
        <v>411</v>
      </c>
      <c r="U11" s="240" t="s">
        <v>411</v>
      </c>
      <c r="V11" s="240" t="s">
        <v>411</v>
      </c>
      <c r="W11" s="240" t="s">
        <v>411</v>
      </c>
      <c r="X11" s="240" t="s">
        <v>411</v>
      </c>
      <c r="Y11" s="240" t="s">
        <v>411</v>
      </c>
      <c r="Z11" s="240" t="s">
        <v>411</v>
      </c>
      <c r="AA11" s="240" t="s">
        <v>411</v>
      </c>
      <c r="AB11" s="240" t="s">
        <v>411</v>
      </c>
      <c r="AC11" s="240" t="s">
        <v>411</v>
      </c>
      <c r="AD11" s="240" t="s">
        <v>411</v>
      </c>
      <c r="AE11" s="240" t="s">
        <v>411</v>
      </c>
      <c r="AF11" s="240" t="s">
        <v>411</v>
      </c>
      <c r="AG11" s="240" t="s">
        <v>411</v>
      </c>
      <c r="AH11" s="240" t="s">
        <v>411</v>
      </c>
      <c r="AI11" s="240" t="s">
        <v>411</v>
      </c>
      <c r="AJ11" s="240" t="s">
        <v>411</v>
      </c>
      <c r="AK11" s="240" t="s">
        <v>411</v>
      </c>
      <c r="AL11" s="240" t="s">
        <v>411</v>
      </c>
      <c r="AM11" s="240" t="s">
        <v>411</v>
      </c>
      <c r="AN11" s="240" t="s">
        <v>411</v>
      </c>
      <c r="AO11" s="240" t="s">
        <v>411</v>
      </c>
      <c r="AP11" s="240" t="s">
        <v>411</v>
      </c>
      <c r="AQ11" s="240" t="s">
        <v>411</v>
      </c>
      <c r="AR11" s="240" t="s">
        <v>411</v>
      </c>
      <c r="AS11" s="240" t="s">
        <v>411</v>
      </c>
      <c r="AT11" s="240" t="s">
        <v>411</v>
      </c>
      <c r="AU11" s="240" t="s">
        <v>411</v>
      </c>
      <c r="AV11" s="240" t="s">
        <v>411</v>
      </c>
      <c r="AW11" s="240" t="s">
        <v>411</v>
      </c>
      <c r="AX11" s="240">
        <v>3566.6305739999607</v>
      </c>
      <c r="AY11" s="240">
        <v>3804.4043642000647</v>
      </c>
      <c r="AZ11" s="240">
        <v>3819.5933140240209</v>
      </c>
      <c r="BA11" s="240">
        <v>3436.5970323137235</v>
      </c>
      <c r="BB11" s="240">
        <v>3179.6625766535249</v>
      </c>
      <c r="BC11" s="240">
        <v>2966.3833413927578</v>
      </c>
      <c r="BD11" s="240">
        <v>2851.0551250032404</v>
      </c>
      <c r="BE11" s="240">
        <v>2824.2625689397278</v>
      </c>
      <c r="BF11" s="240">
        <v>3031.6314852320297</v>
      </c>
      <c r="BG11" s="240">
        <v>3027.5829635595874</v>
      </c>
      <c r="BH11" s="240">
        <v>3354.006205881341</v>
      </c>
      <c r="BI11" s="240">
        <v>3716.0428635590897</v>
      </c>
      <c r="BJ11" s="240">
        <v>4275.7818115959699</v>
      </c>
      <c r="BK11" s="240">
        <v>4698.2204506210655</v>
      </c>
      <c r="BL11" s="240">
        <v>5623.5974154372798</v>
      </c>
      <c r="BM11" s="240">
        <v>7572.4672614137844</v>
      </c>
      <c r="BN11" s="240">
        <v>8671.7417164880899</v>
      </c>
      <c r="BO11" s="240">
        <v>9216.4665977768636</v>
      </c>
      <c r="BP11" s="240">
        <v>9271.9875623063435</v>
      </c>
      <c r="BQ11" s="240">
        <v>9275.2153861575061</v>
      </c>
      <c r="BR11" s="240">
        <v>9097.7775589477278</v>
      </c>
      <c r="BS11" s="240">
        <v>8783.1485740054559</v>
      </c>
      <c r="BT11" s="240">
        <v>8290.7934594441886</v>
      </c>
      <c r="BU11" s="240">
        <v>7709.0891261389406</v>
      </c>
      <c r="BV11" s="240">
        <v>6869.3481944538353</v>
      </c>
      <c r="BW11" s="240">
        <v>5165.4726299181621</v>
      </c>
      <c r="BX11" s="240">
        <v>7859.4202906090077</v>
      </c>
      <c r="BY11" s="240">
        <v>7984.808728067298</v>
      </c>
      <c r="BZ11" s="240">
        <v>8200.7422116111138</v>
      </c>
      <c r="CA11" s="240">
        <v>8427.5023812623331</v>
      </c>
      <c r="CB11" s="241">
        <v>8627.5752983594793</v>
      </c>
    </row>
    <row r="12" spans="1:80" s="50" customFormat="1" x14ac:dyDescent="0.4">
      <c r="B12" s="171" t="s">
        <v>552</v>
      </c>
      <c r="D12" s="240" t="s">
        <v>411</v>
      </c>
      <c r="E12" s="240" t="s">
        <v>411</v>
      </c>
      <c r="F12" s="240" t="s">
        <v>411</v>
      </c>
      <c r="G12" s="240" t="s">
        <v>411</v>
      </c>
      <c r="H12" s="240" t="s">
        <v>411</v>
      </c>
      <c r="I12" s="240" t="s">
        <v>411</v>
      </c>
      <c r="J12" s="240" t="s">
        <v>411</v>
      </c>
      <c r="K12" s="240" t="s">
        <v>411</v>
      </c>
      <c r="L12" s="240" t="s">
        <v>411</v>
      </c>
      <c r="M12" s="240" t="s">
        <v>411</v>
      </c>
      <c r="N12" s="240" t="s">
        <v>411</v>
      </c>
      <c r="O12" s="240" t="s">
        <v>411</v>
      </c>
      <c r="P12" s="240" t="s">
        <v>411</v>
      </c>
      <c r="Q12" s="240" t="s">
        <v>411</v>
      </c>
      <c r="R12" s="240" t="s">
        <v>411</v>
      </c>
      <c r="S12" s="240" t="s">
        <v>411</v>
      </c>
      <c r="T12" s="240" t="s">
        <v>411</v>
      </c>
      <c r="U12" s="240" t="s">
        <v>411</v>
      </c>
      <c r="V12" s="240" t="s">
        <v>411</v>
      </c>
      <c r="W12" s="240" t="s">
        <v>411</v>
      </c>
      <c r="X12" s="240" t="s">
        <v>411</v>
      </c>
      <c r="Y12" s="240" t="s">
        <v>411</v>
      </c>
      <c r="Z12" s="240" t="s">
        <v>411</v>
      </c>
      <c r="AA12" s="240" t="s">
        <v>411</v>
      </c>
      <c r="AB12" s="240" t="s">
        <v>411</v>
      </c>
      <c r="AC12" s="240" t="s">
        <v>411</v>
      </c>
      <c r="AD12" s="240" t="s">
        <v>411</v>
      </c>
      <c r="AE12" s="240" t="s">
        <v>411</v>
      </c>
      <c r="AF12" s="240" t="s">
        <v>411</v>
      </c>
      <c r="AG12" s="240" t="s">
        <v>411</v>
      </c>
      <c r="AH12" s="240" t="s">
        <v>411</v>
      </c>
      <c r="AI12" s="240" t="s">
        <v>411</v>
      </c>
      <c r="AJ12" s="240" t="s">
        <v>411</v>
      </c>
      <c r="AK12" s="240" t="s">
        <v>411</v>
      </c>
      <c r="AL12" s="240" t="s">
        <v>411</v>
      </c>
      <c r="AM12" s="240" t="s">
        <v>411</v>
      </c>
      <c r="AN12" s="240" t="s">
        <v>411</v>
      </c>
      <c r="AO12" s="240" t="s">
        <v>411</v>
      </c>
      <c r="AP12" s="240" t="s">
        <v>411</v>
      </c>
      <c r="AQ12" s="240" t="s">
        <v>411</v>
      </c>
      <c r="AR12" s="240" t="s">
        <v>411</v>
      </c>
      <c r="AS12" s="240" t="s">
        <v>411</v>
      </c>
      <c r="AT12" s="240" t="s">
        <v>411</v>
      </c>
      <c r="AU12" s="240" t="s">
        <v>411</v>
      </c>
      <c r="AV12" s="240" t="s">
        <v>411</v>
      </c>
      <c r="AW12" s="240" t="s">
        <v>411</v>
      </c>
      <c r="AX12" s="240" t="s">
        <v>411</v>
      </c>
      <c r="AY12" s="240" t="s">
        <v>411</v>
      </c>
      <c r="AZ12" s="240" t="s">
        <v>411</v>
      </c>
      <c r="BA12" s="240" t="s">
        <v>411</v>
      </c>
      <c r="BB12" s="240" t="s">
        <v>411</v>
      </c>
      <c r="BC12" s="240" t="s">
        <v>411</v>
      </c>
      <c r="BD12" s="240" t="s">
        <v>411</v>
      </c>
      <c r="BE12" s="240" t="s">
        <v>411</v>
      </c>
      <c r="BF12" s="240" t="s">
        <v>411</v>
      </c>
      <c r="BG12" s="240" t="s">
        <v>411</v>
      </c>
      <c r="BH12" s="240" t="s">
        <v>411</v>
      </c>
      <c r="BI12" s="240" t="s">
        <v>411</v>
      </c>
      <c r="BJ12" s="240">
        <v>378.67377499999998</v>
      </c>
      <c r="BK12" s="240">
        <v>421.67804699999999</v>
      </c>
      <c r="BL12" s="240">
        <v>1863.213853579424</v>
      </c>
      <c r="BM12" s="240">
        <v>4769.8138420000005</v>
      </c>
      <c r="BN12" s="240">
        <v>6358.6353639999998</v>
      </c>
      <c r="BO12" s="240">
        <v>7201.4408910000002</v>
      </c>
      <c r="BP12" s="240">
        <v>7480.1284109999988</v>
      </c>
      <c r="BQ12" s="240">
        <v>7686.8701579999997</v>
      </c>
      <c r="BR12" s="240">
        <v>7627.6554859999987</v>
      </c>
      <c r="BS12" s="240">
        <v>7440.5281910000012</v>
      </c>
      <c r="BT12" s="240">
        <v>7054.434866999999</v>
      </c>
      <c r="BU12" s="240">
        <v>6550.6822560000019</v>
      </c>
      <c r="BV12" s="240">
        <v>5799.55188854681</v>
      </c>
      <c r="BW12" s="240">
        <v>6975.9075990340571</v>
      </c>
      <c r="BX12" s="240">
        <v>7129.8369201986789</v>
      </c>
      <c r="BY12" s="240">
        <v>7243.5856545454544</v>
      </c>
      <c r="BZ12" s="240">
        <v>7439.4742145601676</v>
      </c>
      <c r="CA12" s="240">
        <v>7645.1844285236066</v>
      </c>
      <c r="CB12" s="241">
        <v>7826.6847451252715</v>
      </c>
    </row>
    <row r="13" spans="1:80" s="50" customFormat="1" ht="26.25" customHeight="1" x14ac:dyDescent="0.4">
      <c r="B13" s="64" t="s">
        <v>553</v>
      </c>
      <c r="D13" s="240" t="s">
        <v>411</v>
      </c>
      <c r="E13" s="240" t="s">
        <v>411</v>
      </c>
      <c r="F13" s="240" t="s">
        <v>411</v>
      </c>
      <c r="G13" s="240" t="s">
        <v>411</v>
      </c>
      <c r="H13" s="240" t="s">
        <v>411</v>
      </c>
      <c r="I13" s="240" t="s">
        <v>411</v>
      </c>
      <c r="J13" s="240" t="s">
        <v>411</v>
      </c>
      <c r="K13" s="240" t="s">
        <v>411</v>
      </c>
      <c r="L13" s="240" t="s">
        <v>411</v>
      </c>
      <c r="M13" s="240" t="s">
        <v>411</v>
      </c>
      <c r="N13" s="240" t="s">
        <v>411</v>
      </c>
      <c r="O13" s="240" t="s">
        <v>411</v>
      </c>
      <c r="P13" s="240" t="s">
        <v>411</v>
      </c>
      <c r="Q13" s="240" t="s">
        <v>411</v>
      </c>
      <c r="R13" s="240" t="s">
        <v>411</v>
      </c>
      <c r="S13" s="240" t="s">
        <v>411</v>
      </c>
      <c r="T13" s="240" t="s">
        <v>411</v>
      </c>
      <c r="U13" s="240" t="s">
        <v>411</v>
      </c>
      <c r="V13" s="240" t="s">
        <v>411</v>
      </c>
      <c r="W13" s="240" t="s">
        <v>411</v>
      </c>
      <c r="X13" s="240" t="s">
        <v>411</v>
      </c>
      <c r="Y13" s="240" t="s">
        <v>411</v>
      </c>
      <c r="Z13" s="240" t="s">
        <v>411</v>
      </c>
      <c r="AA13" s="240" t="s">
        <v>411</v>
      </c>
      <c r="AB13" s="240" t="s">
        <v>411</v>
      </c>
      <c r="AC13" s="240" t="s">
        <v>411</v>
      </c>
      <c r="AD13" s="240" t="s">
        <v>411</v>
      </c>
      <c r="AE13" s="240" t="s">
        <v>411</v>
      </c>
      <c r="AF13" s="240" t="s">
        <v>411</v>
      </c>
      <c r="AG13" s="240" t="s">
        <v>411</v>
      </c>
      <c r="AH13" s="240" t="s">
        <v>411</v>
      </c>
      <c r="AI13" s="240" t="s">
        <v>411</v>
      </c>
      <c r="AJ13" s="240" t="s">
        <v>411</v>
      </c>
      <c r="AK13" s="240" t="s">
        <v>411</v>
      </c>
      <c r="AL13" s="240" t="s">
        <v>411</v>
      </c>
      <c r="AM13" s="240" t="s">
        <v>411</v>
      </c>
      <c r="AN13" s="240" t="s">
        <v>411</v>
      </c>
      <c r="AO13" s="240" t="s">
        <v>411</v>
      </c>
      <c r="AP13" s="240" t="s">
        <v>411</v>
      </c>
      <c r="AQ13" s="240" t="s">
        <v>411</v>
      </c>
      <c r="AR13" s="240" t="s">
        <v>411</v>
      </c>
      <c r="AS13" s="240" t="s">
        <v>411</v>
      </c>
      <c r="AT13" s="240" t="s">
        <v>411</v>
      </c>
      <c r="AU13" s="240" t="s">
        <v>411</v>
      </c>
      <c r="AV13" s="240" t="s">
        <v>411</v>
      </c>
      <c r="AW13" s="240" t="s">
        <v>411</v>
      </c>
      <c r="AX13" s="240">
        <f t="shared" ref="AX13:CB13" si="1">SUM(AX9:AX10)</f>
        <v>6536.6053460000367</v>
      </c>
      <c r="AY13" s="240">
        <f t="shared" si="1"/>
        <v>7070.2623297999353</v>
      </c>
      <c r="AZ13" s="240">
        <f t="shared" si="1"/>
        <v>7560.1686509759766</v>
      </c>
      <c r="BA13" s="240">
        <f t="shared" si="1"/>
        <v>7739.7990906862769</v>
      </c>
      <c r="BB13" s="240">
        <f t="shared" si="1"/>
        <v>7885.1416433464765</v>
      </c>
      <c r="BC13" s="240">
        <f t="shared" si="1"/>
        <v>8097.7324247613906</v>
      </c>
      <c r="BD13" s="240">
        <f t="shared" si="1"/>
        <v>8311.3252724285849</v>
      </c>
      <c r="BE13" s="240">
        <f t="shared" si="1"/>
        <v>8764.44559589661</v>
      </c>
      <c r="BF13" s="240">
        <f t="shared" si="1"/>
        <v>9604.5588613297114</v>
      </c>
      <c r="BG13" s="240">
        <f t="shared" si="1"/>
        <v>9322.1489888941614</v>
      </c>
      <c r="BH13" s="240">
        <f t="shared" si="1"/>
        <v>9803.5644297577383</v>
      </c>
      <c r="BI13" s="240">
        <f t="shared" si="1"/>
        <v>10212.162271440911</v>
      </c>
      <c r="BJ13" s="240">
        <f t="shared" si="1"/>
        <v>10564.765774404035</v>
      </c>
      <c r="BK13" s="240">
        <f t="shared" si="1"/>
        <v>11033.580144378933</v>
      </c>
      <c r="BL13" s="240">
        <f t="shared" si="1"/>
        <v>11479.843746562725</v>
      </c>
      <c r="BM13" s="240">
        <f t="shared" si="1"/>
        <v>12416.763916586213</v>
      </c>
      <c r="BN13" s="240">
        <f t="shared" si="1"/>
        <v>12755.248584511904</v>
      </c>
      <c r="BO13" s="240">
        <f t="shared" si="1"/>
        <v>13603.823525223142</v>
      </c>
      <c r="BP13" s="240">
        <f t="shared" si="1"/>
        <v>14627.644049693656</v>
      </c>
      <c r="BQ13" s="240">
        <f t="shared" si="1"/>
        <v>14894.59228684249</v>
      </c>
      <c r="BR13" s="240">
        <f t="shared" si="1"/>
        <v>15218.787996052268</v>
      </c>
      <c r="BS13" s="240">
        <f t="shared" si="1"/>
        <v>15460.565072994546</v>
      </c>
      <c r="BT13" s="240">
        <f t="shared" si="1"/>
        <v>15149.806459555821</v>
      </c>
      <c r="BU13" s="240">
        <f t="shared" si="1"/>
        <v>14592.131087861057</v>
      </c>
      <c r="BV13" s="240">
        <f t="shared" si="1"/>
        <v>13855.528570841609</v>
      </c>
      <c r="BW13" s="240">
        <f t="shared" si="1"/>
        <v>13126.080701951903</v>
      </c>
      <c r="BX13" s="240">
        <f t="shared" si="1"/>
        <v>16167.29036730147</v>
      </c>
      <c r="BY13" s="240">
        <f t="shared" si="1"/>
        <v>16562.275844764736</v>
      </c>
      <c r="BZ13" s="240">
        <f t="shared" si="1"/>
        <v>17195.140659840399</v>
      </c>
      <c r="CA13" s="240">
        <f t="shared" si="1"/>
        <v>17913.910346501405</v>
      </c>
      <c r="CB13" s="241">
        <f t="shared" si="1"/>
        <v>18811.446149497991</v>
      </c>
    </row>
    <row r="14" spans="1:80" s="50" customFormat="1" x14ac:dyDescent="0.4">
      <c r="B14" s="64" t="s">
        <v>554</v>
      </c>
      <c r="D14" s="240" t="s">
        <v>411</v>
      </c>
      <c r="E14" s="240" t="s">
        <v>411</v>
      </c>
      <c r="F14" s="240" t="s">
        <v>411</v>
      </c>
      <c r="G14" s="240" t="s">
        <v>411</v>
      </c>
      <c r="H14" s="240" t="s">
        <v>411</v>
      </c>
      <c r="I14" s="240" t="s">
        <v>411</v>
      </c>
      <c r="J14" s="240" t="s">
        <v>411</v>
      </c>
      <c r="K14" s="240" t="s">
        <v>411</v>
      </c>
      <c r="L14" s="240" t="s">
        <v>411</v>
      </c>
      <c r="M14" s="240" t="s">
        <v>411</v>
      </c>
      <c r="N14" s="240" t="s">
        <v>411</v>
      </c>
      <c r="O14" s="240" t="s">
        <v>411</v>
      </c>
      <c r="P14" s="240" t="s">
        <v>411</v>
      </c>
      <c r="Q14" s="240" t="s">
        <v>411</v>
      </c>
      <c r="R14" s="240" t="s">
        <v>411</v>
      </c>
      <c r="S14" s="240" t="s">
        <v>411</v>
      </c>
      <c r="T14" s="240" t="s">
        <v>411</v>
      </c>
      <c r="U14" s="240" t="s">
        <v>411</v>
      </c>
      <c r="V14" s="240" t="s">
        <v>411</v>
      </c>
      <c r="W14" s="240" t="s">
        <v>411</v>
      </c>
      <c r="X14" s="240" t="s">
        <v>411</v>
      </c>
      <c r="Y14" s="240" t="s">
        <v>411</v>
      </c>
      <c r="Z14" s="240" t="s">
        <v>411</v>
      </c>
      <c r="AA14" s="240" t="s">
        <v>411</v>
      </c>
      <c r="AB14" s="240">
        <v>15</v>
      </c>
      <c r="AC14" s="240">
        <v>29</v>
      </c>
      <c r="AD14" s="240">
        <v>16</v>
      </c>
      <c r="AE14" s="240">
        <v>32</v>
      </c>
      <c r="AF14" s="240">
        <v>27</v>
      </c>
      <c r="AG14" s="240">
        <v>143</v>
      </c>
      <c r="AH14" s="240">
        <v>147</v>
      </c>
      <c r="AI14" s="240">
        <v>157</v>
      </c>
      <c r="AJ14" s="240">
        <v>183</v>
      </c>
      <c r="AK14" s="240">
        <v>270</v>
      </c>
      <c r="AL14" s="240">
        <v>351</v>
      </c>
      <c r="AM14" s="240">
        <v>536</v>
      </c>
      <c r="AN14" s="240">
        <v>687</v>
      </c>
      <c r="AO14" s="240">
        <v>881</v>
      </c>
      <c r="AP14" s="240">
        <v>996</v>
      </c>
      <c r="AQ14" s="240">
        <v>1030</v>
      </c>
      <c r="AR14" s="240">
        <v>1070.72</v>
      </c>
      <c r="AS14" s="240">
        <v>1365.366</v>
      </c>
      <c r="AT14" s="240">
        <v>1766.7919999999999</v>
      </c>
      <c r="AU14" s="240">
        <v>2413.4090000000001</v>
      </c>
      <c r="AV14" s="240">
        <v>3246.0120000000002</v>
      </c>
      <c r="AW14" s="240">
        <v>4188.58</v>
      </c>
      <c r="AX14" s="240">
        <v>4875.1940159999995</v>
      </c>
      <c r="AY14" s="240">
        <v>5444.6813459999994</v>
      </c>
      <c r="AZ14" s="240">
        <v>5810.3309459999991</v>
      </c>
      <c r="BA14" s="240">
        <v>5678.8121290000008</v>
      </c>
      <c r="BB14" s="240">
        <v>5659.8551239499993</v>
      </c>
      <c r="BC14" s="240">
        <v>5719.3859879999654</v>
      </c>
      <c r="BD14" s="240">
        <v>5904.123578470475</v>
      </c>
      <c r="BE14" s="240">
        <v>6306.2343094869357</v>
      </c>
      <c r="BF14" s="240">
        <v>7230.9641702021872</v>
      </c>
      <c r="BG14" s="240">
        <v>7319.8412333400011</v>
      </c>
      <c r="BH14" s="240">
        <v>7957.4022362544338</v>
      </c>
      <c r="BI14" s="240">
        <v>8665.6198189999996</v>
      </c>
      <c r="BJ14" s="240">
        <v>9470.8152410000057</v>
      </c>
      <c r="BK14" s="240">
        <v>10277.921191999998</v>
      </c>
      <c r="BL14" s="240">
        <v>11735.410251000005</v>
      </c>
      <c r="BM14" s="240">
        <v>14519.632664999999</v>
      </c>
      <c r="BN14" s="240">
        <v>16021.527095999996</v>
      </c>
      <c r="BO14" s="240">
        <v>17242.628137000003</v>
      </c>
      <c r="BP14" s="240">
        <v>18021.797909000001</v>
      </c>
      <c r="BQ14" s="240">
        <v>18220.333105999998</v>
      </c>
      <c r="BR14" s="240">
        <v>18319.728603999996</v>
      </c>
      <c r="BS14" s="240">
        <v>18272.126685000003</v>
      </c>
      <c r="BT14" s="240">
        <v>17639.454521000007</v>
      </c>
      <c r="BU14" s="240">
        <v>16815.744488999997</v>
      </c>
      <c r="BV14" s="240">
        <v>15548.478235120165</v>
      </c>
      <c r="BW14" s="240">
        <v>13210.825154458027</v>
      </c>
      <c r="BX14" s="240">
        <v>18212.623006629423</v>
      </c>
      <c r="BY14" s="240">
        <v>18577.86855105931</v>
      </c>
      <c r="BZ14" s="240">
        <v>19192.416298074371</v>
      </c>
      <c r="CA14" s="240">
        <v>19867.001800106758</v>
      </c>
      <c r="CB14" s="241">
        <v>20625.456621608395</v>
      </c>
    </row>
    <row r="15" spans="1:80" s="50" customFormat="1" ht="26.25" customHeight="1" x14ac:dyDescent="0.4">
      <c r="A15" s="96"/>
      <c r="B15" s="96" t="s">
        <v>514</v>
      </c>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1"/>
    </row>
    <row r="16" spans="1:80" s="50" customFormat="1" x14ac:dyDescent="0.4">
      <c r="A16" s="278"/>
      <c r="B16" s="64" t="s">
        <v>515</v>
      </c>
      <c r="D16" s="240" t="s">
        <v>411</v>
      </c>
      <c r="E16" s="240" t="s">
        <v>411</v>
      </c>
      <c r="F16" s="240" t="s">
        <v>411</v>
      </c>
      <c r="G16" s="240" t="s">
        <v>411</v>
      </c>
      <c r="H16" s="240" t="s">
        <v>411</v>
      </c>
      <c r="I16" s="240" t="s">
        <v>411</v>
      </c>
      <c r="J16" s="240" t="s">
        <v>411</v>
      </c>
      <c r="K16" s="240" t="s">
        <v>411</v>
      </c>
      <c r="L16" s="240" t="s">
        <v>411</v>
      </c>
      <c r="M16" s="240" t="s">
        <v>411</v>
      </c>
      <c r="N16" s="240" t="s">
        <v>411</v>
      </c>
      <c r="O16" s="240" t="s">
        <v>411</v>
      </c>
      <c r="P16" s="240" t="s">
        <v>411</v>
      </c>
      <c r="Q16" s="240" t="s">
        <v>411</v>
      </c>
      <c r="R16" s="240" t="s">
        <v>411</v>
      </c>
      <c r="S16" s="240" t="s">
        <v>411</v>
      </c>
      <c r="T16" s="240" t="s">
        <v>411</v>
      </c>
      <c r="U16" s="240" t="s">
        <v>411</v>
      </c>
      <c r="V16" s="240" t="s">
        <v>411</v>
      </c>
      <c r="W16" s="240" t="s">
        <v>411</v>
      </c>
      <c r="X16" s="240" t="s">
        <v>411</v>
      </c>
      <c r="Y16" s="240" t="s">
        <v>411</v>
      </c>
      <c r="Z16" s="240" t="s">
        <v>411</v>
      </c>
      <c r="AA16" s="240" t="s">
        <v>411</v>
      </c>
      <c r="AB16" s="240" t="s">
        <v>411</v>
      </c>
      <c r="AC16" s="240" t="s">
        <v>411</v>
      </c>
      <c r="AD16" s="240" t="s">
        <v>411</v>
      </c>
      <c r="AE16" s="240" t="s">
        <v>411</v>
      </c>
      <c r="AF16" s="240" t="s">
        <v>411</v>
      </c>
      <c r="AG16" s="240" t="s">
        <v>411</v>
      </c>
      <c r="AH16" s="240" t="s">
        <v>411</v>
      </c>
      <c r="AI16" s="240" t="s">
        <v>411</v>
      </c>
      <c r="AJ16" s="240" t="s">
        <v>411</v>
      </c>
      <c r="AK16" s="240" t="s">
        <v>411</v>
      </c>
      <c r="AL16" s="240" t="s">
        <v>411</v>
      </c>
      <c r="AM16" s="240" t="s">
        <v>411</v>
      </c>
      <c r="AN16" s="240" t="s">
        <v>411</v>
      </c>
      <c r="AO16" s="240" t="s">
        <v>411</v>
      </c>
      <c r="AP16" s="240" t="s">
        <v>411</v>
      </c>
      <c r="AQ16" s="240" t="s">
        <v>411</v>
      </c>
      <c r="AR16" s="240" t="s">
        <v>411</v>
      </c>
      <c r="AS16" s="240" t="s">
        <v>411</v>
      </c>
      <c r="AT16" s="240" t="s">
        <v>411</v>
      </c>
      <c r="AU16" s="240" t="s">
        <v>411</v>
      </c>
      <c r="AV16" s="240" t="s">
        <v>411</v>
      </c>
      <c r="AW16" s="240" t="s">
        <v>411</v>
      </c>
      <c r="AX16" s="240" t="s">
        <v>411</v>
      </c>
      <c r="AY16" s="240" t="s">
        <v>411</v>
      </c>
      <c r="AZ16" s="240" t="s">
        <v>411</v>
      </c>
      <c r="BA16" s="240" t="s">
        <v>411</v>
      </c>
      <c r="BB16" s="240" t="s">
        <v>411</v>
      </c>
      <c r="BC16" s="240" t="s">
        <v>411</v>
      </c>
      <c r="BD16" s="240" t="s">
        <v>411</v>
      </c>
      <c r="BE16" s="240" t="s">
        <v>411</v>
      </c>
      <c r="BF16" s="240" t="s">
        <v>411</v>
      </c>
      <c r="BG16" s="240" t="s">
        <v>411</v>
      </c>
      <c r="BH16" s="240" t="s">
        <v>411</v>
      </c>
      <c r="BI16" s="240" t="s">
        <v>411</v>
      </c>
      <c r="BJ16" s="240" t="s">
        <v>411</v>
      </c>
      <c r="BK16" s="240" t="s">
        <v>411</v>
      </c>
      <c r="BL16" s="240">
        <v>1646.9585583274306</v>
      </c>
      <c r="BM16" s="240">
        <v>2732.7185734874533</v>
      </c>
      <c r="BN16" s="240">
        <v>3068.8441160952298</v>
      </c>
      <c r="BO16" s="240">
        <v>3399.1006602323869</v>
      </c>
      <c r="BP16" s="240">
        <v>3644.1718667287919</v>
      </c>
      <c r="BQ16" s="240">
        <v>3241.9422918321306</v>
      </c>
      <c r="BR16" s="240">
        <v>2411.6856133845986</v>
      </c>
      <c r="BS16" s="240">
        <v>1916.7666369866961</v>
      </c>
      <c r="BT16" s="240">
        <v>1636.6315206723273</v>
      </c>
      <c r="BU16" s="240">
        <v>1451.7127921035253</v>
      </c>
      <c r="BV16" s="240">
        <v>1105.3868700526123</v>
      </c>
      <c r="BW16" s="240">
        <v>575.60711449283019</v>
      </c>
      <c r="BX16" s="240">
        <v>1852.1489227995446</v>
      </c>
      <c r="BY16" s="240">
        <v>1978.736897877824</v>
      </c>
      <c r="BZ16" s="240">
        <v>2100.0468116574934</v>
      </c>
      <c r="CA16" s="240">
        <v>2245.2970969843755</v>
      </c>
      <c r="CB16" s="241">
        <v>2411.4284504927882</v>
      </c>
    </row>
    <row r="17" spans="1:80" s="50" customFormat="1" x14ac:dyDescent="0.4">
      <c r="A17" s="278"/>
      <c r="B17" s="64" t="s">
        <v>22</v>
      </c>
      <c r="D17" s="240" t="s">
        <v>411</v>
      </c>
      <c r="E17" s="240" t="s">
        <v>411</v>
      </c>
      <c r="F17" s="240" t="s">
        <v>411</v>
      </c>
      <c r="G17" s="240" t="s">
        <v>411</v>
      </c>
      <c r="H17" s="240" t="s">
        <v>411</v>
      </c>
      <c r="I17" s="240" t="s">
        <v>411</v>
      </c>
      <c r="J17" s="240" t="s">
        <v>411</v>
      </c>
      <c r="K17" s="240" t="s">
        <v>411</v>
      </c>
      <c r="L17" s="240" t="s">
        <v>411</v>
      </c>
      <c r="M17" s="240" t="s">
        <v>411</v>
      </c>
      <c r="N17" s="240" t="s">
        <v>411</v>
      </c>
      <c r="O17" s="240" t="s">
        <v>411</v>
      </c>
      <c r="P17" s="240" t="s">
        <v>411</v>
      </c>
      <c r="Q17" s="240" t="s">
        <v>411</v>
      </c>
      <c r="R17" s="240" t="s">
        <v>411</v>
      </c>
      <c r="S17" s="240" t="s">
        <v>411</v>
      </c>
      <c r="T17" s="240" t="s">
        <v>411</v>
      </c>
      <c r="U17" s="240" t="s">
        <v>411</v>
      </c>
      <c r="V17" s="240" t="s">
        <v>411</v>
      </c>
      <c r="W17" s="240" t="s">
        <v>411</v>
      </c>
      <c r="X17" s="240" t="s">
        <v>411</v>
      </c>
      <c r="Y17" s="240" t="s">
        <v>411</v>
      </c>
      <c r="Z17" s="240" t="s">
        <v>411</v>
      </c>
      <c r="AA17" s="240" t="s">
        <v>411</v>
      </c>
      <c r="AB17" s="240" t="s">
        <v>411</v>
      </c>
      <c r="AC17" s="240" t="s">
        <v>411</v>
      </c>
      <c r="AD17" s="240" t="s">
        <v>411</v>
      </c>
      <c r="AE17" s="240" t="s">
        <v>411</v>
      </c>
      <c r="AF17" s="240" t="s">
        <v>411</v>
      </c>
      <c r="AG17" s="240" t="s">
        <v>411</v>
      </c>
      <c r="AH17" s="240" t="s">
        <v>411</v>
      </c>
      <c r="AI17" s="240" t="s">
        <v>411</v>
      </c>
      <c r="AJ17" s="240" t="s">
        <v>411</v>
      </c>
      <c r="AK17" s="240" t="s">
        <v>411</v>
      </c>
      <c r="AL17" s="240" t="s">
        <v>411</v>
      </c>
      <c r="AM17" s="240" t="s">
        <v>411</v>
      </c>
      <c r="AN17" s="240" t="s">
        <v>411</v>
      </c>
      <c r="AO17" s="240" t="s">
        <v>411</v>
      </c>
      <c r="AP17" s="240" t="s">
        <v>411</v>
      </c>
      <c r="AQ17" s="240" t="s">
        <v>411</v>
      </c>
      <c r="AR17" s="240" t="s">
        <v>411</v>
      </c>
      <c r="AS17" s="240" t="s">
        <v>411</v>
      </c>
      <c r="AT17" s="240" t="s">
        <v>411</v>
      </c>
      <c r="AU17" s="240" t="s">
        <v>411</v>
      </c>
      <c r="AV17" s="240" t="s">
        <v>411</v>
      </c>
      <c r="AW17" s="240" t="s">
        <v>411</v>
      </c>
      <c r="AX17" s="240" t="s">
        <v>411</v>
      </c>
      <c r="AY17" s="240" t="s">
        <v>411</v>
      </c>
      <c r="AZ17" s="240" t="s">
        <v>411</v>
      </c>
      <c r="BA17" s="240" t="s">
        <v>411</v>
      </c>
      <c r="BB17" s="240" t="s">
        <v>411</v>
      </c>
      <c r="BC17" s="240" t="s">
        <v>411</v>
      </c>
      <c r="BD17" s="240" t="s">
        <v>411</v>
      </c>
      <c r="BE17" s="240" t="s">
        <v>411</v>
      </c>
      <c r="BF17" s="240" t="s">
        <v>411</v>
      </c>
      <c r="BG17" s="240" t="s">
        <v>411</v>
      </c>
      <c r="BH17" s="240" t="s">
        <v>411</v>
      </c>
      <c r="BI17" s="240" t="s">
        <v>411</v>
      </c>
      <c r="BJ17" s="240" t="s">
        <v>411</v>
      </c>
      <c r="BK17" s="240" t="s">
        <v>411</v>
      </c>
      <c r="BL17" s="240">
        <v>4476.9210732179572</v>
      </c>
      <c r="BM17" s="240">
        <v>5069.1288261388017</v>
      </c>
      <c r="BN17" s="240">
        <v>5380.0316400709962</v>
      </c>
      <c r="BO17" s="240">
        <v>5751.430097558853</v>
      </c>
      <c r="BP17" s="240">
        <v>6054.4950272257229</v>
      </c>
      <c r="BQ17" s="240">
        <v>6194.2714010260988</v>
      </c>
      <c r="BR17" s="240">
        <v>6678.1472903271933</v>
      </c>
      <c r="BS17" s="240">
        <v>6946.5151764190032</v>
      </c>
      <c r="BT17" s="240">
        <v>6870.0617211736808</v>
      </c>
      <c r="BU17" s="240">
        <v>6679.3883075615377</v>
      </c>
      <c r="BV17" s="240">
        <v>6268.6361610017029</v>
      </c>
      <c r="BW17" s="240">
        <v>5664.3696119100541</v>
      </c>
      <c r="BX17" s="240">
        <v>7356.2403284531574</v>
      </c>
      <c r="BY17" s="240">
        <v>7556.4763146253645</v>
      </c>
      <c r="BZ17" s="240">
        <v>7824.0332174694613</v>
      </c>
      <c r="CA17" s="240">
        <v>8117.1231136569177</v>
      </c>
      <c r="CB17" s="241">
        <v>8427.7171007674933</v>
      </c>
    </row>
    <row r="18" spans="1:80" s="50" customFormat="1" x14ac:dyDescent="0.4">
      <c r="A18" s="278"/>
      <c r="B18" s="64" t="s">
        <v>516</v>
      </c>
      <c r="D18" s="240" t="s">
        <v>411</v>
      </c>
      <c r="E18" s="240" t="s">
        <v>411</v>
      </c>
      <c r="F18" s="240" t="s">
        <v>411</v>
      </c>
      <c r="G18" s="240" t="s">
        <v>411</v>
      </c>
      <c r="H18" s="240" t="s">
        <v>411</v>
      </c>
      <c r="I18" s="240" t="s">
        <v>411</v>
      </c>
      <c r="J18" s="240" t="s">
        <v>411</v>
      </c>
      <c r="K18" s="240" t="s">
        <v>411</v>
      </c>
      <c r="L18" s="240" t="s">
        <v>411</v>
      </c>
      <c r="M18" s="240" t="s">
        <v>411</v>
      </c>
      <c r="N18" s="240" t="s">
        <v>411</v>
      </c>
      <c r="O18" s="240" t="s">
        <v>411</v>
      </c>
      <c r="P18" s="240" t="s">
        <v>411</v>
      </c>
      <c r="Q18" s="240" t="s">
        <v>411</v>
      </c>
      <c r="R18" s="240" t="s">
        <v>411</v>
      </c>
      <c r="S18" s="240" t="s">
        <v>411</v>
      </c>
      <c r="T18" s="240" t="s">
        <v>411</v>
      </c>
      <c r="U18" s="240" t="s">
        <v>411</v>
      </c>
      <c r="V18" s="240" t="s">
        <v>411</v>
      </c>
      <c r="W18" s="240" t="s">
        <v>411</v>
      </c>
      <c r="X18" s="240" t="s">
        <v>411</v>
      </c>
      <c r="Y18" s="240" t="s">
        <v>411</v>
      </c>
      <c r="Z18" s="240" t="s">
        <v>411</v>
      </c>
      <c r="AA18" s="240" t="s">
        <v>411</v>
      </c>
      <c r="AB18" s="240" t="s">
        <v>411</v>
      </c>
      <c r="AC18" s="240" t="s">
        <v>411</v>
      </c>
      <c r="AD18" s="240" t="s">
        <v>411</v>
      </c>
      <c r="AE18" s="240" t="s">
        <v>411</v>
      </c>
      <c r="AF18" s="240" t="s">
        <v>411</v>
      </c>
      <c r="AG18" s="240" t="s">
        <v>411</v>
      </c>
      <c r="AH18" s="240" t="s">
        <v>411</v>
      </c>
      <c r="AI18" s="240" t="s">
        <v>411</v>
      </c>
      <c r="AJ18" s="240" t="s">
        <v>411</v>
      </c>
      <c r="AK18" s="240" t="s">
        <v>411</v>
      </c>
      <c r="AL18" s="240" t="s">
        <v>411</v>
      </c>
      <c r="AM18" s="240" t="s">
        <v>411</v>
      </c>
      <c r="AN18" s="240" t="s">
        <v>411</v>
      </c>
      <c r="AO18" s="240" t="s">
        <v>411</v>
      </c>
      <c r="AP18" s="240" t="s">
        <v>411</v>
      </c>
      <c r="AQ18" s="240" t="s">
        <v>411</v>
      </c>
      <c r="AR18" s="240" t="s">
        <v>411</v>
      </c>
      <c r="AS18" s="240" t="s">
        <v>411</v>
      </c>
      <c r="AT18" s="240" t="s">
        <v>411</v>
      </c>
      <c r="AU18" s="240" t="s">
        <v>411</v>
      </c>
      <c r="AV18" s="240" t="s">
        <v>411</v>
      </c>
      <c r="AW18" s="240" t="s">
        <v>411</v>
      </c>
      <c r="AX18" s="240" t="s">
        <v>411</v>
      </c>
      <c r="AY18" s="240" t="s">
        <v>411</v>
      </c>
      <c r="AZ18" s="240" t="s">
        <v>411</v>
      </c>
      <c r="BA18" s="240" t="s">
        <v>411</v>
      </c>
      <c r="BB18" s="240" t="s">
        <v>411</v>
      </c>
      <c r="BC18" s="240" t="s">
        <v>411</v>
      </c>
      <c r="BD18" s="240" t="s">
        <v>411</v>
      </c>
      <c r="BE18" s="240" t="s">
        <v>411</v>
      </c>
      <c r="BF18" s="240" t="s">
        <v>411</v>
      </c>
      <c r="BG18" s="240" t="s">
        <v>411</v>
      </c>
      <c r="BH18" s="240" t="s">
        <v>411</v>
      </c>
      <c r="BI18" s="240" t="s">
        <v>411</v>
      </c>
      <c r="BJ18" s="240" t="s">
        <v>411</v>
      </c>
      <c r="BK18" s="240" t="s">
        <v>411</v>
      </c>
      <c r="BL18" s="240">
        <v>3278.6721206416673</v>
      </c>
      <c r="BM18" s="240">
        <v>3414.699558166159</v>
      </c>
      <c r="BN18" s="240">
        <v>3246.9003947534702</v>
      </c>
      <c r="BO18" s="240">
        <v>3003.0285087410157</v>
      </c>
      <c r="BP18" s="240">
        <v>2754.4785976389271</v>
      </c>
      <c r="BQ18" s="240">
        <v>2504.5623245995998</v>
      </c>
      <c r="BR18" s="240">
        <v>2378.8444446022886</v>
      </c>
      <c r="BS18" s="240">
        <v>2256.0112500659761</v>
      </c>
      <c r="BT18" s="240">
        <v>2088.7413831652643</v>
      </c>
      <c r="BU18" s="240">
        <v>1868.0857479177519</v>
      </c>
      <c r="BV18" s="240">
        <v>1624.7450317298344</v>
      </c>
      <c r="BW18" s="240">
        <v>1135.1720100505777</v>
      </c>
      <c r="BX18" s="240">
        <v>1781.4698415838459</v>
      </c>
      <c r="BY18" s="240">
        <v>1737.0996762936475</v>
      </c>
      <c r="BZ18" s="240">
        <v>1759.6814829018624</v>
      </c>
      <c r="CA18" s="240">
        <v>1804.0647903402985</v>
      </c>
      <c r="CB18" s="241">
        <v>1868.0534546418203</v>
      </c>
    </row>
    <row r="19" spans="1:80" s="50" customFormat="1" x14ac:dyDescent="0.4">
      <c r="A19" s="278"/>
      <c r="B19" s="64" t="s">
        <v>410</v>
      </c>
      <c r="D19" s="240" t="s">
        <v>411</v>
      </c>
      <c r="E19" s="240" t="s">
        <v>411</v>
      </c>
      <c r="F19" s="240" t="s">
        <v>411</v>
      </c>
      <c r="G19" s="240" t="s">
        <v>411</v>
      </c>
      <c r="H19" s="240" t="s">
        <v>411</v>
      </c>
      <c r="I19" s="240" t="s">
        <v>411</v>
      </c>
      <c r="J19" s="240" t="s">
        <v>411</v>
      </c>
      <c r="K19" s="240" t="s">
        <v>411</v>
      </c>
      <c r="L19" s="240" t="s">
        <v>411</v>
      </c>
      <c r="M19" s="240" t="s">
        <v>411</v>
      </c>
      <c r="N19" s="240" t="s">
        <v>411</v>
      </c>
      <c r="O19" s="240" t="s">
        <v>411</v>
      </c>
      <c r="P19" s="240" t="s">
        <v>411</v>
      </c>
      <c r="Q19" s="240" t="s">
        <v>411</v>
      </c>
      <c r="R19" s="240" t="s">
        <v>411</v>
      </c>
      <c r="S19" s="240" t="s">
        <v>411</v>
      </c>
      <c r="T19" s="240" t="s">
        <v>411</v>
      </c>
      <c r="U19" s="240" t="s">
        <v>411</v>
      </c>
      <c r="V19" s="240" t="s">
        <v>411</v>
      </c>
      <c r="W19" s="240" t="s">
        <v>411</v>
      </c>
      <c r="X19" s="240" t="s">
        <v>411</v>
      </c>
      <c r="Y19" s="240" t="s">
        <v>411</v>
      </c>
      <c r="Z19" s="240" t="s">
        <v>411</v>
      </c>
      <c r="AA19" s="240" t="s">
        <v>411</v>
      </c>
      <c r="AB19" s="240" t="s">
        <v>411</v>
      </c>
      <c r="AC19" s="240" t="s">
        <v>411</v>
      </c>
      <c r="AD19" s="240" t="s">
        <v>411</v>
      </c>
      <c r="AE19" s="240" t="s">
        <v>411</v>
      </c>
      <c r="AF19" s="240" t="s">
        <v>411</v>
      </c>
      <c r="AG19" s="240" t="s">
        <v>411</v>
      </c>
      <c r="AH19" s="240" t="s">
        <v>411</v>
      </c>
      <c r="AI19" s="240" t="s">
        <v>411</v>
      </c>
      <c r="AJ19" s="240" t="s">
        <v>411</v>
      </c>
      <c r="AK19" s="240" t="s">
        <v>411</v>
      </c>
      <c r="AL19" s="240" t="s">
        <v>411</v>
      </c>
      <c r="AM19" s="240" t="s">
        <v>411</v>
      </c>
      <c r="AN19" s="240" t="s">
        <v>411</v>
      </c>
      <c r="AO19" s="240" t="s">
        <v>411</v>
      </c>
      <c r="AP19" s="240" t="s">
        <v>411</v>
      </c>
      <c r="AQ19" s="240" t="s">
        <v>411</v>
      </c>
      <c r="AR19" s="240" t="s">
        <v>411</v>
      </c>
      <c r="AS19" s="240" t="s">
        <v>411</v>
      </c>
      <c r="AT19" s="240" t="s">
        <v>411</v>
      </c>
      <c r="AU19" s="240" t="s">
        <v>411</v>
      </c>
      <c r="AV19" s="240" t="s">
        <v>411</v>
      </c>
      <c r="AW19" s="240" t="s">
        <v>411</v>
      </c>
      <c r="AX19" s="240" t="s">
        <v>411</v>
      </c>
      <c r="AY19" s="240" t="s">
        <v>411</v>
      </c>
      <c r="AZ19" s="240" t="s">
        <v>411</v>
      </c>
      <c r="BA19" s="240" t="s">
        <v>411</v>
      </c>
      <c r="BB19" s="240" t="s">
        <v>411</v>
      </c>
      <c r="BC19" s="240" t="s">
        <v>411</v>
      </c>
      <c r="BD19" s="240" t="s">
        <v>411</v>
      </c>
      <c r="BE19" s="240" t="s">
        <v>411</v>
      </c>
      <c r="BF19" s="240" t="s">
        <v>411</v>
      </c>
      <c r="BG19" s="240" t="s">
        <v>411</v>
      </c>
      <c r="BH19" s="240" t="s">
        <v>411</v>
      </c>
      <c r="BI19" s="240" t="s">
        <v>411</v>
      </c>
      <c r="BJ19" s="240" t="s">
        <v>411</v>
      </c>
      <c r="BK19" s="240" t="s">
        <v>411</v>
      </c>
      <c r="BL19" s="240">
        <v>315.32689004851829</v>
      </c>
      <c r="BM19" s="240">
        <v>391.93425198433891</v>
      </c>
      <c r="BN19" s="240">
        <v>465.09166515156534</v>
      </c>
      <c r="BO19" s="240">
        <v>540.50149467791391</v>
      </c>
      <c r="BP19" s="240">
        <v>626.09691811330299</v>
      </c>
      <c r="BQ19" s="240">
        <v>695.36424794605682</v>
      </c>
      <c r="BR19" s="240">
        <v>781.28564014637732</v>
      </c>
      <c r="BS19" s="240">
        <v>885.7633665276046</v>
      </c>
      <c r="BT19" s="240">
        <v>935.86524437191224</v>
      </c>
      <c r="BU19" s="240">
        <v>953.07062235629201</v>
      </c>
      <c r="BV19" s="240">
        <v>940.20826773409669</v>
      </c>
      <c r="BW19" s="240">
        <v>867.47919453107829</v>
      </c>
      <c r="BX19" s="240">
        <v>1183.7671737836902</v>
      </c>
      <c r="BY19" s="240">
        <v>1245.8507531518997</v>
      </c>
      <c r="BZ19" s="240">
        <v>1330.1052703147254</v>
      </c>
      <c r="CA19" s="240">
        <v>1424.2906431468637</v>
      </c>
      <c r="CB19" s="241">
        <v>1532.8351774687364</v>
      </c>
    </row>
    <row r="20" spans="1:80" s="50" customFormat="1" x14ac:dyDescent="0.4">
      <c r="A20" s="278"/>
      <c r="B20" s="64" t="s">
        <v>555</v>
      </c>
      <c r="D20" s="240" t="s">
        <v>411</v>
      </c>
      <c r="E20" s="240" t="s">
        <v>411</v>
      </c>
      <c r="F20" s="240" t="s">
        <v>411</v>
      </c>
      <c r="G20" s="240" t="s">
        <v>411</v>
      </c>
      <c r="H20" s="240" t="s">
        <v>411</v>
      </c>
      <c r="I20" s="240" t="s">
        <v>411</v>
      </c>
      <c r="J20" s="240" t="s">
        <v>411</v>
      </c>
      <c r="K20" s="240" t="s">
        <v>411</v>
      </c>
      <c r="L20" s="240" t="s">
        <v>411</v>
      </c>
      <c r="M20" s="240" t="s">
        <v>411</v>
      </c>
      <c r="N20" s="240" t="s">
        <v>411</v>
      </c>
      <c r="O20" s="240" t="s">
        <v>411</v>
      </c>
      <c r="P20" s="240" t="s">
        <v>411</v>
      </c>
      <c r="Q20" s="240" t="s">
        <v>411</v>
      </c>
      <c r="R20" s="240" t="s">
        <v>411</v>
      </c>
      <c r="S20" s="240" t="s">
        <v>411</v>
      </c>
      <c r="T20" s="240" t="s">
        <v>411</v>
      </c>
      <c r="U20" s="240" t="s">
        <v>411</v>
      </c>
      <c r="V20" s="240" t="s">
        <v>411</v>
      </c>
      <c r="W20" s="240" t="s">
        <v>411</v>
      </c>
      <c r="X20" s="240" t="s">
        <v>411</v>
      </c>
      <c r="Y20" s="240" t="s">
        <v>411</v>
      </c>
      <c r="Z20" s="240" t="s">
        <v>411</v>
      </c>
      <c r="AA20" s="240" t="s">
        <v>411</v>
      </c>
      <c r="AB20" s="240" t="s">
        <v>411</v>
      </c>
      <c r="AC20" s="240" t="s">
        <v>411</v>
      </c>
      <c r="AD20" s="240" t="s">
        <v>411</v>
      </c>
      <c r="AE20" s="240" t="s">
        <v>411</v>
      </c>
      <c r="AF20" s="240" t="s">
        <v>411</v>
      </c>
      <c r="AG20" s="240" t="s">
        <v>411</v>
      </c>
      <c r="AH20" s="240" t="s">
        <v>411</v>
      </c>
      <c r="AI20" s="240" t="s">
        <v>411</v>
      </c>
      <c r="AJ20" s="240" t="s">
        <v>411</v>
      </c>
      <c r="AK20" s="240" t="s">
        <v>411</v>
      </c>
      <c r="AL20" s="240" t="s">
        <v>411</v>
      </c>
      <c r="AM20" s="240" t="s">
        <v>411</v>
      </c>
      <c r="AN20" s="240" t="s">
        <v>411</v>
      </c>
      <c r="AO20" s="240" t="s">
        <v>411</v>
      </c>
      <c r="AP20" s="240" t="s">
        <v>411</v>
      </c>
      <c r="AQ20" s="240" t="s">
        <v>411</v>
      </c>
      <c r="AR20" s="240" t="s">
        <v>411</v>
      </c>
      <c r="AS20" s="240" t="s">
        <v>411</v>
      </c>
      <c r="AT20" s="240" t="s">
        <v>411</v>
      </c>
      <c r="AU20" s="240" t="s">
        <v>411</v>
      </c>
      <c r="AV20" s="240" t="s">
        <v>411</v>
      </c>
      <c r="AW20" s="240" t="s">
        <v>411</v>
      </c>
      <c r="AX20" s="240" t="s">
        <v>411</v>
      </c>
      <c r="AY20" s="240" t="s">
        <v>411</v>
      </c>
      <c r="AZ20" s="240" t="s">
        <v>411</v>
      </c>
      <c r="BA20" s="240" t="s">
        <v>411</v>
      </c>
      <c r="BB20" s="240" t="s">
        <v>411</v>
      </c>
      <c r="BC20" s="240" t="s">
        <v>411</v>
      </c>
      <c r="BD20" s="240" t="s">
        <v>411</v>
      </c>
      <c r="BE20" s="240" t="s">
        <v>411</v>
      </c>
      <c r="BF20" s="240" t="s">
        <v>411</v>
      </c>
      <c r="BG20" s="240" t="s">
        <v>411</v>
      </c>
      <c r="BH20" s="240" t="s">
        <v>411</v>
      </c>
      <c r="BI20" s="240" t="s">
        <v>411</v>
      </c>
      <c r="BJ20" s="240" t="s">
        <v>411</v>
      </c>
      <c r="BK20" s="240" t="s">
        <v>411</v>
      </c>
      <c r="BL20" s="240">
        <v>648.39868019601681</v>
      </c>
      <c r="BM20" s="240">
        <v>677.56700463404729</v>
      </c>
      <c r="BN20" s="240">
        <v>663.08095054898035</v>
      </c>
      <c r="BO20" s="240">
        <v>626.78101775676737</v>
      </c>
      <c r="BP20" s="240">
        <v>550.93048016298599</v>
      </c>
      <c r="BQ20" s="240">
        <v>491.29283105119077</v>
      </c>
      <c r="BR20" s="240">
        <v>443.77461406450112</v>
      </c>
      <c r="BS20" s="240">
        <v>381.44098743695912</v>
      </c>
      <c r="BT20" s="240">
        <v>309.89289354464535</v>
      </c>
      <c r="BU20" s="240">
        <v>223.58938666833674</v>
      </c>
      <c r="BV20" s="240">
        <v>129.18094520396195</v>
      </c>
      <c r="BW20" s="240">
        <v>81.114290114615784</v>
      </c>
      <c r="BX20" s="240">
        <v>90.472191214627813</v>
      </c>
      <c r="BY20" s="240">
        <v>92.214383038726496</v>
      </c>
      <c r="BZ20" s="240">
        <v>94.889705602543827</v>
      </c>
      <c r="CA20" s="240">
        <v>98.011191049303079</v>
      </c>
      <c r="CB20" s="241">
        <v>101.86213332856835</v>
      </c>
    </row>
    <row r="21" spans="1:80" s="50" customFormat="1" ht="26.25" customHeight="1" x14ac:dyDescent="0.4">
      <c r="A21" s="278"/>
      <c r="B21" s="64" t="s">
        <v>518</v>
      </c>
      <c r="D21" s="240" t="s">
        <v>411</v>
      </c>
      <c r="E21" s="240" t="s">
        <v>411</v>
      </c>
      <c r="F21" s="240" t="s">
        <v>411</v>
      </c>
      <c r="G21" s="240" t="s">
        <v>411</v>
      </c>
      <c r="H21" s="240" t="s">
        <v>411</v>
      </c>
      <c r="I21" s="240" t="s">
        <v>411</v>
      </c>
      <c r="J21" s="240" t="s">
        <v>411</v>
      </c>
      <c r="K21" s="240" t="s">
        <v>411</v>
      </c>
      <c r="L21" s="240" t="s">
        <v>411</v>
      </c>
      <c r="M21" s="240" t="s">
        <v>411</v>
      </c>
      <c r="N21" s="240" t="s">
        <v>411</v>
      </c>
      <c r="O21" s="240" t="s">
        <v>411</v>
      </c>
      <c r="P21" s="240" t="s">
        <v>411</v>
      </c>
      <c r="Q21" s="240" t="s">
        <v>411</v>
      </c>
      <c r="R21" s="240" t="s">
        <v>411</v>
      </c>
      <c r="S21" s="240" t="s">
        <v>411</v>
      </c>
      <c r="T21" s="240" t="s">
        <v>411</v>
      </c>
      <c r="U21" s="240" t="s">
        <v>411</v>
      </c>
      <c r="V21" s="240" t="s">
        <v>411</v>
      </c>
      <c r="W21" s="240" t="s">
        <v>411</v>
      </c>
      <c r="X21" s="240" t="s">
        <v>411</v>
      </c>
      <c r="Y21" s="240" t="s">
        <v>411</v>
      </c>
      <c r="Z21" s="240" t="s">
        <v>411</v>
      </c>
      <c r="AA21" s="240" t="s">
        <v>411</v>
      </c>
      <c r="AB21" s="240" t="s">
        <v>411</v>
      </c>
      <c r="AC21" s="240" t="s">
        <v>411</v>
      </c>
      <c r="AD21" s="240" t="s">
        <v>411</v>
      </c>
      <c r="AE21" s="240" t="s">
        <v>411</v>
      </c>
      <c r="AF21" s="240" t="s">
        <v>411</v>
      </c>
      <c r="AG21" s="240" t="s">
        <v>411</v>
      </c>
      <c r="AH21" s="240" t="s">
        <v>411</v>
      </c>
      <c r="AI21" s="240" t="s">
        <v>411</v>
      </c>
      <c r="AJ21" s="240" t="s">
        <v>411</v>
      </c>
      <c r="AK21" s="240" t="s">
        <v>411</v>
      </c>
      <c r="AL21" s="240" t="s">
        <v>411</v>
      </c>
      <c r="AM21" s="240" t="s">
        <v>411</v>
      </c>
      <c r="AN21" s="240" t="s">
        <v>411</v>
      </c>
      <c r="AO21" s="240" t="s">
        <v>411</v>
      </c>
      <c r="AP21" s="240" t="s">
        <v>411</v>
      </c>
      <c r="AQ21" s="240" t="s">
        <v>411</v>
      </c>
      <c r="AR21" s="240" t="s">
        <v>411</v>
      </c>
      <c r="AS21" s="240" t="s">
        <v>411</v>
      </c>
      <c r="AT21" s="240" t="s">
        <v>411</v>
      </c>
      <c r="AU21" s="240" t="s">
        <v>411</v>
      </c>
      <c r="AV21" s="240" t="s">
        <v>411</v>
      </c>
      <c r="AW21" s="240" t="s">
        <v>411</v>
      </c>
      <c r="AX21" s="240" t="s">
        <v>411</v>
      </c>
      <c r="AY21" s="240" t="s">
        <v>411</v>
      </c>
      <c r="AZ21" s="240" t="s">
        <v>411</v>
      </c>
      <c r="BA21" s="240" t="s">
        <v>411</v>
      </c>
      <c r="BB21" s="240" t="s">
        <v>411</v>
      </c>
      <c r="BC21" s="240" t="s">
        <v>411</v>
      </c>
      <c r="BD21" s="240" t="s">
        <v>411</v>
      </c>
      <c r="BE21" s="240" t="s">
        <v>411</v>
      </c>
      <c r="BF21" s="240" t="s">
        <v>411</v>
      </c>
      <c r="BG21" s="240" t="s">
        <v>411</v>
      </c>
      <c r="BH21" s="240" t="s">
        <v>411</v>
      </c>
      <c r="BI21" s="240" t="s">
        <v>411</v>
      </c>
      <c r="BJ21" s="240" t="s">
        <v>411</v>
      </c>
      <c r="BK21" s="240" t="s">
        <v>411</v>
      </c>
      <c r="BL21" s="240">
        <v>4152.579372791467</v>
      </c>
      <c r="BM21" s="240">
        <v>4313.2385099654957</v>
      </c>
      <c r="BN21" s="240">
        <v>4443.152787180662</v>
      </c>
      <c r="BO21" s="240">
        <v>4622.5520183609024</v>
      </c>
      <c r="BP21" s="240">
        <v>4745.7790610750062</v>
      </c>
      <c r="BQ21" s="240">
        <v>4846.240294482328</v>
      </c>
      <c r="BR21" s="240">
        <v>4852.202471269452</v>
      </c>
      <c r="BS21" s="240">
        <v>4802.0500860739676</v>
      </c>
      <c r="BT21" s="240">
        <v>4647.386078796203</v>
      </c>
      <c r="BU21" s="240">
        <v>4480.8573206008805</v>
      </c>
      <c r="BV21" s="240">
        <v>4304.6376960639882</v>
      </c>
      <c r="BW21" s="240">
        <v>4203.3502662033252</v>
      </c>
      <c r="BX21" s="240">
        <v>4156.5841151463856</v>
      </c>
      <c r="BY21" s="240">
        <v>4127.8485744416967</v>
      </c>
      <c r="BZ21" s="240">
        <v>4149.1007226815627</v>
      </c>
      <c r="CA21" s="240">
        <v>4155.8757081867188</v>
      </c>
      <c r="CB21" s="241">
        <v>4207.6345755016819</v>
      </c>
    </row>
    <row r="22" spans="1:80" s="50" customFormat="1" x14ac:dyDescent="0.4">
      <c r="A22" s="278"/>
      <c r="B22" s="64" t="s">
        <v>412</v>
      </c>
      <c r="D22" s="240" t="s">
        <v>411</v>
      </c>
      <c r="E22" s="240" t="s">
        <v>411</v>
      </c>
      <c r="F22" s="240" t="s">
        <v>411</v>
      </c>
      <c r="G22" s="240" t="s">
        <v>411</v>
      </c>
      <c r="H22" s="240" t="s">
        <v>411</v>
      </c>
      <c r="I22" s="240" t="s">
        <v>411</v>
      </c>
      <c r="J22" s="240" t="s">
        <v>411</v>
      </c>
      <c r="K22" s="240" t="s">
        <v>411</v>
      </c>
      <c r="L22" s="240" t="s">
        <v>411</v>
      </c>
      <c r="M22" s="240" t="s">
        <v>411</v>
      </c>
      <c r="N22" s="240" t="s">
        <v>411</v>
      </c>
      <c r="O22" s="240" t="s">
        <v>411</v>
      </c>
      <c r="P22" s="240" t="s">
        <v>411</v>
      </c>
      <c r="Q22" s="240" t="s">
        <v>411</v>
      </c>
      <c r="R22" s="240" t="s">
        <v>411</v>
      </c>
      <c r="S22" s="240" t="s">
        <v>411</v>
      </c>
      <c r="T22" s="240" t="s">
        <v>411</v>
      </c>
      <c r="U22" s="240" t="s">
        <v>411</v>
      </c>
      <c r="V22" s="240" t="s">
        <v>411</v>
      </c>
      <c r="W22" s="240" t="s">
        <v>411</v>
      </c>
      <c r="X22" s="240" t="s">
        <v>411</v>
      </c>
      <c r="Y22" s="240" t="s">
        <v>411</v>
      </c>
      <c r="Z22" s="240" t="s">
        <v>411</v>
      </c>
      <c r="AA22" s="240" t="s">
        <v>411</v>
      </c>
      <c r="AB22" s="240" t="s">
        <v>411</v>
      </c>
      <c r="AC22" s="240" t="s">
        <v>411</v>
      </c>
      <c r="AD22" s="240" t="s">
        <v>411</v>
      </c>
      <c r="AE22" s="240" t="s">
        <v>411</v>
      </c>
      <c r="AF22" s="240" t="s">
        <v>411</v>
      </c>
      <c r="AG22" s="240" t="s">
        <v>411</v>
      </c>
      <c r="AH22" s="240" t="s">
        <v>411</v>
      </c>
      <c r="AI22" s="240" t="s">
        <v>411</v>
      </c>
      <c r="AJ22" s="240" t="s">
        <v>411</v>
      </c>
      <c r="AK22" s="240" t="s">
        <v>411</v>
      </c>
      <c r="AL22" s="240" t="s">
        <v>411</v>
      </c>
      <c r="AM22" s="240" t="s">
        <v>411</v>
      </c>
      <c r="AN22" s="240" t="s">
        <v>411</v>
      </c>
      <c r="AO22" s="240" t="s">
        <v>411</v>
      </c>
      <c r="AP22" s="240" t="s">
        <v>411</v>
      </c>
      <c r="AQ22" s="240" t="s">
        <v>411</v>
      </c>
      <c r="AR22" s="240" t="s">
        <v>411</v>
      </c>
      <c r="AS22" s="240" t="s">
        <v>411</v>
      </c>
      <c r="AT22" s="240" t="s">
        <v>411</v>
      </c>
      <c r="AU22" s="240" t="s">
        <v>411</v>
      </c>
      <c r="AV22" s="240" t="s">
        <v>411</v>
      </c>
      <c r="AW22" s="240" t="s">
        <v>411</v>
      </c>
      <c r="AX22" s="240" t="s">
        <v>411</v>
      </c>
      <c r="AY22" s="240" t="s">
        <v>411</v>
      </c>
      <c r="AZ22" s="240" t="s">
        <v>411</v>
      </c>
      <c r="BA22" s="240" t="s">
        <v>411</v>
      </c>
      <c r="BB22" s="240" t="s">
        <v>411</v>
      </c>
      <c r="BC22" s="240" t="s">
        <v>411</v>
      </c>
      <c r="BD22" s="240" t="s">
        <v>411</v>
      </c>
      <c r="BE22" s="240" t="s">
        <v>411</v>
      </c>
      <c r="BF22" s="240" t="s">
        <v>411</v>
      </c>
      <c r="BG22" s="240" t="s">
        <v>411</v>
      </c>
      <c r="BH22" s="240" t="s">
        <v>411</v>
      </c>
      <c r="BI22" s="240" t="s">
        <v>411</v>
      </c>
      <c r="BJ22" s="240" t="s">
        <v>411</v>
      </c>
      <c r="BK22" s="240" t="s">
        <v>411</v>
      </c>
      <c r="BL22" s="240">
        <v>99.45993897531325</v>
      </c>
      <c r="BM22" s="240">
        <v>126.1038655767793</v>
      </c>
      <c r="BN22" s="240">
        <v>152.98604032937789</v>
      </c>
      <c r="BO22" s="240">
        <v>179.42766398503792</v>
      </c>
      <c r="BP22" s="240">
        <v>220.87045793975454</v>
      </c>
      <c r="BQ22" s="240">
        <v>252.27197576665208</v>
      </c>
      <c r="BR22" s="240">
        <v>274.23709589580255</v>
      </c>
      <c r="BS22" s="240">
        <v>300.25519274908095</v>
      </c>
      <c r="BT22" s="240">
        <v>302.12204374352308</v>
      </c>
      <c r="BU22" s="240">
        <v>285.93220021424474</v>
      </c>
      <c r="BV22" s="240">
        <v>306.83467966096413</v>
      </c>
      <c r="BW22" s="240">
        <v>332.44753041399878</v>
      </c>
      <c r="BX22" s="240">
        <v>390.92308612867708</v>
      </c>
      <c r="BY22" s="240">
        <v>401.77059206420307</v>
      </c>
      <c r="BZ22" s="240">
        <v>433.17674133293434</v>
      </c>
      <c r="CA22" s="240">
        <v>471.21797272390438</v>
      </c>
      <c r="CB22" s="241">
        <v>524.3993164313116</v>
      </c>
    </row>
    <row r="23" spans="1:80" s="50" customFormat="1" x14ac:dyDescent="0.4">
      <c r="A23" s="278"/>
      <c r="B23" s="64" t="s">
        <v>519</v>
      </c>
      <c r="D23" s="240" t="s">
        <v>411</v>
      </c>
      <c r="E23" s="240" t="s">
        <v>411</v>
      </c>
      <c r="F23" s="240" t="s">
        <v>411</v>
      </c>
      <c r="G23" s="240" t="s">
        <v>411</v>
      </c>
      <c r="H23" s="240" t="s">
        <v>411</v>
      </c>
      <c r="I23" s="240" t="s">
        <v>411</v>
      </c>
      <c r="J23" s="240" t="s">
        <v>411</v>
      </c>
      <c r="K23" s="240" t="s">
        <v>411</v>
      </c>
      <c r="L23" s="240" t="s">
        <v>411</v>
      </c>
      <c r="M23" s="240" t="s">
        <v>411</v>
      </c>
      <c r="N23" s="240" t="s">
        <v>411</v>
      </c>
      <c r="O23" s="240" t="s">
        <v>411</v>
      </c>
      <c r="P23" s="240" t="s">
        <v>411</v>
      </c>
      <c r="Q23" s="240" t="s">
        <v>411</v>
      </c>
      <c r="R23" s="240" t="s">
        <v>411</v>
      </c>
      <c r="S23" s="240" t="s">
        <v>411</v>
      </c>
      <c r="T23" s="240" t="s">
        <v>411</v>
      </c>
      <c r="U23" s="240" t="s">
        <v>411</v>
      </c>
      <c r="V23" s="240" t="s">
        <v>411</v>
      </c>
      <c r="W23" s="240" t="s">
        <v>411</v>
      </c>
      <c r="X23" s="240" t="s">
        <v>411</v>
      </c>
      <c r="Y23" s="240" t="s">
        <v>411</v>
      </c>
      <c r="Z23" s="240" t="s">
        <v>411</v>
      </c>
      <c r="AA23" s="240" t="s">
        <v>411</v>
      </c>
      <c r="AB23" s="240" t="s">
        <v>411</v>
      </c>
      <c r="AC23" s="240" t="s">
        <v>411</v>
      </c>
      <c r="AD23" s="240" t="s">
        <v>411</v>
      </c>
      <c r="AE23" s="240" t="s">
        <v>411</v>
      </c>
      <c r="AF23" s="240" t="s">
        <v>411</v>
      </c>
      <c r="AG23" s="240" t="s">
        <v>411</v>
      </c>
      <c r="AH23" s="240" t="s">
        <v>411</v>
      </c>
      <c r="AI23" s="240" t="s">
        <v>411</v>
      </c>
      <c r="AJ23" s="240" t="s">
        <v>411</v>
      </c>
      <c r="AK23" s="240" t="s">
        <v>411</v>
      </c>
      <c r="AL23" s="240" t="s">
        <v>411</v>
      </c>
      <c r="AM23" s="240" t="s">
        <v>411</v>
      </c>
      <c r="AN23" s="240" t="s">
        <v>411</v>
      </c>
      <c r="AO23" s="240" t="s">
        <v>411</v>
      </c>
      <c r="AP23" s="240" t="s">
        <v>411</v>
      </c>
      <c r="AQ23" s="240" t="s">
        <v>411</v>
      </c>
      <c r="AR23" s="240" t="s">
        <v>411</v>
      </c>
      <c r="AS23" s="240" t="s">
        <v>411</v>
      </c>
      <c r="AT23" s="240" t="s">
        <v>411</v>
      </c>
      <c r="AU23" s="240" t="s">
        <v>411</v>
      </c>
      <c r="AV23" s="240" t="s">
        <v>411</v>
      </c>
      <c r="AW23" s="240" t="s">
        <v>411</v>
      </c>
      <c r="AX23" s="240" t="s">
        <v>411</v>
      </c>
      <c r="AY23" s="240" t="s">
        <v>411</v>
      </c>
      <c r="AZ23" s="240" t="s">
        <v>411</v>
      </c>
      <c r="BA23" s="240" t="s">
        <v>411</v>
      </c>
      <c r="BB23" s="240" t="s">
        <v>411</v>
      </c>
      <c r="BC23" s="240" t="s">
        <v>411</v>
      </c>
      <c r="BD23" s="240" t="s">
        <v>411</v>
      </c>
      <c r="BE23" s="240" t="s">
        <v>411</v>
      </c>
      <c r="BF23" s="240" t="s">
        <v>411</v>
      </c>
      <c r="BG23" s="240" t="s">
        <v>411</v>
      </c>
      <c r="BH23" s="240" t="s">
        <v>411</v>
      </c>
      <c r="BI23" s="240" t="s">
        <v>411</v>
      </c>
      <c r="BJ23" s="240" t="s">
        <v>411</v>
      </c>
      <c r="BK23" s="240" t="s">
        <v>411</v>
      </c>
      <c r="BL23" s="240">
        <v>22.911098280285508</v>
      </c>
      <c r="BM23" s="240">
        <v>26.48139283378131</v>
      </c>
      <c r="BN23" s="240">
        <v>29.383466506712136</v>
      </c>
      <c r="BO23" s="240">
        <v>31.163302722754715</v>
      </c>
      <c r="BP23" s="240">
        <v>32.761190341591991</v>
      </c>
      <c r="BQ23" s="240">
        <v>32.515440545309076</v>
      </c>
      <c r="BR23" s="240">
        <v>32.218041485030888</v>
      </c>
      <c r="BS23" s="240">
        <v>32.620100909511436</v>
      </c>
      <c r="BT23" s="240">
        <v>31.906919767503069</v>
      </c>
      <c r="BU23" s="240">
        <v>26.665432947447133</v>
      </c>
      <c r="BV23" s="240">
        <v>24.949776724735926</v>
      </c>
      <c r="BW23" s="240">
        <v>14.088184201559413</v>
      </c>
      <c r="BX23" s="240">
        <v>30.96674455244305</v>
      </c>
      <c r="BY23" s="240">
        <v>31.5140803771517</v>
      </c>
      <c r="BZ23" s="240">
        <v>32.258370716328571</v>
      </c>
      <c r="CA23" s="240">
        <v>33.137286757376074</v>
      </c>
      <c r="CB23" s="241">
        <v>34.190543208799788</v>
      </c>
    </row>
    <row r="24" spans="1:80" s="50" customFormat="1" x14ac:dyDescent="0.4">
      <c r="A24" s="278"/>
      <c r="B24" s="64" t="s">
        <v>29</v>
      </c>
      <c r="D24" s="240" t="s">
        <v>411</v>
      </c>
      <c r="E24" s="240" t="s">
        <v>411</v>
      </c>
      <c r="F24" s="240" t="s">
        <v>411</v>
      </c>
      <c r="G24" s="240" t="s">
        <v>411</v>
      </c>
      <c r="H24" s="240" t="s">
        <v>411</v>
      </c>
      <c r="I24" s="240" t="s">
        <v>411</v>
      </c>
      <c r="J24" s="240" t="s">
        <v>411</v>
      </c>
      <c r="K24" s="240" t="s">
        <v>411</v>
      </c>
      <c r="L24" s="240" t="s">
        <v>411</v>
      </c>
      <c r="M24" s="240" t="s">
        <v>411</v>
      </c>
      <c r="N24" s="240" t="s">
        <v>411</v>
      </c>
      <c r="O24" s="240" t="s">
        <v>411</v>
      </c>
      <c r="P24" s="240" t="s">
        <v>411</v>
      </c>
      <c r="Q24" s="240" t="s">
        <v>411</v>
      </c>
      <c r="R24" s="240" t="s">
        <v>411</v>
      </c>
      <c r="S24" s="240" t="s">
        <v>411</v>
      </c>
      <c r="T24" s="240" t="s">
        <v>411</v>
      </c>
      <c r="U24" s="240" t="s">
        <v>411</v>
      </c>
      <c r="V24" s="240" t="s">
        <v>411</v>
      </c>
      <c r="W24" s="240" t="s">
        <v>411</v>
      </c>
      <c r="X24" s="240" t="s">
        <v>411</v>
      </c>
      <c r="Y24" s="240" t="s">
        <v>411</v>
      </c>
      <c r="Z24" s="240" t="s">
        <v>411</v>
      </c>
      <c r="AA24" s="240" t="s">
        <v>411</v>
      </c>
      <c r="AB24" s="240" t="s">
        <v>411</v>
      </c>
      <c r="AC24" s="240" t="s">
        <v>411</v>
      </c>
      <c r="AD24" s="240" t="s">
        <v>411</v>
      </c>
      <c r="AE24" s="240" t="s">
        <v>411</v>
      </c>
      <c r="AF24" s="240" t="s">
        <v>411</v>
      </c>
      <c r="AG24" s="240" t="s">
        <v>411</v>
      </c>
      <c r="AH24" s="240" t="s">
        <v>411</v>
      </c>
      <c r="AI24" s="240" t="s">
        <v>411</v>
      </c>
      <c r="AJ24" s="240" t="s">
        <v>411</v>
      </c>
      <c r="AK24" s="240" t="s">
        <v>411</v>
      </c>
      <c r="AL24" s="240" t="s">
        <v>411</v>
      </c>
      <c r="AM24" s="240" t="s">
        <v>411</v>
      </c>
      <c r="AN24" s="240" t="s">
        <v>411</v>
      </c>
      <c r="AO24" s="240" t="s">
        <v>411</v>
      </c>
      <c r="AP24" s="240" t="s">
        <v>411</v>
      </c>
      <c r="AQ24" s="240" t="s">
        <v>411</v>
      </c>
      <c r="AR24" s="240" t="s">
        <v>411</v>
      </c>
      <c r="AS24" s="240" t="s">
        <v>411</v>
      </c>
      <c r="AT24" s="240" t="s">
        <v>411</v>
      </c>
      <c r="AU24" s="240" t="s">
        <v>411</v>
      </c>
      <c r="AV24" s="240" t="s">
        <v>411</v>
      </c>
      <c r="AW24" s="240" t="s">
        <v>411</v>
      </c>
      <c r="AX24" s="240" t="s">
        <v>411</v>
      </c>
      <c r="AY24" s="240" t="s">
        <v>411</v>
      </c>
      <c r="AZ24" s="240" t="s">
        <v>411</v>
      </c>
      <c r="BA24" s="240" t="s">
        <v>411</v>
      </c>
      <c r="BB24" s="240" t="s">
        <v>411</v>
      </c>
      <c r="BC24" s="240" t="s">
        <v>411</v>
      </c>
      <c r="BD24" s="240" t="s">
        <v>411</v>
      </c>
      <c r="BE24" s="240" t="s">
        <v>411</v>
      </c>
      <c r="BF24" s="240" t="s">
        <v>411</v>
      </c>
      <c r="BG24" s="240" t="s">
        <v>411</v>
      </c>
      <c r="BH24" s="240" t="s">
        <v>411</v>
      </c>
      <c r="BI24" s="240" t="s">
        <v>411</v>
      </c>
      <c r="BJ24" s="240" t="s">
        <v>411</v>
      </c>
      <c r="BK24" s="240" t="s">
        <v>411</v>
      </c>
      <c r="BL24" s="240">
        <v>729.57844381337998</v>
      </c>
      <c r="BM24" s="240">
        <v>811.77139366659742</v>
      </c>
      <c r="BN24" s="240">
        <v>789.08018610923807</v>
      </c>
      <c r="BO24" s="240">
        <v>845.76504266207826</v>
      </c>
      <c r="BP24" s="240">
        <v>954.91007025113925</v>
      </c>
      <c r="BQ24" s="240">
        <v>1050.0322154118712</v>
      </c>
      <c r="BR24" s="240">
        <v>1152.4229375804537</v>
      </c>
      <c r="BS24" s="240">
        <v>1242.6322315630098</v>
      </c>
      <c r="BT24" s="240">
        <v>1317.0764254864059</v>
      </c>
      <c r="BU24" s="240">
        <v>1382.1764984226986</v>
      </c>
      <c r="BV24" s="240">
        <v>1433.694688213282</v>
      </c>
      <c r="BW24" s="240">
        <v>1485.5616088438608</v>
      </c>
      <c r="BX24" s="240">
        <v>1530.6523118012394</v>
      </c>
      <c r="BY24" s="240">
        <v>1630.1118966016581</v>
      </c>
      <c r="BZ24" s="240">
        <v>1752.2070668166773</v>
      </c>
      <c r="CA24" s="240">
        <v>1900.4845653533769</v>
      </c>
      <c r="CB24" s="241">
        <v>2087.1029182459729</v>
      </c>
    </row>
    <row r="25" spans="1:80" s="50" customFormat="1" x14ac:dyDescent="0.4">
      <c r="A25" s="278"/>
      <c r="B25" s="64" t="s">
        <v>556</v>
      </c>
      <c r="D25" s="240" t="s">
        <v>411</v>
      </c>
      <c r="E25" s="240" t="s">
        <v>411</v>
      </c>
      <c r="F25" s="240" t="s">
        <v>411</v>
      </c>
      <c r="G25" s="240" t="s">
        <v>411</v>
      </c>
      <c r="H25" s="240" t="s">
        <v>411</v>
      </c>
      <c r="I25" s="240" t="s">
        <v>411</v>
      </c>
      <c r="J25" s="240" t="s">
        <v>411</v>
      </c>
      <c r="K25" s="240" t="s">
        <v>411</v>
      </c>
      <c r="L25" s="240" t="s">
        <v>411</v>
      </c>
      <c r="M25" s="240" t="s">
        <v>411</v>
      </c>
      <c r="N25" s="240" t="s">
        <v>411</v>
      </c>
      <c r="O25" s="240" t="s">
        <v>411</v>
      </c>
      <c r="P25" s="240" t="s">
        <v>411</v>
      </c>
      <c r="Q25" s="240" t="s">
        <v>411</v>
      </c>
      <c r="R25" s="240" t="s">
        <v>411</v>
      </c>
      <c r="S25" s="240" t="s">
        <v>411</v>
      </c>
      <c r="T25" s="240" t="s">
        <v>411</v>
      </c>
      <c r="U25" s="240" t="s">
        <v>411</v>
      </c>
      <c r="V25" s="240" t="s">
        <v>411</v>
      </c>
      <c r="W25" s="240" t="s">
        <v>411</v>
      </c>
      <c r="X25" s="240" t="s">
        <v>411</v>
      </c>
      <c r="Y25" s="240" t="s">
        <v>411</v>
      </c>
      <c r="Z25" s="240" t="s">
        <v>411</v>
      </c>
      <c r="AA25" s="240" t="s">
        <v>411</v>
      </c>
      <c r="AB25" s="240" t="s">
        <v>411</v>
      </c>
      <c r="AC25" s="240" t="s">
        <v>411</v>
      </c>
      <c r="AD25" s="240" t="s">
        <v>411</v>
      </c>
      <c r="AE25" s="240" t="s">
        <v>411</v>
      </c>
      <c r="AF25" s="240" t="s">
        <v>411</v>
      </c>
      <c r="AG25" s="240" t="s">
        <v>411</v>
      </c>
      <c r="AH25" s="240" t="s">
        <v>411</v>
      </c>
      <c r="AI25" s="240" t="s">
        <v>411</v>
      </c>
      <c r="AJ25" s="240" t="s">
        <v>411</v>
      </c>
      <c r="AK25" s="240" t="s">
        <v>411</v>
      </c>
      <c r="AL25" s="240" t="s">
        <v>411</v>
      </c>
      <c r="AM25" s="240" t="s">
        <v>411</v>
      </c>
      <c r="AN25" s="240" t="s">
        <v>411</v>
      </c>
      <c r="AO25" s="240" t="s">
        <v>411</v>
      </c>
      <c r="AP25" s="240" t="s">
        <v>411</v>
      </c>
      <c r="AQ25" s="240" t="s">
        <v>411</v>
      </c>
      <c r="AR25" s="240" t="s">
        <v>411</v>
      </c>
      <c r="AS25" s="240" t="s">
        <v>411</v>
      </c>
      <c r="AT25" s="240" t="s">
        <v>411</v>
      </c>
      <c r="AU25" s="240" t="s">
        <v>411</v>
      </c>
      <c r="AV25" s="240" t="s">
        <v>411</v>
      </c>
      <c r="AW25" s="240" t="s">
        <v>411</v>
      </c>
      <c r="AX25" s="240" t="s">
        <v>411</v>
      </c>
      <c r="AY25" s="240" t="s">
        <v>411</v>
      </c>
      <c r="AZ25" s="240" t="s">
        <v>411</v>
      </c>
      <c r="BA25" s="240" t="s">
        <v>411</v>
      </c>
      <c r="BB25" s="240" t="s">
        <v>411</v>
      </c>
      <c r="BC25" s="240" t="s">
        <v>411</v>
      </c>
      <c r="BD25" s="240" t="s">
        <v>411</v>
      </c>
      <c r="BE25" s="240" t="s">
        <v>411</v>
      </c>
      <c r="BF25" s="240" t="s">
        <v>411</v>
      </c>
      <c r="BG25" s="240" t="s">
        <v>411</v>
      </c>
      <c r="BH25" s="240" t="s">
        <v>411</v>
      </c>
      <c r="BI25" s="240" t="s">
        <v>411</v>
      </c>
      <c r="BJ25" s="240" t="s">
        <v>411</v>
      </c>
      <c r="BK25" s="240" t="s">
        <v>411</v>
      </c>
      <c r="BL25" s="240">
        <v>1732.6349857079667</v>
      </c>
      <c r="BM25" s="240">
        <v>2425.5878015465441</v>
      </c>
      <c r="BN25" s="240">
        <v>3188.439054253764</v>
      </c>
      <c r="BO25" s="240">
        <v>3820.5403163022961</v>
      </c>
      <c r="BP25" s="240">
        <v>4315.1379425227778</v>
      </c>
      <c r="BQ25" s="240">
        <v>4861.3146503387634</v>
      </c>
      <c r="BR25" s="240">
        <v>5311.7474062442998</v>
      </c>
      <c r="BS25" s="240">
        <v>5479.6586182681949</v>
      </c>
      <c r="BT25" s="240">
        <v>5300.9156882785428</v>
      </c>
      <c r="BU25" s="240">
        <v>4949.7419052072837</v>
      </c>
      <c r="BV25" s="240">
        <v>4586.6035342723026</v>
      </c>
      <c r="BW25" s="240">
        <v>3932.3635639791837</v>
      </c>
      <c r="BX25" s="240">
        <v>5653.4858505459633</v>
      </c>
      <c r="BY25" s="240">
        <v>5745.4613398551537</v>
      </c>
      <c r="BZ25" s="240">
        <v>5920.3834665108789</v>
      </c>
      <c r="CA25" s="240">
        <v>6091.9101997071912</v>
      </c>
      <c r="CB25" s="241">
        <v>6243.7974682788563</v>
      </c>
    </row>
    <row r="26" spans="1:80" s="50" customFormat="1" ht="26.25" customHeight="1" x14ac:dyDescent="0.4">
      <c r="A26" s="278"/>
      <c r="B26" s="64" t="s">
        <v>521</v>
      </c>
      <c r="D26" s="240">
        <f t="shared" ref="D26:AI26" si="2">D29</f>
        <v>0</v>
      </c>
      <c r="E26" s="240">
        <f t="shared" si="2"/>
        <v>0</v>
      </c>
      <c r="F26" s="240">
        <f t="shared" si="2"/>
        <v>0</v>
      </c>
      <c r="G26" s="240">
        <f t="shared" si="2"/>
        <v>0</v>
      </c>
      <c r="H26" s="240">
        <f t="shared" si="2"/>
        <v>0</v>
      </c>
      <c r="I26" s="240">
        <f t="shared" si="2"/>
        <v>0</v>
      </c>
      <c r="J26" s="240">
        <f t="shared" si="2"/>
        <v>0</v>
      </c>
      <c r="K26" s="240">
        <f t="shared" si="2"/>
        <v>0</v>
      </c>
      <c r="L26" s="240">
        <f t="shared" si="2"/>
        <v>0</v>
      </c>
      <c r="M26" s="240">
        <f t="shared" si="2"/>
        <v>0</v>
      </c>
      <c r="N26" s="240">
        <f t="shared" si="2"/>
        <v>0</v>
      </c>
      <c r="O26" s="240">
        <f t="shared" si="2"/>
        <v>0</v>
      </c>
      <c r="P26" s="240">
        <f t="shared" si="2"/>
        <v>0</v>
      </c>
      <c r="Q26" s="240">
        <f t="shared" si="2"/>
        <v>0</v>
      </c>
      <c r="R26" s="240">
        <f t="shared" si="2"/>
        <v>0</v>
      </c>
      <c r="S26" s="240">
        <f t="shared" si="2"/>
        <v>0</v>
      </c>
      <c r="T26" s="240">
        <f t="shared" si="2"/>
        <v>0</v>
      </c>
      <c r="U26" s="240">
        <f t="shared" si="2"/>
        <v>0</v>
      </c>
      <c r="V26" s="240">
        <f t="shared" si="2"/>
        <v>0</v>
      </c>
      <c r="W26" s="240">
        <f t="shared" si="2"/>
        <v>0</v>
      </c>
      <c r="X26" s="240">
        <f t="shared" si="2"/>
        <v>0</v>
      </c>
      <c r="Y26" s="240">
        <f t="shared" si="2"/>
        <v>0</v>
      </c>
      <c r="Z26" s="240">
        <f t="shared" si="2"/>
        <v>0</v>
      </c>
      <c r="AA26" s="240">
        <f t="shared" si="2"/>
        <v>0</v>
      </c>
      <c r="AB26" s="240">
        <f t="shared" si="2"/>
        <v>0</v>
      </c>
      <c r="AC26" s="240">
        <f t="shared" si="2"/>
        <v>0</v>
      </c>
      <c r="AD26" s="240">
        <f t="shared" si="2"/>
        <v>0</v>
      </c>
      <c r="AE26" s="240">
        <f t="shared" si="2"/>
        <v>0</v>
      </c>
      <c r="AF26" s="240">
        <f t="shared" si="2"/>
        <v>0</v>
      </c>
      <c r="AG26" s="240">
        <f t="shared" si="2"/>
        <v>0</v>
      </c>
      <c r="AH26" s="240">
        <f t="shared" si="2"/>
        <v>320.9395900106818</v>
      </c>
      <c r="AI26" s="240">
        <f t="shared" si="2"/>
        <v>352.75813604081998</v>
      </c>
      <c r="AJ26" s="240">
        <f t="shared" ref="AJ26:BQ26" si="3">AJ29</f>
        <v>455.35323341022615</v>
      </c>
      <c r="AK26" s="240">
        <f t="shared" si="3"/>
        <v>736.40552867942881</v>
      </c>
      <c r="AL26" s="240">
        <f t="shared" si="3"/>
        <v>946.35929177961918</v>
      </c>
      <c r="AM26" s="240">
        <f t="shared" si="3"/>
        <v>1119.0866247744702</v>
      </c>
      <c r="AN26" s="240">
        <f t="shared" si="3"/>
        <v>1260.4022225303984</v>
      </c>
      <c r="AO26" s="240">
        <f t="shared" si="3"/>
        <v>1413.4558865030046</v>
      </c>
      <c r="AP26" s="240">
        <f t="shared" si="3"/>
        <v>1518.3915054319073</v>
      </c>
      <c r="AQ26" s="240">
        <f t="shared" si="3"/>
        <v>1572.8116400781266</v>
      </c>
      <c r="AR26" s="240">
        <f t="shared" si="3"/>
        <v>1819.8820000000001</v>
      </c>
      <c r="AS26" s="240">
        <f t="shared" si="3"/>
        <v>2044.9829999999999</v>
      </c>
      <c r="AT26" s="240">
        <f t="shared" si="3"/>
        <v>2323.52</v>
      </c>
      <c r="AU26" s="240">
        <f t="shared" si="3"/>
        <v>2573.1280000000002</v>
      </c>
      <c r="AV26" s="240">
        <f t="shared" si="3"/>
        <v>2807.8249999999998</v>
      </c>
      <c r="AW26" s="240">
        <f t="shared" si="3"/>
        <v>3189.0050000000001</v>
      </c>
      <c r="AX26" s="240">
        <f t="shared" si="3"/>
        <v>3402.2148963971672</v>
      </c>
      <c r="AY26" s="240">
        <f t="shared" si="3"/>
        <v>3614.8473488867526</v>
      </c>
      <c r="AZ26" s="240">
        <f t="shared" si="3"/>
        <v>3751.9206727282358</v>
      </c>
      <c r="BA26" s="240">
        <f t="shared" si="3"/>
        <v>3788.0146137757624</v>
      </c>
      <c r="BB26" s="240">
        <f t="shared" si="3"/>
        <v>3851.7417929521921</v>
      </c>
      <c r="BC26" s="240">
        <f t="shared" si="3"/>
        <v>3997.2728888889624</v>
      </c>
      <c r="BD26" s="240">
        <f t="shared" si="3"/>
        <v>4207.3417317175063</v>
      </c>
      <c r="BE26" s="240">
        <f t="shared" si="3"/>
        <v>4458.6120397296809</v>
      </c>
      <c r="BF26" s="240">
        <f t="shared" si="3"/>
        <v>4782.8062827579006</v>
      </c>
      <c r="BG26" s="240">
        <f t="shared" si="3"/>
        <v>4439.9426964228405</v>
      </c>
      <c r="BH26" s="240">
        <f t="shared" si="3"/>
        <v>4548.4601171225586</v>
      </c>
      <c r="BI26" s="240">
        <f t="shared" si="3"/>
        <v>4563.9384927414358</v>
      </c>
      <c r="BJ26" s="240">
        <f t="shared" si="3"/>
        <v>4861.4789099542368</v>
      </c>
      <c r="BK26" s="240">
        <f t="shared" si="3"/>
        <v>4923.6027084858815</v>
      </c>
      <c r="BL26" s="240">
        <f t="shared" si="3"/>
        <v>5503.9442212258709</v>
      </c>
      <c r="BM26" s="240">
        <f t="shared" si="3"/>
        <v>5762.4397376097304</v>
      </c>
      <c r="BN26" s="240">
        <f t="shared" si="3"/>
        <v>5948.9797621593234</v>
      </c>
      <c r="BO26" s="240">
        <f t="shared" si="3"/>
        <v>6241.622946717006</v>
      </c>
      <c r="BP26" s="240">
        <f t="shared" si="3"/>
        <v>6427.139962759471</v>
      </c>
      <c r="BQ26" s="240">
        <f t="shared" si="3"/>
        <v>6544.0581409153201</v>
      </c>
      <c r="BR26" s="240">
        <v>6578.0549409279665</v>
      </c>
      <c r="BS26" s="240">
        <v>6527.4880116677159</v>
      </c>
      <c r="BT26" s="240">
        <v>6329.2889150000001</v>
      </c>
      <c r="BU26" s="240">
        <v>6088.1434402404884</v>
      </c>
      <c r="BV26" s="240">
        <v>5834.4073650414393</v>
      </c>
      <c r="BW26" s="240">
        <v>5760.6964511714314</v>
      </c>
      <c r="BX26" s="240">
        <v>5687.2364269476366</v>
      </c>
      <c r="BY26" s="240">
        <v>5757.9604710433605</v>
      </c>
      <c r="BZ26" s="240">
        <v>5901.3077894982489</v>
      </c>
      <c r="CA26" s="240">
        <v>6056.3602735401028</v>
      </c>
      <c r="CB26" s="241">
        <v>6294.7374937476607</v>
      </c>
    </row>
    <row r="27" spans="1:80" s="50" customFormat="1" x14ac:dyDescent="0.4">
      <c r="A27" s="278"/>
      <c r="B27" s="64" t="s">
        <v>522</v>
      </c>
      <c r="D27" s="240">
        <f t="shared" ref="D27:AI27" si="4">SUM(D30:D33)</f>
        <v>0</v>
      </c>
      <c r="E27" s="240">
        <f t="shared" si="4"/>
        <v>0</v>
      </c>
      <c r="F27" s="240">
        <f t="shared" si="4"/>
        <v>0</v>
      </c>
      <c r="G27" s="240">
        <f t="shared" si="4"/>
        <v>0</v>
      </c>
      <c r="H27" s="240">
        <f t="shared" si="4"/>
        <v>0</v>
      </c>
      <c r="I27" s="240">
        <f t="shared" si="4"/>
        <v>0</v>
      </c>
      <c r="J27" s="240">
        <f t="shared" si="4"/>
        <v>0</v>
      </c>
      <c r="K27" s="240">
        <f t="shared" si="4"/>
        <v>0</v>
      </c>
      <c r="L27" s="240">
        <f t="shared" si="4"/>
        <v>0</v>
      </c>
      <c r="M27" s="240">
        <f t="shared" si="4"/>
        <v>0</v>
      </c>
      <c r="N27" s="240">
        <f t="shared" si="4"/>
        <v>0</v>
      </c>
      <c r="O27" s="240">
        <f t="shared" si="4"/>
        <v>0</v>
      </c>
      <c r="P27" s="240">
        <f t="shared" si="4"/>
        <v>0</v>
      </c>
      <c r="Q27" s="240">
        <f t="shared" si="4"/>
        <v>0</v>
      </c>
      <c r="R27" s="240">
        <f t="shared" si="4"/>
        <v>0</v>
      </c>
      <c r="S27" s="240">
        <f t="shared" si="4"/>
        <v>0</v>
      </c>
      <c r="T27" s="240">
        <f t="shared" si="4"/>
        <v>0</v>
      </c>
      <c r="U27" s="240">
        <f t="shared" si="4"/>
        <v>0</v>
      </c>
      <c r="V27" s="240">
        <f t="shared" si="4"/>
        <v>0</v>
      </c>
      <c r="W27" s="240">
        <f t="shared" si="4"/>
        <v>0</v>
      </c>
      <c r="X27" s="240">
        <f t="shared" si="4"/>
        <v>0</v>
      </c>
      <c r="Y27" s="240">
        <f t="shared" si="4"/>
        <v>0</v>
      </c>
      <c r="Z27" s="240">
        <f t="shared" si="4"/>
        <v>0</v>
      </c>
      <c r="AA27" s="240">
        <f t="shared" si="4"/>
        <v>0</v>
      </c>
      <c r="AB27" s="240">
        <f t="shared" si="4"/>
        <v>0</v>
      </c>
      <c r="AC27" s="240">
        <f t="shared" si="4"/>
        <v>0</v>
      </c>
      <c r="AD27" s="240">
        <f t="shared" si="4"/>
        <v>0</v>
      </c>
      <c r="AE27" s="240">
        <f t="shared" si="4"/>
        <v>0</v>
      </c>
      <c r="AF27" s="240">
        <f t="shared" si="4"/>
        <v>0</v>
      </c>
      <c r="AG27" s="240">
        <f t="shared" si="4"/>
        <v>0</v>
      </c>
      <c r="AH27" s="240">
        <f t="shared" si="4"/>
        <v>400.06040998931815</v>
      </c>
      <c r="AI27" s="240">
        <f t="shared" si="4"/>
        <v>440.24186395917997</v>
      </c>
      <c r="AJ27" s="240">
        <f t="shared" ref="AJ27:BQ27" si="5">SUM(AJ30:AJ33)</f>
        <v>568.64676658977396</v>
      </c>
      <c r="AK27" s="240">
        <f t="shared" si="5"/>
        <v>919.19447132057121</v>
      </c>
      <c r="AL27" s="240">
        <f t="shared" si="5"/>
        <v>1181.6407082203809</v>
      </c>
      <c r="AM27" s="240">
        <f t="shared" si="5"/>
        <v>1396.9133752255298</v>
      </c>
      <c r="AN27" s="240">
        <f t="shared" si="5"/>
        <v>1572.5977774696016</v>
      </c>
      <c r="AO27" s="240">
        <f t="shared" si="5"/>
        <v>1763.5441134969951</v>
      </c>
      <c r="AP27" s="240">
        <f t="shared" si="5"/>
        <v>1896.6084945680932</v>
      </c>
      <c r="AQ27" s="240">
        <f t="shared" si="5"/>
        <v>1963.1883599218736</v>
      </c>
      <c r="AR27" s="240">
        <f t="shared" si="5"/>
        <v>1903.5669999999996</v>
      </c>
      <c r="AS27" s="240">
        <f t="shared" si="5"/>
        <v>2187.5540000000001</v>
      </c>
      <c r="AT27" s="240">
        <f t="shared" si="5"/>
        <v>2771.8209999999999</v>
      </c>
      <c r="AU27" s="240">
        <f t="shared" si="5"/>
        <v>3785.5240000000008</v>
      </c>
      <c r="AV27" s="240">
        <f t="shared" si="5"/>
        <v>5004.2709999999997</v>
      </c>
      <c r="AW27" s="240">
        <f t="shared" si="5"/>
        <v>6027.8400000000011</v>
      </c>
      <c r="AX27" s="240">
        <f t="shared" si="5"/>
        <v>6701.0210236028324</v>
      </c>
      <c r="AY27" s="240">
        <f t="shared" si="5"/>
        <v>7259.8193451132465</v>
      </c>
      <c r="AZ27" s="240">
        <f t="shared" si="5"/>
        <v>7627.8412922717607</v>
      </c>
      <c r="BA27" s="240">
        <f t="shared" si="5"/>
        <v>7388.3815092242394</v>
      </c>
      <c r="BB27" s="240">
        <f t="shared" si="5"/>
        <v>7213.0624270478074</v>
      </c>
      <c r="BC27" s="240">
        <f t="shared" si="5"/>
        <v>7066.8309277856351</v>
      </c>
      <c r="BD27" s="240">
        <f t="shared" si="5"/>
        <v>6955.0272430824934</v>
      </c>
      <c r="BE27" s="240">
        <f t="shared" si="5"/>
        <v>7130.0830912703177</v>
      </c>
      <c r="BF27" s="240">
        <f t="shared" si="5"/>
        <v>7853.4141332420995</v>
      </c>
      <c r="BG27" s="240">
        <f t="shared" si="5"/>
        <v>7907.4304242871603</v>
      </c>
      <c r="BH27" s="240">
        <f t="shared" si="5"/>
        <v>8609.1099443174389</v>
      </c>
      <c r="BI27" s="240">
        <f t="shared" si="5"/>
        <v>9364.2666422585644</v>
      </c>
      <c r="BJ27" s="240">
        <f t="shared" si="5"/>
        <v>9979.0686760457666</v>
      </c>
      <c r="BK27" s="240">
        <f t="shared" si="5"/>
        <v>10808.197886514117</v>
      </c>
      <c r="BL27" s="240">
        <f t="shared" si="5"/>
        <v>11599.496940774132</v>
      </c>
      <c r="BM27" s="240">
        <f t="shared" si="5"/>
        <v>14226.791440390265</v>
      </c>
      <c r="BN27" s="240">
        <f t="shared" si="5"/>
        <v>15478.01053884067</v>
      </c>
      <c r="BO27" s="240">
        <f t="shared" si="5"/>
        <v>16578.667176283001</v>
      </c>
      <c r="BP27" s="240">
        <f t="shared" si="5"/>
        <v>17472.491649240532</v>
      </c>
      <c r="BQ27" s="240">
        <f t="shared" si="5"/>
        <v>17625.749532084679</v>
      </c>
      <c r="BR27" s="240">
        <v>17738.510614072031</v>
      </c>
      <c r="BS27" s="240">
        <v>17716.225635332288</v>
      </c>
      <c r="BT27" s="240">
        <v>17111.31100400001</v>
      </c>
      <c r="BU27" s="240">
        <v>16213.076773759509</v>
      </c>
      <c r="BV27" s="240">
        <v>14890.47028561604</v>
      </c>
      <c r="BW27" s="240">
        <v>12530.856923557772</v>
      </c>
      <c r="BX27" s="240">
        <v>18339.474139108403</v>
      </c>
      <c r="BY27" s="240">
        <v>18789.124037353155</v>
      </c>
      <c r="BZ27" s="240">
        <v>19494.575066561782</v>
      </c>
      <c r="CA27" s="240">
        <v>20285.052294370536</v>
      </c>
      <c r="CB27" s="241">
        <v>21144.283644674553</v>
      </c>
    </row>
    <row r="28" spans="1:80" s="50" customFormat="1" ht="26.25" customHeight="1" x14ac:dyDescent="0.4">
      <c r="A28" s="96"/>
      <c r="B28" s="96" t="s">
        <v>523</v>
      </c>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1"/>
    </row>
    <row r="29" spans="1:80" s="50" customFormat="1" x14ac:dyDescent="0.4">
      <c r="B29" s="64" t="s">
        <v>557</v>
      </c>
      <c r="D29" s="240">
        <v>0</v>
      </c>
      <c r="E29" s="240">
        <v>0</v>
      </c>
      <c r="F29" s="240">
        <v>0</v>
      </c>
      <c r="G29" s="240">
        <v>0</v>
      </c>
      <c r="H29" s="240">
        <v>0</v>
      </c>
      <c r="I29" s="240">
        <v>0</v>
      </c>
      <c r="J29" s="240">
        <v>0</v>
      </c>
      <c r="K29" s="240">
        <v>0</v>
      </c>
      <c r="L29" s="240">
        <v>0</v>
      </c>
      <c r="M29" s="240">
        <v>0</v>
      </c>
      <c r="N29" s="240">
        <v>0</v>
      </c>
      <c r="O29" s="240">
        <v>0</v>
      </c>
      <c r="P29" s="240">
        <v>0</v>
      </c>
      <c r="Q29" s="240">
        <v>0</v>
      </c>
      <c r="R29" s="240">
        <v>0</v>
      </c>
      <c r="S29" s="240">
        <v>0</v>
      </c>
      <c r="T29" s="240">
        <v>0</v>
      </c>
      <c r="U29" s="240">
        <v>0</v>
      </c>
      <c r="V29" s="240">
        <v>0</v>
      </c>
      <c r="W29" s="240">
        <v>0</v>
      </c>
      <c r="X29" s="240">
        <v>0</v>
      </c>
      <c r="Y29" s="240">
        <v>0</v>
      </c>
      <c r="Z29" s="240">
        <v>0</v>
      </c>
      <c r="AA29" s="240">
        <v>0</v>
      </c>
      <c r="AB29" s="240">
        <v>0</v>
      </c>
      <c r="AC29" s="240">
        <v>0</v>
      </c>
      <c r="AD29" s="240">
        <v>0</v>
      </c>
      <c r="AE29" s="240">
        <v>0</v>
      </c>
      <c r="AF29" s="240">
        <v>0</v>
      </c>
      <c r="AG29" s="240">
        <v>0</v>
      </c>
      <c r="AH29" s="240">
        <v>320.9395900106818</v>
      </c>
      <c r="AI29" s="240">
        <v>352.75813604081998</v>
      </c>
      <c r="AJ29" s="240">
        <v>455.35323341022615</v>
      </c>
      <c r="AK29" s="240">
        <v>736.40552867942881</v>
      </c>
      <c r="AL29" s="240">
        <v>946.35929177961918</v>
      </c>
      <c r="AM29" s="240">
        <v>1119.0866247744702</v>
      </c>
      <c r="AN29" s="240">
        <v>1260.4022225303984</v>
      </c>
      <c r="AO29" s="240">
        <v>1413.4558865030046</v>
      </c>
      <c r="AP29" s="240">
        <v>1518.3915054319073</v>
      </c>
      <c r="AQ29" s="240">
        <v>1572.8116400781266</v>
      </c>
      <c r="AR29" s="240">
        <v>1819.8820000000001</v>
      </c>
      <c r="AS29" s="240">
        <v>2044.9829999999999</v>
      </c>
      <c r="AT29" s="240">
        <v>2323.52</v>
      </c>
      <c r="AU29" s="240">
        <v>2573.1280000000002</v>
      </c>
      <c r="AV29" s="240">
        <v>2807.8249999999998</v>
      </c>
      <c r="AW29" s="240">
        <v>3189.0050000000001</v>
      </c>
      <c r="AX29" s="240">
        <v>3402.2148963971672</v>
      </c>
      <c r="AY29" s="240">
        <v>3614.8473488867526</v>
      </c>
      <c r="AZ29" s="240">
        <v>3751.9206727282358</v>
      </c>
      <c r="BA29" s="240">
        <v>3788.0146137757624</v>
      </c>
      <c r="BB29" s="240">
        <v>3851.7417929521921</v>
      </c>
      <c r="BC29" s="240">
        <v>3997.2728888889624</v>
      </c>
      <c r="BD29" s="240">
        <v>4207.3417317175063</v>
      </c>
      <c r="BE29" s="240">
        <v>4458.6120397296809</v>
      </c>
      <c r="BF29" s="240">
        <v>4782.8062827579006</v>
      </c>
      <c r="BG29" s="240">
        <v>4439.9426964228405</v>
      </c>
      <c r="BH29" s="240">
        <v>4548.4601171225586</v>
      </c>
      <c r="BI29" s="240">
        <v>4563.9384927414358</v>
      </c>
      <c r="BJ29" s="240">
        <v>4861.4789099542368</v>
      </c>
      <c r="BK29" s="240">
        <v>4923.6027084858815</v>
      </c>
      <c r="BL29" s="240">
        <v>5503.9442212258709</v>
      </c>
      <c r="BM29" s="240">
        <v>5762.4397376097304</v>
      </c>
      <c r="BN29" s="240">
        <v>5948.9797621593234</v>
      </c>
      <c r="BO29" s="240">
        <v>6241.622946717006</v>
      </c>
      <c r="BP29" s="240">
        <v>6427.139962759471</v>
      </c>
      <c r="BQ29" s="240">
        <v>6544.0581409153201</v>
      </c>
      <c r="BR29" s="240">
        <v>6578.0549409279665</v>
      </c>
      <c r="BS29" s="240">
        <v>6527.4880116677159</v>
      </c>
      <c r="BT29" s="240">
        <v>6329.2889150000001</v>
      </c>
      <c r="BU29" s="240">
        <v>6088.1434402404884</v>
      </c>
      <c r="BV29" s="240"/>
      <c r="BW29" s="240"/>
      <c r="BX29" s="240"/>
      <c r="BY29" s="240"/>
      <c r="BZ29" s="240"/>
      <c r="CA29" s="240"/>
      <c r="CB29" s="241"/>
    </row>
    <row r="30" spans="1:80" s="50" customFormat="1" ht="22.5" customHeight="1" x14ac:dyDescent="0.4">
      <c r="B30" s="64" t="s">
        <v>415</v>
      </c>
      <c r="D30" s="240">
        <v>0</v>
      </c>
      <c r="E30" s="240">
        <v>0</v>
      </c>
      <c r="F30" s="240">
        <v>0</v>
      </c>
      <c r="G30" s="240">
        <v>0</v>
      </c>
      <c r="H30" s="240">
        <v>0</v>
      </c>
      <c r="I30" s="240">
        <v>0</v>
      </c>
      <c r="J30" s="240">
        <v>0</v>
      </c>
      <c r="K30" s="240">
        <v>0</v>
      </c>
      <c r="L30" s="240">
        <v>0</v>
      </c>
      <c r="M30" s="240">
        <v>0</v>
      </c>
      <c r="N30" s="240">
        <v>0</v>
      </c>
      <c r="O30" s="240">
        <v>0</v>
      </c>
      <c r="P30" s="240">
        <v>0</v>
      </c>
      <c r="Q30" s="240">
        <v>0</v>
      </c>
      <c r="R30" s="240">
        <v>0</v>
      </c>
      <c r="S30" s="240">
        <v>0</v>
      </c>
      <c r="T30" s="240">
        <v>0</v>
      </c>
      <c r="U30" s="240">
        <v>0</v>
      </c>
      <c r="V30" s="240">
        <v>0</v>
      </c>
      <c r="W30" s="240">
        <v>0</v>
      </c>
      <c r="X30" s="240">
        <v>0</v>
      </c>
      <c r="Y30" s="240">
        <v>0</v>
      </c>
      <c r="Z30" s="240">
        <v>0</v>
      </c>
      <c r="AA30" s="240">
        <v>0</v>
      </c>
      <c r="AB30" s="240">
        <v>0</v>
      </c>
      <c r="AC30" s="240">
        <v>0</v>
      </c>
      <c r="AD30" s="240">
        <v>0</v>
      </c>
      <c r="AE30" s="240">
        <v>0</v>
      </c>
      <c r="AF30" s="240">
        <v>0</v>
      </c>
      <c r="AG30" s="240">
        <v>0</v>
      </c>
      <c r="AH30" s="240">
        <v>51.497172727332845</v>
      </c>
      <c r="AI30" s="240">
        <v>56.414147956273574</v>
      </c>
      <c r="AJ30" s="240">
        <v>72.615417878922116</v>
      </c>
      <c r="AK30" s="240">
        <v>117.78692276529311</v>
      </c>
      <c r="AL30" s="240">
        <v>151.22362386540289</v>
      </c>
      <c r="AM30" s="240">
        <v>178.70507247687672</v>
      </c>
      <c r="AN30" s="240">
        <v>201.80019075346371</v>
      </c>
      <c r="AO30" s="240">
        <v>225.35883833034222</v>
      </c>
      <c r="AP30" s="240">
        <v>242.96586799409306</v>
      </c>
      <c r="AQ30" s="240">
        <v>251.3770479196252</v>
      </c>
      <c r="AR30" s="240">
        <v>219.61099999999999</v>
      </c>
      <c r="AS30" s="240">
        <v>302.30599999999998</v>
      </c>
      <c r="AT30" s="240">
        <v>415.50300000000004</v>
      </c>
      <c r="AU30" s="240">
        <v>549.82100000000003</v>
      </c>
      <c r="AV30" s="240">
        <v>722.96500000000003</v>
      </c>
      <c r="AW30" s="240">
        <v>963.53300000000002</v>
      </c>
      <c r="AX30" s="240">
        <v>1237.7020586775143</v>
      </c>
      <c r="AY30" s="240">
        <v>1440.7675679371928</v>
      </c>
      <c r="AZ30" s="240">
        <v>1632.1173192887268</v>
      </c>
      <c r="BA30" s="240">
        <v>1783.2014949487759</v>
      </c>
      <c r="BB30" s="240">
        <v>1966.2753495570933</v>
      </c>
      <c r="BC30" s="240">
        <v>2143.4684371455282</v>
      </c>
      <c r="BD30" s="240">
        <v>2303.1767229957381</v>
      </c>
      <c r="BE30" s="240">
        <v>2531.7035246192022</v>
      </c>
      <c r="BF30" s="240">
        <v>2999.4614887041653</v>
      </c>
      <c r="BG30" s="240">
        <v>2966.6712049912694</v>
      </c>
      <c r="BH30" s="240">
        <v>3201.5130041258617</v>
      </c>
      <c r="BI30" s="240">
        <v>3472.5465205192463</v>
      </c>
      <c r="BJ30" s="240">
        <v>3760.9241738617989</v>
      </c>
      <c r="BK30" s="240">
        <v>3996.4280011900032</v>
      </c>
      <c r="BL30" s="240">
        <v>4244.6051546596109</v>
      </c>
      <c r="BM30" s="240">
        <v>4816.6368835239837</v>
      </c>
      <c r="BN30" s="240">
        <v>5116.2278732207014</v>
      </c>
      <c r="BO30" s="240">
        <v>5469.0315633652781</v>
      </c>
      <c r="BP30" s="240">
        <v>5737.9549651022062</v>
      </c>
      <c r="BQ30" s="240">
        <v>5906.7941022493942</v>
      </c>
      <c r="BR30" s="240">
        <v>6506.7348483009719</v>
      </c>
      <c r="BS30" s="240">
        <v>6964.344186289647</v>
      </c>
      <c r="BT30" s="240">
        <v>7015.2522599964095</v>
      </c>
      <c r="BU30" s="240">
        <v>6928.772256702845</v>
      </c>
      <c r="BV30" s="240"/>
      <c r="BW30" s="240"/>
      <c r="BX30" s="240"/>
      <c r="BY30" s="240"/>
      <c r="BZ30" s="240"/>
      <c r="CA30" s="240"/>
      <c r="CB30" s="241"/>
    </row>
    <row r="31" spans="1:80" s="50" customFormat="1" x14ac:dyDescent="0.4">
      <c r="B31" s="64" t="s">
        <v>525</v>
      </c>
      <c r="D31" s="240">
        <v>0</v>
      </c>
      <c r="E31" s="240">
        <v>0</v>
      </c>
      <c r="F31" s="240">
        <v>0</v>
      </c>
      <c r="G31" s="240">
        <v>0</v>
      </c>
      <c r="H31" s="240">
        <v>0</v>
      </c>
      <c r="I31" s="240">
        <v>0</v>
      </c>
      <c r="J31" s="240">
        <v>0</v>
      </c>
      <c r="K31" s="240">
        <v>0</v>
      </c>
      <c r="L31" s="240">
        <v>0</v>
      </c>
      <c r="M31" s="240">
        <v>0</v>
      </c>
      <c r="N31" s="240">
        <v>0</v>
      </c>
      <c r="O31" s="240">
        <v>0</v>
      </c>
      <c r="P31" s="240">
        <v>0</v>
      </c>
      <c r="Q31" s="240">
        <v>0</v>
      </c>
      <c r="R31" s="240">
        <v>0</v>
      </c>
      <c r="S31" s="240">
        <v>0</v>
      </c>
      <c r="T31" s="240">
        <v>0</v>
      </c>
      <c r="U31" s="240">
        <v>0</v>
      </c>
      <c r="V31" s="240">
        <v>0</v>
      </c>
      <c r="W31" s="240">
        <v>0</v>
      </c>
      <c r="X31" s="240">
        <v>0</v>
      </c>
      <c r="Y31" s="240">
        <v>0</v>
      </c>
      <c r="Z31" s="240">
        <v>0</v>
      </c>
      <c r="AA31" s="240">
        <v>0</v>
      </c>
      <c r="AB31" s="240">
        <v>0</v>
      </c>
      <c r="AC31" s="240">
        <v>0</v>
      </c>
      <c r="AD31" s="240">
        <v>0</v>
      </c>
      <c r="AE31" s="240">
        <v>0</v>
      </c>
      <c r="AF31" s="240">
        <v>0</v>
      </c>
      <c r="AG31" s="240">
        <v>0</v>
      </c>
      <c r="AH31" s="240">
        <v>168.08730332909167</v>
      </c>
      <c r="AI31" s="240">
        <v>184.99751749637238</v>
      </c>
      <c r="AJ31" s="240">
        <v>239.23474572028033</v>
      </c>
      <c r="AK31" s="240">
        <v>386.48978982576017</v>
      </c>
      <c r="AL31" s="240">
        <v>497.02647197775968</v>
      </c>
      <c r="AM31" s="240">
        <v>587.578235170884</v>
      </c>
      <c r="AN31" s="240">
        <v>661.2712513369687</v>
      </c>
      <c r="AO31" s="240">
        <v>741.87435234499264</v>
      </c>
      <c r="AP31" s="240">
        <v>797.59674087542669</v>
      </c>
      <c r="AQ31" s="240">
        <v>825.30668435995631</v>
      </c>
      <c r="AR31" s="240">
        <v>605.18799999999999</v>
      </c>
      <c r="AS31" s="240">
        <v>725.47699999999998</v>
      </c>
      <c r="AT31" s="240">
        <v>943.97500000000002</v>
      </c>
      <c r="AU31" s="240">
        <v>1292.8490000000002</v>
      </c>
      <c r="AV31" s="240">
        <v>1634.97</v>
      </c>
      <c r="AW31" s="240">
        <v>1949.7149999999999</v>
      </c>
      <c r="AX31" s="240">
        <v>2178.8338293619486</v>
      </c>
      <c r="AY31" s="240">
        <v>2410.3410278276319</v>
      </c>
      <c r="AZ31" s="240">
        <v>2602.0677779938896</v>
      </c>
      <c r="BA31" s="240">
        <v>2613.3758641330728</v>
      </c>
      <c r="BB31" s="240">
        <v>2654.0090183747411</v>
      </c>
      <c r="BC31" s="240">
        <v>2717.25314288246</v>
      </c>
      <c r="BD31" s="240">
        <v>2631.7231073019957</v>
      </c>
      <c r="BE31" s="240">
        <v>2676.4827117072482</v>
      </c>
      <c r="BF31" s="240">
        <v>2863.2198953002007</v>
      </c>
      <c r="BG31" s="240">
        <v>3002.8396047330152</v>
      </c>
      <c r="BH31" s="240">
        <v>3231.1334929200289</v>
      </c>
      <c r="BI31" s="240">
        <v>3522.8486328112713</v>
      </c>
      <c r="BJ31" s="240">
        <v>3676.4928151004046</v>
      </c>
      <c r="BK31" s="240">
        <v>3930.1189148811586</v>
      </c>
      <c r="BL31" s="240">
        <v>4122.4846621636352</v>
      </c>
      <c r="BM31" s="240">
        <v>4731.9697243651808</v>
      </c>
      <c r="BN31" s="240">
        <v>5152.3156460949622</v>
      </c>
      <c r="BO31" s="240">
        <v>5488.63957396979</v>
      </c>
      <c r="BP31" s="240">
        <v>5687.7660422616582</v>
      </c>
      <c r="BQ31" s="240">
        <v>5692.0412985289258</v>
      </c>
      <c r="BR31" s="240">
        <v>5596.288435049948</v>
      </c>
      <c r="BS31" s="240">
        <v>5467.8613278076509</v>
      </c>
      <c r="BT31" s="240">
        <v>5175.8452222501146</v>
      </c>
      <c r="BU31" s="240">
        <v>4716.3196085507116</v>
      </c>
      <c r="BV31" s="240"/>
      <c r="BW31" s="240"/>
      <c r="BX31" s="240"/>
      <c r="BY31" s="240"/>
      <c r="BZ31" s="240"/>
      <c r="CA31" s="240"/>
      <c r="CB31" s="241"/>
    </row>
    <row r="32" spans="1:80" s="50" customFormat="1" x14ac:dyDescent="0.4">
      <c r="B32" s="64" t="s">
        <v>369</v>
      </c>
      <c r="D32" s="240">
        <v>0</v>
      </c>
      <c r="E32" s="240">
        <v>0</v>
      </c>
      <c r="F32" s="240">
        <v>0</v>
      </c>
      <c r="G32" s="240">
        <v>0</v>
      </c>
      <c r="H32" s="240">
        <v>0</v>
      </c>
      <c r="I32" s="240">
        <v>0</v>
      </c>
      <c r="J32" s="240">
        <v>0</v>
      </c>
      <c r="K32" s="240">
        <v>0</v>
      </c>
      <c r="L32" s="240">
        <v>0</v>
      </c>
      <c r="M32" s="240">
        <v>0</v>
      </c>
      <c r="N32" s="240">
        <v>0</v>
      </c>
      <c r="O32" s="240">
        <v>0</v>
      </c>
      <c r="P32" s="240">
        <v>0</v>
      </c>
      <c r="Q32" s="240">
        <v>0</v>
      </c>
      <c r="R32" s="240">
        <v>0</v>
      </c>
      <c r="S32" s="240">
        <v>0</v>
      </c>
      <c r="T32" s="240">
        <v>0</v>
      </c>
      <c r="U32" s="240">
        <v>0</v>
      </c>
      <c r="V32" s="240">
        <v>0</v>
      </c>
      <c r="W32" s="240">
        <v>0</v>
      </c>
      <c r="X32" s="240">
        <v>0</v>
      </c>
      <c r="Y32" s="240">
        <v>0</v>
      </c>
      <c r="Z32" s="240">
        <v>0</v>
      </c>
      <c r="AA32" s="240">
        <v>0</v>
      </c>
      <c r="AB32" s="240">
        <v>0</v>
      </c>
      <c r="AC32" s="240">
        <v>0</v>
      </c>
      <c r="AD32" s="240">
        <v>0</v>
      </c>
      <c r="AE32" s="240">
        <v>0</v>
      </c>
      <c r="AF32" s="240">
        <v>0</v>
      </c>
      <c r="AG32" s="240">
        <v>0</v>
      </c>
      <c r="AH32" s="240">
        <v>167.7572054033308</v>
      </c>
      <c r="AI32" s="240">
        <v>184.83191810654029</v>
      </c>
      <c r="AJ32" s="240">
        <v>238.69433276913807</v>
      </c>
      <c r="AK32" s="240">
        <v>385.67308278503288</v>
      </c>
      <c r="AL32" s="240">
        <v>495.78191354102592</v>
      </c>
      <c r="AM32" s="240">
        <v>586.16955262509271</v>
      </c>
      <c r="AN32" s="240">
        <v>659.48966179596255</v>
      </c>
      <c r="AO32" s="240">
        <v>740.17522248237037</v>
      </c>
      <c r="AP32" s="240">
        <v>795.69381732493002</v>
      </c>
      <c r="AQ32" s="240">
        <v>824.05582000417701</v>
      </c>
      <c r="AR32" s="240">
        <v>827.64699999999993</v>
      </c>
      <c r="AS32" s="240">
        <v>856.07600000000002</v>
      </c>
      <c r="AT32" s="240">
        <v>998.779</v>
      </c>
      <c r="AU32" s="240">
        <v>1447.0230000000001</v>
      </c>
      <c r="AV32" s="240">
        <v>2057.3580000000002</v>
      </c>
      <c r="AW32" s="240">
        <v>2331.1950000000002</v>
      </c>
      <c r="AX32" s="240">
        <v>2407.7275243945537</v>
      </c>
      <c r="AY32" s="240">
        <v>2329.3000610574099</v>
      </c>
      <c r="AZ32" s="240">
        <v>2177.215384967817</v>
      </c>
      <c r="BA32" s="240">
        <v>1713.8246039972835</v>
      </c>
      <c r="BB32" s="240">
        <v>1410.9078789879757</v>
      </c>
      <c r="BC32" s="240">
        <v>1214.0820612666143</v>
      </c>
      <c r="BD32" s="240">
        <v>1085.7342355085079</v>
      </c>
      <c r="BE32" s="240">
        <v>1001.1096309288404</v>
      </c>
      <c r="BF32" s="240">
        <v>1053.6159987005542</v>
      </c>
      <c r="BG32" s="240">
        <v>956.77120862113122</v>
      </c>
      <c r="BH32" s="240">
        <v>1087.8137888204469</v>
      </c>
      <c r="BI32" s="240">
        <v>1160.1935787766724</v>
      </c>
      <c r="BJ32" s="240">
        <v>1245.1512127626136</v>
      </c>
      <c r="BK32" s="240">
        <v>1315.7849954177275</v>
      </c>
      <c r="BL32" s="240">
        <v>1528.2356823684902</v>
      </c>
      <c r="BM32" s="240">
        <v>2474.492773813538</v>
      </c>
      <c r="BN32" s="240">
        <v>2492.3723448820447</v>
      </c>
      <c r="BO32" s="240">
        <v>2602.272972800276</v>
      </c>
      <c r="BP32" s="240">
        <v>2678.532284898341</v>
      </c>
      <c r="BQ32" s="240">
        <v>2355.381181651002</v>
      </c>
      <c r="BR32" s="240">
        <v>1753.117847664269</v>
      </c>
      <c r="BS32" s="240">
        <v>1374.1237680959821</v>
      </c>
      <c r="BT32" s="240">
        <v>1130.7432728882734</v>
      </c>
      <c r="BU32" s="240">
        <v>990.0355456553425</v>
      </c>
      <c r="BV32" s="240"/>
      <c r="BW32" s="240"/>
      <c r="BX32" s="240"/>
      <c r="BY32" s="240"/>
      <c r="BZ32" s="240"/>
      <c r="CA32" s="240"/>
      <c r="CB32" s="241"/>
    </row>
    <row r="33" spans="1:80" s="50" customFormat="1" x14ac:dyDescent="0.4">
      <c r="B33" s="64" t="s">
        <v>526</v>
      </c>
      <c r="D33" s="240">
        <v>0</v>
      </c>
      <c r="E33" s="240">
        <v>0</v>
      </c>
      <c r="F33" s="240">
        <v>0</v>
      </c>
      <c r="G33" s="240">
        <v>0</v>
      </c>
      <c r="H33" s="240">
        <v>0</v>
      </c>
      <c r="I33" s="240">
        <v>0</v>
      </c>
      <c r="J33" s="240">
        <v>0</v>
      </c>
      <c r="K33" s="240">
        <v>0</v>
      </c>
      <c r="L33" s="240">
        <v>0</v>
      </c>
      <c r="M33" s="240">
        <v>0</v>
      </c>
      <c r="N33" s="240">
        <v>0</v>
      </c>
      <c r="O33" s="240">
        <v>0</v>
      </c>
      <c r="P33" s="240">
        <v>0</v>
      </c>
      <c r="Q33" s="240">
        <v>0</v>
      </c>
      <c r="R33" s="240">
        <v>0</v>
      </c>
      <c r="S33" s="240">
        <v>0</v>
      </c>
      <c r="T33" s="240">
        <v>0</v>
      </c>
      <c r="U33" s="240">
        <v>0</v>
      </c>
      <c r="V33" s="240">
        <v>0</v>
      </c>
      <c r="W33" s="240">
        <v>0</v>
      </c>
      <c r="X33" s="240">
        <v>0</v>
      </c>
      <c r="Y33" s="240">
        <v>0</v>
      </c>
      <c r="Z33" s="240">
        <v>0</v>
      </c>
      <c r="AA33" s="240">
        <v>0</v>
      </c>
      <c r="AB33" s="240">
        <v>0</v>
      </c>
      <c r="AC33" s="240">
        <v>0</v>
      </c>
      <c r="AD33" s="240">
        <v>0</v>
      </c>
      <c r="AE33" s="240">
        <v>0</v>
      </c>
      <c r="AF33" s="240">
        <v>0</v>
      </c>
      <c r="AG33" s="240">
        <v>0</v>
      </c>
      <c r="AH33" s="240">
        <v>12.718728529562867</v>
      </c>
      <c r="AI33" s="240">
        <v>13.998280399993689</v>
      </c>
      <c r="AJ33" s="240">
        <v>18.102270221433344</v>
      </c>
      <c r="AK33" s="240">
        <v>29.244675944485095</v>
      </c>
      <c r="AL33" s="240">
        <v>37.608698836192275</v>
      </c>
      <c r="AM33" s="240">
        <v>44.460514952676363</v>
      </c>
      <c r="AN33" s="240">
        <v>50.036673583206834</v>
      </c>
      <c r="AO33" s="240">
        <v>56.135700339289997</v>
      </c>
      <c r="AP33" s="240">
        <v>60.352068373643192</v>
      </c>
      <c r="AQ33" s="240">
        <v>62.448807638114886</v>
      </c>
      <c r="AR33" s="240">
        <v>251.12099999999964</v>
      </c>
      <c r="AS33" s="240">
        <v>303.69499999999999</v>
      </c>
      <c r="AT33" s="240">
        <v>413.56399999999968</v>
      </c>
      <c r="AU33" s="240">
        <v>495.83100000000047</v>
      </c>
      <c r="AV33" s="240">
        <v>588.97799999999972</v>
      </c>
      <c r="AW33" s="240">
        <v>783.39700000000119</v>
      </c>
      <c r="AX33" s="240">
        <v>876.75761116881586</v>
      </c>
      <c r="AY33" s="240">
        <v>1079.4106882910114</v>
      </c>
      <c r="AZ33" s="240">
        <v>1216.4408100213277</v>
      </c>
      <c r="BA33" s="240">
        <v>1277.9795461451065</v>
      </c>
      <c r="BB33" s="240">
        <v>1181.8701801279974</v>
      </c>
      <c r="BC33" s="240">
        <v>992.02728649103301</v>
      </c>
      <c r="BD33" s="240">
        <v>934.39317727625121</v>
      </c>
      <c r="BE33" s="240">
        <v>920.78722401502739</v>
      </c>
      <c r="BF33" s="240">
        <v>937.11675053717931</v>
      </c>
      <c r="BG33" s="240">
        <v>981.1484059417445</v>
      </c>
      <c r="BH33" s="240">
        <v>1088.6496584511015</v>
      </c>
      <c r="BI33" s="240">
        <v>1208.6779101513739</v>
      </c>
      <c r="BJ33" s="240">
        <v>1296.5004743209502</v>
      </c>
      <c r="BK33" s="240">
        <v>1565.8659750252277</v>
      </c>
      <c r="BL33" s="240">
        <v>1704.1714415823972</v>
      </c>
      <c r="BM33" s="240">
        <v>2203.6920586875649</v>
      </c>
      <c r="BN33" s="240">
        <v>2717.0946746429627</v>
      </c>
      <c r="BO33" s="240">
        <v>3018.723066147656</v>
      </c>
      <c r="BP33" s="240">
        <v>3368.2383569783251</v>
      </c>
      <c r="BQ33" s="240">
        <v>3671.532949655355</v>
      </c>
      <c r="BR33" s="240">
        <v>3882.3694830568411</v>
      </c>
      <c r="BS33" s="240">
        <v>3909.8963531390082</v>
      </c>
      <c r="BT33" s="240">
        <v>3789.4702488652092</v>
      </c>
      <c r="BU33" s="240">
        <v>3577.9493628506098</v>
      </c>
      <c r="BV33" s="240"/>
      <c r="BW33" s="240"/>
      <c r="BX33" s="240"/>
      <c r="BY33" s="240"/>
      <c r="BZ33" s="240"/>
      <c r="CA33" s="240"/>
      <c r="CB33" s="241"/>
    </row>
    <row r="34" spans="1:80" s="50" customFormat="1" x14ac:dyDescent="0.4">
      <c r="B34" s="64" t="s">
        <v>522</v>
      </c>
      <c r="D34" s="240">
        <f t="shared" ref="D34:AI34" si="6">SUM(D30:D33)</f>
        <v>0</v>
      </c>
      <c r="E34" s="240">
        <f t="shared" si="6"/>
        <v>0</v>
      </c>
      <c r="F34" s="240">
        <f t="shared" si="6"/>
        <v>0</v>
      </c>
      <c r="G34" s="240">
        <f t="shared" si="6"/>
        <v>0</v>
      </c>
      <c r="H34" s="240">
        <f t="shared" si="6"/>
        <v>0</v>
      </c>
      <c r="I34" s="240">
        <f t="shared" si="6"/>
        <v>0</v>
      </c>
      <c r="J34" s="240">
        <f t="shared" si="6"/>
        <v>0</v>
      </c>
      <c r="K34" s="240">
        <f t="shared" si="6"/>
        <v>0</v>
      </c>
      <c r="L34" s="240">
        <f t="shared" si="6"/>
        <v>0</v>
      </c>
      <c r="M34" s="240">
        <f t="shared" si="6"/>
        <v>0</v>
      </c>
      <c r="N34" s="240">
        <f t="shared" si="6"/>
        <v>0</v>
      </c>
      <c r="O34" s="240">
        <f t="shared" si="6"/>
        <v>0</v>
      </c>
      <c r="P34" s="240">
        <f t="shared" si="6"/>
        <v>0</v>
      </c>
      <c r="Q34" s="240">
        <f t="shared" si="6"/>
        <v>0</v>
      </c>
      <c r="R34" s="240">
        <f t="shared" si="6"/>
        <v>0</v>
      </c>
      <c r="S34" s="240">
        <f t="shared" si="6"/>
        <v>0</v>
      </c>
      <c r="T34" s="240">
        <f t="shared" si="6"/>
        <v>0</v>
      </c>
      <c r="U34" s="240">
        <f t="shared" si="6"/>
        <v>0</v>
      </c>
      <c r="V34" s="240">
        <f t="shared" si="6"/>
        <v>0</v>
      </c>
      <c r="W34" s="240">
        <f t="shared" si="6"/>
        <v>0</v>
      </c>
      <c r="X34" s="240">
        <f t="shared" si="6"/>
        <v>0</v>
      </c>
      <c r="Y34" s="240">
        <f t="shared" si="6"/>
        <v>0</v>
      </c>
      <c r="Z34" s="240">
        <f t="shared" si="6"/>
        <v>0</v>
      </c>
      <c r="AA34" s="240">
        <f t="shared" si="6"/>
        <v>0</v>
      </c>
      <c r="AB34" s="240">
        <f t="shared" si="6"/>
        <v>0</v>
      </c>
      <c r="AC34" s="240">
        <f t="shared" si="6"/>
        <v>0</v>
      </c>
      <c r="AD34" s="240">
        <f t="shared" si="6"/>
        <v>0</v>
      </c>
      <c r="AE34" s="240">
        <f t="shared" si="6"/>
        <v>0</v>
      </c>
      <c r="AF34" s="240">
        <f t="shared" si="6"/>
        <v>0</v>
      </c>
      <c r="AG34" s="240">
        <f t="shared" si="6"/>
        <v>0</v>
      </c>
      <c r="AH34" s="240">
        <f t="shared" si="6"/>
        <v>400.06040998931815</v>
      </c>
      <c r="AI34" s="240">
        <f t="shared" si="6"/>
        <v>440.24186395917997</v>
      </c>
      <c r="AJ34" s="240">
        <f t="shared" ref="AJ34:BO34" si="7">SUM(AJ30:AJ33)</f>
        <v>568.64676658977396</v>
      </c>
      <c r="AK34" s="240">
        <f t="shared" si="7"/>
        <v>919.19447132057121</v>
      </c>
      <c r="AL34" s="240">
        <f t="shared" si="7"/>
        <v>1181.6407082203809</v>
      </c>
      <c r="AM34" s="240">
        <f t="shared" si="7"/>
        <v>1396.9133752255298</v>
      </c>
      <c r="AN34" s="240">
        <f t="shared" si="7"/>
        <v>1572.5977774696016</v>
      </c>
      <c r="AO34" s="240">
        <f t="shared" si="7"/>
        <v>1763.5441134969951</v>
      </c>
      <c r="AP34" s="240">
        <f t="shared" si="7"/>
        <v>1896.6084945680932</v>
      </c>
      <c r="AQ34" s="240">
        <f t="shared" si="7"/>
        <v>1963.1883599218736</v>
      </c>
      <c r="AR34" s="240">
        <f t="shared" si="7"/>
        <v>1903.5669999999996</v>
      </c>
      <c r="AS34" s="240">
        <f t="shared" si="7"/>
        <v>2187.5540000000001</v>
      </c>
      <c r="AT34" s="240">
        <f t="shared" si="7"/>
        <v>2771.8209999999999</v>
      </c>
      <c r="AU34" s="240">
        <f t="shared" si="7"/>
        <v>3785.5240000000008</v>
      </c>
      <c r="AV34" s="240">
        <f t="shared" si="7"/>
        <v>5004.2709999999997</v>
      </c>
      <c r="AW34" s="240">
        <f t="shared" si="7"/>
        <v>6027.8400000000011</v>
      </c>
      <c r="AX34" s="240">
        <f t="shared" si="7"/>
        <v>6701.0210236028324</v>
      </c>
      <c r="AY34" s="240">
        <f t="shared" si="7"/>
        <v>7259.8193451132465</v>
      </c>
      <c r="AZ34" s="240">
        <f t="shared" si="7"/>
        <v>7627.8412922717607</v>
      </c>
      <c r="BA34" s="240">
        <f t="shared" si="7"/>
        <v>7388.3815092242394</v>
      </c>
      <c r="BB34" s="240">
        <f t="shared" si="7"/>
        <v>7213.0624270478074</v>
      </c>
      <c r="BC34" s="240">
        <f t="shared" si="7"/>
        <v>7066.8309277856351</v>
      </c>
      <c r="BD34" s="240">
        <f t="shared" si="7"/>
        <v>6955.0272430824934</v>
      </c>
      <c r="BE34" s="240">
        <f t="shared" si="7"/>
        <v>7130.0830912703177</v>
      </c>
      <c r="BF34" s="240">
        <f t="shared" si="7"/>
        <v>7853.4141332420995</v>
      </c>
      <c r="BG34" s="240">
        <f t="shared" si="7"/>
        <v>7907.4304242871603</v>
      </c>
      <c r="BH34" s="240">
        <f t="shared" si="7"/>
        <v>8609.1099443174389</v>
      </c>
      <c r="BI34" s="240">
        <f t="shared" si="7"/>
        <v>9364.2666422585644</v>
      </c>
      <c r="BJ34" s="240">
        <f t="shared" si="7"/>
        <v>9979.0686760457666</v>
      </c>
      <c r="BK34" s="240">
        <f t="shared" si="7"/>
        <v>10808.197886514117</v>
      </c>
      <c r="BL34" s="240">
        <f t="shared" si="7"/>
        <v>11599.496940774132</v>
      </c>
      <c r="BM34" s="240">
        <f t="shared" si="7"/>
        <v>14226.791440390265</v>
      </c>
      <c r="BN34" s="240">
        <f t="shared" si="7"/>
        <v>15478.01053884067</v>
      </c>
      <c r="BO34" s="240">
        <f t="shared" si="7"/>
        <v>16578.667176283001</v>
      </c>
      <c r="BP34" s="240">
        <f t="shared" ref="BP34:BU34" si="8">SUM(BP30:BP33)</f>
        <v>17472.491649240532</v>
      </c>
      <c r="BQ34" s="240">
        <f t="shared" si="8"/>
        <v>17625.749532084679</v>
      </c>
      <c r="BR34" s="240">
        <f t="shared" si="8"/>
        <v>17738.510614072031</v>
      </c>
      <c r="BS34" s="240">
        <f t="shared" si="8"/>
        <v>17716.225635332288</v>
      </c>
      <c r="BT34" s="240">
        <f t="shared" si="8"/>
        <v>17111.31100400001</v>
      </c>
      <c r="BU34" s="240">
        <f t="shared" si="8"/>
        <v>16213.076773759509</v>
      </c>
      <c r="BV34" s="240"/>
      <c r="BW34" s="240"/>
      <c r="BX34" s="240"/>
      <c r="BY34" s="240"/>
      <c r="BZ34" s="240"/>
      <c r="CA34" s="240"/>
      <c r="CB34" s="241"/>
    </row>
    <row r="35" spans="1:80" s="50" customFormat="1" ht="26.25" customHeight="1" x14ac:dyDescent="0.4">
      <c r="A35" s="96"/>
      <c r="B35" s="96" t="s">
        <v>527</v>
      </c>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1"/>
    </row>
    <row r="36" spans="1:80" s="50" customFormat="1" x14ac:dyDescent="0.4">
      <c r="B36" s="64" t="s">
        <v>558</v>
      </c>
      <c r="D36" s="240">
        <f t="shared" ref="D36:AI36" si="9">SUM(D37:D39)</f>
        <v>0</v>
      </c>
      <c r="E36" s="240">
        <f t="shared" si="9"/>
        <v>0</v>
      </c>
      <c r="F36" s="240">
        <f t="shared" si="9"/>
        <v>0</v>
      </c>
      <c r="G36" s="240">
        <f t="shared" si="9"/>
        <v>0</v>
      </c>
      <c r="H36" s="240">
        <f t="shared" si="9"/>
        <v>0</v>
      </c>
      <c r="I36" s="240">
        <f t="shared" si="9"/>
        <v>0</v>
      </c>
      <c r="J36" s="240">
        <f t="shared" si="9"/>
        <v>0</v>
      </c>
      <c r="K36" s="240">
        <f t="shared" si="9"/>
        <v>0</v>
      </c>
      <c r="L36" s="240">
        <f t="shared" si="9"/>
        <v>0</v>
      </c>
      <c r="M36" s="240">
        <f t="shared" si="9"/>
        <v>0</v>
      </c>
      <c r="N36" s="240">
        <f t="shared" si="9"/>
        <v>0</v>
      </c>
      <c r="O36" s="240">
        <f t="shared" si="9"/>
        <v>0</v>
      </c>
      <c r="P36" s="240">
        <f t="shared" si="9"/>
        <v>0</v>
      </c>
      <c r="Q36" s="240">
        <f t="shared" si="9"/>
        <v>0</v>
      </c>
      <c r="R36" s="240">
        <f t="shared" si="9"/>
        <v>0</v>
      </c>
      <c r="S36" s="240">
        <f t="shared" si="9"/>
        <v>0</v>
      </c>
      <c r="T36" s="240">
        <f t="shared" si="9"/>
        <v>0</v>
      </c>
      <c r="U36" s="240">
        <f t="shared" si="9"/>
        <v>0</v>
      </c>
      <c r="V36" s="240">
        <f t="shared" si="9"/>
        <v>0</v>
      </c>
      <c r="W36" s="240">
        <f t="shared" si="9"/>
        <v>0</v>
      </c>
      <c r="X36" s="240">
        <f t="shared" si="9"/>
        <v>0</v>
      </c>
      <c r="Y36" s="240">
        <f t="shared" si="9"/>
        <v>0</v>
      </c>
      <c r="Z36" s="240">
        <f t="shared" si="9"/>
        <v>0</v>
      </c>
      <c r="AA36" s="240">
        <f t="shared" si="9"/>
        <v>0</v>
      </c>
      <c r="AB36" s="240">
        <f t="shared" si="9"/>
        <v>0</v>
      </c>
      <c r="AC36" s="240">
        <f t="shared" si="9"/>
        <v>0</v>
      </c>
      <c r="AD36" s="240">
        <f t="shared" si="9"/>
        <v>0</v>
      </c>
      <c r="AE36" s="240">
        <f t="shared" si="9"/>
        <v>0</v>
      </c>
      <c r="AF36" s="240">
        <f t="shared" si="9"/>
        <v>0</v>
      </c>
      <c r="AG36" s="240">
        <f t="shared" si="9"/>
        <v>0</v>
      </c>
      <c r="AH36" s="240">
        <f t="shared" si="9"/>
        <v>0</v>
      </c>
      <c r="AI36" s="240">
        <f t="shared" si="9"/>
        <v>0</v>
      </c>
      <c r="AJ36" s="240">
        <f t="shared" ref="AJ36:BO36" si="10">SUM(AJ37:AJ39)</f>
        <v>0</v>
      </c>
      <c r="AK36" s="240">
        <f t="shared" si="10"/>
        <v>0</v>
      </c>
      <c r="AL36" s="240">
        <f t="shared" si="10"/>
        <v>0</v>
      </c>
      <c r="AM36" s="240">
        <f t="shared" si="10"/>
        <v>0</v>
      </c>
      <c r="AN36" s="240">
        <f t="shared" si="10"/>
        <v>0</v>
      </c>
      <c r="AO36" s="240">
        <f t="shared" si="10"/>
        <v>0</v>
      </c>
      <c r="AP36" s="240">
        <f t="shared" si="10"/>
        <v>0</v>
      </c>
      <c r="AQ36" s="240">
        <f t="shared" si="10"/>
        <v>0</v>
      </c>
      <c r="AR36" s="240">
        <f t="shared" si="10"/>
        <v>0</v>
      </c>
      <c r="AS36" s="240">
        <f t="shared" si="10"/>
        <v>0</v>
      </c>
      <c r="AT36" s="240">
        <f t="shared" si="10"/>
        <v>0</v>
      </c>
      <c r="AU36" s="240">
        <f t="shared" si="10"/>
        <v>3945.2429999999995</v>
      </c>
      <c r="AV36" s="240">
        <f t="shared" si="10"/>
        <v>4566.0839999999998</v>
      </c>
      <c r="AW36" s="240">
        <f t="shared" si="10"/>
        <v>5028.2650000000003</v>
      </c>
      <c r="AX36" s="240">
        <f t="shared" si="10"/>
        <v>5228.0419039999997</v>
      </c>
      <c r="AY36" s="240">
        <f t="shared" si="10"/>
        <v>5429.9853480000002</v>
      </c>
      <c r="AZ36" s="240">
        <f t="shared" si="10"/>
        <v>5569.4310189999997</v>
      </c>
      <c r="BA36" s="240">
        <f t="shared" si="10"/>
        <v>5497.5839940000005</v>
      </c>
      <c r="BB36" s="240">
        <f t="shared" si="10"/>
        <v>5404.9490960500007</v>
      </c>
      <c r="BC36" s="240">
        <f t="shared" si="10"/>
        <v>5344.7178286746339</v>
      </c>
      <c r="BD36" s="240">
        <f t="shared" si="10"/>
        <v>5258.2453963295238</v>
      </c>
      <c r="BE36" s="240">
        <f t="shared" si="10"/>
        <v>5282.4608215130647</v>
      </c>
      <c r="BF36" s="240">
        <f t="shared" si="10"/>
        <v>5405.2562457978129</v>
      </c>
      <c r="BG36" s="240">
        <f t="shared" si="10"/>
        <v>5027.4844449073989</v>
      </c>
      <c r="BH36" s="240">
        <f t="shared" si="10"/>
        <v>5200.1678251855656</v>
      </c>
      <c r="BI36" s="240">
        <f t="shared" si="10"/>
        <v>5262.5853160000006</v>
      </c>
      <c r="BJ36" s="240">
        <f t="shared" si="10"/>
        <v>5369.7323449999994</v>
      </c>
      <c r="BK36" s="240">
        <f t="shared" si="10"/>
        <v>5453.8794030000026</v>
      </c>
      <c r="BL36" s="240">
        <f t="shared" si="10"/>
        <v>5368.0309109999998</v>
      </c>
      <c r="BM36" s="240">
        <f t="shared" si="10"/>
        <v>5469.5985130000008</v>
      </c>
      <c r="BN36" s="240">
        <f t="shared" si="10"/>
        <v>5405.4632049999982</v>
      </c>
      <c r="BO36" s="240">
        <f t="shared" si="10"/>
        <v>5577.6619860000001</v>
      </c>
      <c r="BP36" s="240">
        <f t="shared" ref="BP36:CB36" si="11">SUM(BP37:BP39)</f>
        <v>5877.8337030000021</v>
      </c>
      <c r="BQ36" s="240">
        <f t="shared" si="11"/>
        <v>5949.4745670000011</v>
      </c>
      <c r="BR36" s="240">
        <f t="shared" si="11"/>
        <v>5996.8369509999993</v>
      </c>
      <c r="BS36" s="240">
        <f t="shared" si="11"/>
        <v>5971.5869620000003</v>
      </c>
      <c r="BT36" s="240">
        <f t="shared" si="11"/>
        <v>5801.1453980000006</v>
      </c>
      <c r="BU36" s="240">
        <f t="shared" si="11"/>
        <v>5485.4757249999984</v>
      </c>
      <c r="BV36" s="240">
        <f t="shared" si="11"/>
        <v>5176.3994155373148</v>
      </c>
      <c r="BW36" s="240">
        <f t="shared" si="11"/>
        <v>5080.7282201751423</v>
      </c>
      <c r="BX36" s="240">
        <f t="shared" si="11"/>
        <v>5814.0875594047784</v>
      </c>
      <c r="BY36" s="240">
        <f t="shared" si="11"/>
        <v>5969.2159573707113</v>
      </c>
      <c r="BZ36" s="240">
        <f t="shared" si="11"/>
        <v>6203.4665580310011</v>
      </c>
      <c r="CA36" s="240">
        <f t="shared" si="11"/>
        <v>6474.4107678058635</v>
      </c>
      <c r="CB36" s="241">
        <f t="shared" si="11"/>
        <v>6813.5645167562125</v>
      </c>
    </row>
    <row r="37" spans="1:80" s="50" customFormat="1" x14ac:dyDescent="0.4">
      <c r="B37" s="171" t="s">
        <v>528</v>
      </c>
      <c r="D37" s="240" t="s">
        <v>411</v>
      </c>
      <c r="E37" s="240" t="s">
        <v>411</v>
      </c>
      <c r="F37" s="240" t="s">
        <v>411</v>
      </c>
      <c r="G37" s="240" t="s">
        <v>411</v>
      </c>
      <c r="H37" s="240" t="s">
        <v>411</v>
      </c>
      <c r="I37" s="240" t="s">
        <v>411</v>
      </c>
      <c r="J37" s="240" t="s">
        <v>411</v>
      </c>
      <c r="K37" s="240" t="s">
        <v>411</v>
      </c>
      <c r="L37" s="240" t="s">
        <v>411</v>
      </c>
      <c r="M37" s="240" t="s">
        <v>411</v>
      </c>
      <c r="N37" s="240" t="s">
        <v>411</v>
      </c>
      <c r="O37" s="240" t="s">
        <v>411</v>
      </c>
      <c r="P37" s="240" t="s">
        <v>411</v>
      </c>
      <c r="Q37" s="240" t="s">
        <v>411</v>
      </c>
      <c r="R37" s="240" t="s">
        <v>411</v>
      </c>
      <c r="S37" s="240" t="s">
        <v>411</v>
      </c>
      <c r="T37" s="240" t="s">
        <v>411</v>
      </c>
      <c r="U37" s="240" t="s">
        <v>411</v>
      </c>
      <c r="V37" s="240" t="s">
        <v>411</v>
      </c>
      <c r="W37" s="240" t="s">
        <v>411</v>
      </c>
      <c r="X37" s="240" t="s">
        <v>411</v>
      </c>
      <c r="Y37" s="240" t="s">
        <v>411</v>
      </c>
      <c r="Z37" s="240" t="s">
        <v>411</v>
      </c>
      <c r="AA37" s="240" t="s">
        <v>411</v>
      </c>
      <c r="AB37" s="240" t="s">
        <v>411</v>
      </c>
      <c r="AC37" s="240" t="s">
        <v>411</v>
      </c>
      <c r="AD37" s="240" t="s">
        <v>411</v>
      </c>
      <c r="AE37" s="240" t="s">
        <v>411</v>
      </c>
      <c r="AF37" s="240" t="s">
        <v>411</v>
      </c>
      <c r="AG37" s="240" t="s">
        <v>411</v>
      </c>
      <c r="AH37" s="240" t="s">
        <v>411</v>
      </c>
      <c r="AI37" s="240" t="s">
        <v>411</v>
      </c>
      <c r="AJ37" s="240" t="s">
        <v>411</v>
      </c>
      <c r="AK37" s="240" t="s">
        <v>411</v>
      </c>
      <c r="AL37" s="240" t="s">
        <v>411</v>
      </c>
      <c r="AM37" s="240" t="s">
        <v>411</v>
      </c>
      <c r="AN37" s="240" t="s">
        <v>411</v>
      </c>
      <c r="AO37" s="240" t="s">
        <v>411</v>
      </c>
      <c r="AP37" s="240" t="s">
        <v>411</v>
      </c>
      <c r="AQ37" s="240" t="s">
        <v>411</v>
      </c>
      <c r="AR37" s="240" t="s">
        <v>411</v>
      </c>
      <c r="AS37" s="240" t="s">
        <v>411</v>
      </c>
      <c r="AT37" s="240" t="s">
        <v>411</v>
      </c>
      <c r="AU37" s="240">
        <v>3236.7390749716378</v>
      </c>
      <c r="AV37" s="240">
        <v>3777.160321579041</v>
      </c>
      <c r="AW37" s="240">
        <v>4181.6408677259369</v>
      </c>
      <c r="AX37" s="240">
        <v>4354.828047</v>
      </c>
      <c r="AY37" s="240">
        <v>4537.4679940000005</v>
      </c>
      <c r="AZ37" s="240">
        <v>4634.1636629999994</v>
      </c>
      <c r="BA37" s="240">
        <v>4535.8971240000001</v>
      </c>
      <c r="BB37" s="240">
        <v>4440.2668552700006</v>
      </c>
      <c r="BC37" s="240">
        <v>4375.6373696746332</v>
      </c>
      <c r="BD37" s="240">
        <v>4287.3265713295241</v>
      </c>
      <c r="BE37" s="240">
        <v>4295.7709825130651</v>
      </c>
      <c r="BF37" s="240">
        <v>4378.7157327978121</v>
      </c>
      <c r="BG37" s="240">
        <v>4215.6524239073988</v>
      </c>
      <c r="BH37" s="240">
        <v>4369.9485561855663</v>
      </c>
      <c r="BI37" s="240">
        <v>4418.6826030000011</v>
      </c>
      <c r="BJ37" s="240">
        <v>4504.6312519999992</v>
      </c>
      <c r="BK37" s="240">
        <v>4581.3157550000024</v>
      </c>
      <c r="BL37" s="240">
        <v>4510.0732129999997</v>
      </c>
      <c r="BM37" s="240">
        <v>4583.9270970000007</v>
      </c>
      <c r="BN37" s="240">
        <v>4509.0307519999978</v>
      </c>
      <c r="BO37" s="240">
        <v>4682.9926180000002</v>
      </c>
      <c r="BP37" s="240">
        <v>4958.7607460000017</v>
      </c>
      <c r="BQ37" s="240">
        <v>5047.1581330000008</v>
      </c>
      <c r="BR37" s="240">
        <v>5091.0835709999992</v>
      </c>
      <c r="BS37" s="240">
        <v>5058.5009950000003</v>
      </c>
      <c r="BT37" s="240">
        <v>4893.5645820000009</v>
      </c>
      <c r="BU37" s="240">
        <v>4601.4981699999989</v>
      </c>
      <c r="BV37" s="240">
        <v>4322.6408328763237</v>
      </c>
      <c r="BW37" s="240">
        <v>4220.7781156998381</v>
      </c>
      <c r="BX37" s="240">
        <v>4814.7712846142531</v>
      </c>
      <c r="BY37" s="240">
        <v>4936.9345483211464</v>
      </c>
      <c r="BZ37" s="240">
        <v>5124.5438434034149</v>
      </c>
      <c r="CA37" s="240">
        <v>5342.695469780846</v>
      </c>
      <c r="CB37" s="241">
        <v>5617.2543986327573</v>
      </c>
    </row>
    <row r="38" spans="1:80" s="50" customFormat="1" x14ac:dyDescent="0.4">
      <c r="B38" s="171" t="s">
        <v>529</v>
      </c>
      <c r="D38" s="240" t="s">
        <v>411</v>
      </c>
      <c r="E38" s="240" t="s">
        <v>411</v>
      </c>
      <c r="F38" s="240" t="s">
        <v>411</v>
      </c>
      <c r="G38" s="240" t="s">
        <v>411</v>
      </c>
      <c r="H38" s="240" t="s">
        <v>411</v>
      </c>
      <c r="I38" s="240" t="s">
        <v>411</v>
      </c>
      <c r="J38" s="240" t="s">
        <v>411</v>
      </c>
      <c r="K38" s="240" t="s">
        <v>411</v>
      </c>
      <c r="L38" s="240" t="s">
        <v>411</v>
      </c>
      <c r="M38" s="240" t="s">
        <v>411</v>
      </c>
      <c r="N38" s="240" t="s">
        <v>411</v>
      </c>
      <c r="O38" s="240" t="s">
        <v>411</v>
      </c>
      <c r="P38" s="240" t="s">
        <v>411</v>
      </c>
      <c r="Q38" s="240" t="s">
        <v>411</v>
      </c>
      <c r="R38" s="240" t="s">
        <v>411</v>
      </c>
      <c r="S38" s="240" t="s">
        <v>411</v>
      </c>
      <c r="T38" s="240" t="s">
        <v>411</v>
      </c>
      <c r="U38" s="240" t="s">
        <v>411</v>
      </c>
      <c r="V38" s="240" t="s">
        <v>411</v>
      </c>
      <c r="W38" s="240" t="s">
        <v>411</v>
      </c>
      <c r="X38" s="240" t="s">
        <v>411</v>
      </c>
      <c r="Y38" s="240" t="s">
        <v>411</v>
      </c>
      <c r="Z38" s="240" t="s">
        <v>411</v>
      </c>
      <c r="AA38" s="240" t="s">
        <v>411</v>
      </c>
      <c r="AB38" s="240" t="s">
        <v>411</v>
      </c>
      <c r="AC38" s="240" t="s">
        <v>411</v>
      </c>
      <c r="AD38" s="240" t="s">
        <v>411</v>
      </c>
      <c r="AE38" s="240" t="s">
        <v>411</v>
      </c>
      <c r="AF38" s="240" t="s">
        <v>411</v>
      </c>
      <c r="AG38" s="240" t="s">
        <v>411</v>
      </c>
      <c r="AH38" s="240" t="s">
        <v>411</v>
      </c>
      <c r="AI38" s="240" t="s">
        <v>411</v>
      </c>
      <c r="AJ38" s="240" t="s">
        <v>411</v>
      </c>
      <c r="AK38" s="240" t="s">
        <v>411</v>
      </c>
      <c r="AL38" s="240" t="s">
        <v>411</v>
      </c>
      <c r="AM38" s="240" t="s">
        <v>411</v>
      </c>
      <c r="AN38" s="240" t="s">
        <v>411</v>
      </c>
      <c r="AO38" s="240" t="s">
        <v>411</v>
      </c>
      <c r="AP38" s="240" t="s">
        <v>411</v>
      </c>
      <c r="AQ38" s="240" t="s">
        <v>411</v>
      </c>
      <c r="AR38" s="240" t="s">
        <v>411</v>
      </c>
      <c r="AS38" s="240" t="s">
        <v>411</v>
      </c>
      <c r="AT38" s="240" t="s">
        <v>411</v>
      </c>
      <c r="AU38" s="240">
        <v>183.55250930270057</v>
      </c>
      <c r="AV38" s="240">
        <v>215.76524734087627</v>
      </c>
      <c r="AW38" s="240">
        <v>233.48116452688467</v>
      </c>
      <c r="AX38" s="240">
        <v>249.68303599999999</v>
      </c>
      <c r="AY38" s="240">
        <v>261.47803500000003</v>
      </c>
      <c r="AZ38" s="240">
        <v>270.25333700000004</v>
      </c>
      <c r="BA38" s="240">
        <v>267.80757900000003</v>
      </c>
      <c r="BB38" s="240">
        <v>266.30177027999997</v>
      </c>
      <c r="BC38" s="240">
        <v>267.94469299999997</v>
      </c>
      <c r="BD38" s="240">
        <v>270.05906600000003</v>
      </c>
      <c r="BE38" s="240">
        <v>273.37646599999994</v>
      </c>
      <c r="BF38" s="240">
        <v>283.87166200000001</v>
      </c>
      <c r="BG38" s="240">
        <v>272.87907999999999</v>
      </c>
      <c r="BH38" s="240">
        <v>273.85431499999993</v>
      </c>
      <c r="BI38" s="240">
        <v>281.61558000000008</v>
      </c>
      <c r="BJ38" s="240">
        <v>289.47423800000001</v>
      </c>
      <c r="BK38" s="240">
        <v>298.57093800000001</v>
      </c>
      <c r="BL38" s="240">
        <v>265.65446399999996</v>
      </c>
      <c r="BM38" s="240">
        <v>250.632768</v>
      </c>
      <c r="BN38" s="240">
        <v>232.66302899999994</v>
      </c>
      <c r="BO38" s="240">
        <v>220.99752100000003</v>
      </c>
      <c r="BP38" s="240">
        <v>229.47088200000007</v>
      </c>
      <c r="BQ38" s="240">
        <v>230.47488800000002</v>
      </c>
      <c r="BR38" s="240">
        <v>230.44787599999995</v>
      </c>
      <c r="BS38" s="240">
        <v>235.603419</v>
      </c>
      <c r="BT38" s="240">
        <v>238.79134599999998</v>
      </c>
      <c r="BU38" s="240">
        <v>240.23291299999997</v>
      </c>
      <c r="BV38" s="240">
        <v>237.18325165214341</v>
      </c>
      <c r="BW38" s="240">
        <v>232.02165223354385</v>
      </c>
      <c r="BX38" s="240">
        <v>268.97846034542465</v>
      </c>
      <c r="BY38" s="240">
        <v>276.07314960435059</v>
      </c>
      <c r="BZ38" s="240">
        <v>287.37985926547162</v>
      </c>
      <c r="CA38" s="240">
        <v>300.65978314855164</v>
      </c>
      <c r="CB38" s="241">
        <v>316.69882661841592</v>
      </c>
    </row>
    <row r="39" spans="1:80" s="50" customFormat="1" x14ac:dyDescent="0.4">
      <c r="B39" s="171" t="s">
        <v>530</v>
      </c>
      <c r="D39" s="240" t="s">
        <v>411</v>
      </c>
      <c r="E39" s="240" t="s">
        <v>411</v>
      </c>
      <c r="F39" s="240" t="s">
        <v>411</v>
      </c>
      <c r="G39" s="240" t="s">
        <v>411</v>
      </c>
      <c r="H39" s="240" t="s">
        <v>411</v>
      </c>
      <c r="I39" s="240" t="s">
        <v>411</v>
      </c>
      <c r="J39" s="240" t="s">
        <v>411</v>
      </c>
      <c r="K39" s="240" t="s">
        <v>411</v>
      </c>
      <c r="L39" s="240" t="s">
        <v>411</v>
      </c>
      <c r="M39" s="240" t="s">
        <v>411</v>
      </c>
      <c r="N39" s="240" t="s">
        <v>411</v>
      </c>
      <c r="O39" s="240" t="s">
        <v>411</v>
      </c>
      <c r="P39" s="240" t="s">
        <v>411</v>
      </c>
      <c r="Q39" s="240" t="s">
        <v>411</v>
      </c>
      <c r="R39" s="240" t="s">
        <v>411</v>
      </c>
      <c r="S39" s="240" t="s">
        <v>411</v>
      </c>
      <c r="T39" s="240" t="s">
        <v>411</v>
      </c>
      <c r="U39" s="240" t="s">
        <v>411</v>
      </c>
      <c r="V39" s="240" t="s">
        <v>411</v>
      </c>
      <c r="W39" s="240" t="s">
        <v>411</v>
      </c>
      <c r="X39" s="240" t="s">
        <v>411</v>
      </c>
      <c r="Y39" s="240" t="s">
        <v>411</v>
      </c>
      <c r="Z39" s="240" t="s">
        <v>411</v>
      </c>
      <c r="AA39" s="240" t="s">
        <v>411</v>
      </c>
      <c r="AB39" s="240" t="s">
        <v>411</v>
      </c>
      <c r="AC39" s="240" t="s">
        <v>411</v>
      </c>
      <c r="AD39" s="240" t="s">
        <v>411</v>
      </c>
      <c r="AE39" s="240" t="s">
        <v>411</v>
      </c>
      <c r="AF39" s="240" t="s">
        <v>411</v>
      </c>
      <c r="AG39" s="240" t="s">
        <v>411</v>
      </c>
      <c r="AH39" s="240" t="s">
        <v>411</v>
      </c>
      <c r="AI39" s="240" t="s">
        <v>411</v>
      </c>
      <c r="AJ39" s="240" t="s">
        <v>411</v>
      </c>
      <c r="AK39" s="240" t="s">
        <v>411</v>
      </c>
      <c r="AL39" s="240" t="s">
        <v>411</v>
      </c>
      <c r="AM39" s="240" t="s">
        <v>411</v>
      </c>
      <c r="AN39" s="240" t="s">
        <v>411</v>
      </c>
      <c r="AO39" s="240" t="s">
        <v>411</v>
      </c>
      <c r="AP39" s="240" t="s">
        <v>411</v>
      </c>
      <c r="AQ39" s="240" t="s">
        <v>411</v>
      </c>
      <c r="AR39" s="240" t="s">
        <v>411</v>
      </c>
      <c r="AS39" s="240" t="s">
        <v>411</v>
      </c>
      <c r="AT39" s="240" t="s">
        <v>411</v>
      </c>
      <c r="AU39" s="240">
        <v>524.95141572566149</v>
      </c>
      <c r="AV39" s="240">
        <v>573.15843108008266</v>
      </c>
      <c r="AW39" s="240">
        <v>613.142967747179</v>
      </c>
      <c r="AX39" s="240">
        <v>623.53082099999983</v>
      </c>
      <c r="AY39" s="240">
        <v>631.03931899999998</v>
      </c>
      <c r="AZ39" s="240">
        <v>665.01401899999996</v>
      </c>
      <c r="BA39" s="240">
        <v>693.87929099999985</v>
      </c>
      <c r="BB39" s="240">
        <v>698.3804705</v>
      </c>
      <c r="BC39" s="240">
        <v>701.13576599999999</v>
      </c>
      <c r="BD39" s="240">
        <v>700.85975900000005</v>
      </c>
      <c r="BE39" s="240">
        <v>713.31337299999996</v>
      </c>
      <c r="BF39" s="240">
        <v>742.66885100000002</v>
      </c>
      <c r="BG39" s="240">
        <v>538.95294100000001</v>
      </c>
      <c r="BH39" s="240">
        <v>556.36495400000001</v>
      </c>
      <c r="BI39" s="240">
        <v>562.28713300000015</v>
      </c>
      <c r="BJ39" s="240">
        <v>575.62685500000009</v>
      </c>
      <c r="BK39" s="240">
        <v>573.99270999999999</v>
      </c>
      <c r="BL39" s="240">
        <v>592.30323399999986</v>
      </c>
      <c r="BM39" s="240">
        <v>635.03864799999997</v>
      </c>
      <c r="BN39" s="240">
        <v>663.76942399999973</v>
      </c>
      <c r="BO39" s="240">
        <v>673.67184699999996</v>
      </c>
      <c r="BP39" s="240">
        <v>689.60207500000024</v>
      </c>
      <c r="BQ39" s="240">
        <v>671.84154600000011</v>
      </c>
      <c r="BR39" s="240">
        <v>675.30550399999993</v>
      </c>
      <c r="BS39" s="240">
        <v>677.48254800000007</v>
      </c>
      <c r="BT39" s="240">
        <v>668.78947000000005</v>
      </c>
      <c r="BU39" s="240">
        <v>643.74464199999989</v>
      </c>
      <c r="BV39" s="240">
        <v>616.57533100884757</v>
      </c>
      <c r="BW39" s="240">
        <v>627.92845224176028</v>
      </c>
      <c r="BX39" s="240">
        <v>730.33781444510043</v>
      </c>
      <c r="BY39" s="240">
        <v>756.20825944521437</v>
      </c>
      <c r="BZ39" s="240">
        <v>791.54285536211489</v>
      </c>
      <c r="CA39" s="240">
        <v>831.05551487646608</v>
      </c>
      <c r="CB39" s="241">
        <v>879.61129150503859</v>
      </c>
    </row>
    <row r="40" spans="1:80" s="50" customFormat="1" ht="26.25" customHeight="1" x14ac:dyDescent="0.4">
      <c r="B40" s="64" t="s">
        <v>554</v>
      </c>
      <c r="D40" s="240">
        <f t="shared" ref="D40:AI40" si="12">SUM(D41:D43)</f>
        <v>0</v>
      </c>
      <c r="E40" s="240">
        <f t="shared" si="12"/>
        <v>0</v>
      </c>
      <c r="F40" s="240">
        <f t="shared" si="12"/>
        <v>0</v>
      </c>
      <c r="G40" s="240">
        <f t="shared" si="12"/>
        <v>0</v>
      </c>
      <c r="H40" s="240">
        <f t="shared" si="12"/>
        <v>0</v>
      </c>
      <c r="I40" s="240">
        <f t="shared" si="12"/>
        <v>0</v>
      </c>
      <c r="J40" s="240">
        <f t="shared" si="12"/>
        <v>0</v>
      </c>
      <c r="K40" s="240">
        <f t="shared" si="12"/>
        <v>0</v>
      </c>
      <c r="L40" s="240">
        <f t="shared" si="12"/>
        <v>0</v>
      </c>
      <c r="M40" s="240">
        <f t="shared" si="12"/>
        <v>0</v>
      </c>
      <c r="N40" s="240">
        <f t="shared" si="12"/>
        <v>0</v>
      </c>
      <c r="O40" s="240">
        <f t="shared" si="12"/>
        <v>0</v>
      </c>
      <c r="P40" s="240">
        <f t="shared" si="12"/>
        <v>0</v>
      </c>
      <c r="Q40" s="240">
        <f t="shared" si="12"/>
        <v>0</v>
      </c>
      <c r="R40" s="240">
        <f t="shared" si="12"/>
        <v>0</v>
      </c>
      <c r="S40" s="240">
        <f t="shared" si="12"/>
        <v>0</v>
      </c>
      <c r="T40" s="240">
        <f t="shared" si="12"/>
        <v>0</v>
      </c>
      <c r="U40" s="240">
        <f t="shared" si="12"/>
        <v>0</v>
      </c>
      <c r="V40" s="240">
        <f t="shared" si="12"/>
        <v>0</v>
      </c>
      <c r="W40" s="240">
        <f t="shared" si="12"/>
        <v>0</v>
      </c>
      <c r="X40" s="240">
        <f t="shared" si="12"/>
        <v>0</v>
      </c>
      <c r="Y40" s="240">
        <f t="shared" si="12"/>
        <v>0</v>
      </c>
      <c r="Z40" s="240">
        <f t="shared" si="12"/>
        <v>0</v>
      </c>
      <c r="AA40" s="240">
        <f t="shared" si="12"/>
        <v>0</v>
      </c>
      <c r="AB40" s="240">
        <f t="shared" si="12"/>
        <v>0</v>
      </c>
      <c r="AC40" s="240">
        <f t="shared" si="12"/>
        <v>0</v>
      </c>
      <c r="AD40" s="240">
        <f t="shared" si="12"/>
        <v>0</v>
      </c>
      <c r="AE40" s="240">
        <f t="shared" si="12"/>
        <v>0</v>
      </c>
      <c r="AF40" s="240">
        <f t="shared" si="12"/>
        <v>0</v>
      </c>
      <c r="AG40" s="240">
        <f t="shared" si="12"/>
        <v>0</v>
      </c>
      <c r="AH40" s="240">
        <f t="shared" si="12"/>
        <v>0</v>
      </c>
      <c r="AI40" s="240">
        <f t="shared" si="12"/>
        <v>0</v>
      </c>
      <c r="AJ40" s="240">
        <f t="shared" ref="AJ40:BO40" si="13">SUM(AJ41:AJ43)</f>
        <v>0</v>
      </c>
      <c r="AK40" s="240">
        <f t="shared" si="13"/>
        <v>0</v>
      </c>
      <c r="AL40" s="240">
        <f t="shared" si="13"/>
        <v>0</v>
      </c>
      <c r="AM40" s="240">
        <f t="shared" si="13"/>
        <v>0</v>
      </c>
      <c r="AN40" s="240">
        <f t="shared" si="13"/>
        <v>0</v>
      </c>
      <c r="AO40" s="240">
        <f t="shared" si="13"/>
        <v>0</v>
      </c>
      <c r="AP40" s="240">
        <f t="shared" si="13"/>
        <v>0</v>
      </c>
      <c r="AQ40" s="240">
        <f t="shared" si="13"/>
        <v>0</v>
      </c>
      <c r="AR40" s="240">
        <f t="shared" si="13"/>
        <v>0</v>
      </c>
      <c r="AS40" s="240">
        <f t="shared" si="13"/>
        <v>0</v>
      </c>
      <c r="AT40" s="240">
        <f t="shared" si="13"/>
        <v>0</v>
      </c>
      <c r="AU40" s="240">
        <f t="shared" si="13"/>
        <v>2413.4089999999997</v>
      </c>
      <c r="AV40" s="240">
        <f t="shared" si="13"/>
        <v>3246.0120000000002</v>
      </c>
      <c r="AW40" s="240">
        <f t="shared" si="13"/>
        <v>4188.58</v>
      </c>
      <c r="AX40" s="240">
        <f t="shared" si="13"/>
        <v>4875.1940160000004</v>
      </c>
      <c r="AY40" s="240">
        <f t="shared" si="13"/>
        <v>5444.6813459999994</v>
      </c>
      <c r="AZ40" s="240">
        <f t="shared" si="13"/>
        <v>5810.3309459999982</v>
      </c>
      <c r="BA40" s="240">
        <f t="shared" si="13"/>
        <v>5678.8121289999999</v>
      </c>
      <c r="BB40" s="240">
        <f t="shared" si="13"/>
        <v>5659.8551239500011</v>
      </c>
      <c r="BC40" s="240">
        <f t="shared" si="13"/>
        <v>5719.3859879999654</v>
      </c>
      <c r="BD40" s="240">
        <f t="shared" si="13"/>
        <v>5904.123578470475</v>
      </c>
      <c r="BE40" s="240">
        <f t="shared" si="13"/>
        <v>6306.2343094869357</v>
      </c>
      <c r="BF40" s="240">
        <f t="shared" si="13"/>
        <v>7230.9641702021872</v>
      </c>
      <c r="BG40" s="240">
        <f t="shared" si="13"/>
        <v>7319.8412333400011</v>
      </c>
      <c r="BH40" s="240">
        <f t="shared" si="13"/>
        <v>7957.4022362544338</v>
      </c>
      <c r="BI40" s="240">
        <f t="shared" si="13"/>
        <v>8665.6198189999977</v>
      </c>
      <c r="BJ40" s="240">
        <f t="shared" si="13"/>
        <v>9470.8152410000039</v>
      </c>
      <c r="BK40" s="240">
        <f t="shared" si="13"/>
        <v>10277.921191999998</v>
      </c>
      <c r="BL40" s="240">
        <f t="shared" si="13"/>
        <v>11735.410251000003</v>
      </c>
      <c r="BM40" s="240">
        <f t="shared" si="13"/>
        <v>14519.632665000001</v>
      </c>
      <c r="BN40" s="240">
        <f t="shared" si="13"/>
        <v>16021.527095999994</v>
      </c>
      <c r="BO40" s="240">
        <f t="shared" si="13"/>
        <v>17242.628137000007</v>
      </c>
      <c r="BP40" s="240">
        <f t="shared" ref="BP40:CB40" si="14">SUM(BP41:BP43)</f>
        <v>18021.797909000001</v>
      </c>
      <c r="BQ40" s="240">
        <f t="shared" si="14"/>
        <v>18220.333105999998</v>
      </c>
      <c r="BR40" s="240">
        <f t="shared" si="14"/>
        <v>18319.728604</v>
      </c>
      <c r="BS40" s="240">
        <f t="shared" si="14"/>
        <v>18272.126685000003</v>
      </c>
      <c r="BT40" s="240">
        <f t="shared" si="14"/>
        <v>17639.454521000003</v>
      </c>
      <c r="BU40" s="240">
        <f t="shared" si="14"/>
        <v>16815.744488999997</v>
      </c>
      <c r="BV40" s="240">
        <f t="shared" si="14"/>
        <v>15548.478235120165</v>
      </c>
      <c r="BW40" s="240">
        <f t="shared" si="14"/>
        <v>13210.825154458027</v>
      </c>
      <c r="BX40" s="240">
        <f t="shared" si="14"/>
        <v>18212.623006629423</v>
      </c>
      <c r="BY40" s="240">
        <f t="shared" si="14"/>
        <v>18577.868551059313</v>
      </c>
      <c r="BZ40" s="240">
        <f t="shared" si="14"/>
        <v>19192.416298074368</v>
      </c>
      <c r="CA40" s="240">
        <f t="shared" si="14"/>
        <v>19867.001800106758</v>
      </c>
      <c r="CB40" s="241">
        <f t="shared" si="14"/>
        <v>20625.456621608395</v>
      </c>
    </row>
    <row r="41" spans="1:80" s="50" customFormat="1" x14ac:dyDescent="0.4">
      <c r="B41" s="171" t="s">
        <v>528</v>
      </c>
      <c r="D41" s="240" t="s">
        <v>411</v>
      </c>
      <c r="E41" s="240" t="s">
        <v>411</v>
      </c>
      <c r="F41" s="240" t="s">
        <v>411</v>
      </c>
      <c r="G41" s="240" t="s">
        <v>411</v>
      </c>
      <c r="H41" s="240" t="s">
        <v>411</v>
      </c>
      <c r="I41" s="240" t="s">
        <v>411</v>
      </c>
      <c r="J41" s="240" t="s">
        <v>411</v>
      </c>
      <c r="K41" s="240" t="s">
        <v>411</v>
      </c>
      <c r="L41" s="240" t="s">
        <v>411</v>
      </c>
      <c r="M41" s="240" t="s">
        <v>411</v>
      </c>
      <c r="N41" s="240" t="s">
        <v>411</v>
      </c>
      <c r="O41" s="240" t="s">
        <v>411</v>
      </c>
      <c r="P41" s="240" t="s">
        <v>411</v>
      </c>
      <c r="Q41" s="240" t="s">
        <v>411</v>
      </c>
      <c r="R41" s="240" t="s">
        <v>411</v>
      </c>
      <c r="S41" s="240" t="s">
        <v>411</v>
      </c>
      <c r="T41" s="240" t="s">
        <v>411</v>
      </c>
      <c r="U41" s="240" t="s">
        <v>411</v>
      </c>
      <c r="V41" s="240" t="s">
        <v>411</v>
      </c>
      <c r="W41" s="240" t="s">
        <v>411</v>
      </c>
      <c r="X41" s="240" t="s">
        <v>411</v>
      </c>
      <c r="Y41" s="240" t="s">
        <v>411</v>
      </c>
      <c r="Z41" s="240" t="s">
        <v>411</v>
      </c>
      <c r="AA41" s="240" t="s">
        <v>411</v>
      </c>
      <c r="AB41" s="240" t="s">
        <v>411</v>
      </c>
      <c r="AC41" s="240" t="s">
        <v>411</v>
      </c>
      <c r="AD41" s="240" t="s">
        <v>411</v>
      </c>
      <c r="AE41" s="240" t="s">
        <v>411</v>
      </c>
      <c r="AF41" s="240" t="s">
        <v>411</v>
      </c>
      <c r="AG41" s="240" t="s">
        <v>411</v>
      </c>
      <c r="AH41" s="240" t="s">
        <v>411</v>
      </c>
      <c r="AI41" s="240" t="s">
        <v>411</v>
      </c>
      <c r="AJ41" s="240" t="s">
        <v>411</v>
      </c>
      <c r="AK41" s="240" t="s">
        <v>411</v>
      </c>
      <c r="AL41" s="240" t="s">
        <v>411</v>
      </c>
      <c r="AM41" s="240" t="s">
        <v>411</v>
      </c>
      <c r="AN41" s="240" t="s">
        <v>411</v>
      </c>
      <c r="AO41" s="240" t="s">
        <v>411</v>
      </c>
      <c r="AP41" s="240" t="s">
        <v>411</v>
      </c>
      <c r="AQ41" s="240" t="s">
        <v>411</v>
      </c>
      <c r="AR41" s="240" t="s">
        <v>411</v>
      </c>
      <c r="AS41" s="240" t="s">
        <v>411</v>
      </c>
      <c r="AT41" s="240" t="s">
        <v>411</v>
      </c>
      <c r="AU41" s="240">
        <v>2167.1547548999097</v>
      </c>
      <c r="AV41" s="240">
        <v>2933.9340063665963</v>
      </c>
      <c r="AW41" s="240">
        <v>3808.909900802536</v>
      </c>
      <c r="AX41" s="240">
        <v>4431.8053010000003</v>
      </c>
      <c r="AY41" s="240">
        <v>4945.9247070000001</v>
      </c>
      <c r="AZ41" s="240">
        <v>5272.4258929999987</v>
      </c>
      <c r="BA41" s="240">
        <v>5125.3931899999998</v>
      </c>
      <c r="BB41" s="240">
        <v>5085.6280137300009</v>
      </c>
      <c r="BC41" s="240">
        <v>5127.7575389068625</v>
      </c>
      <c r="BD41" s="240">
        <v>5286.4482749333047</v>
      </c>
      <c r="BE41" s="240">
        <v>5644.5086698518116</v>
      </c>
      <c r="BF41" s="240">
        <v>6440.9761648831518</v>
      </c>
      <c r="BG41" s="240">
        <v>6436.3892621292925</v>
      </c>
      <c r="BH41" s="240">
        <v>7040.1673683997742</v>
      </c>
      <c r="BI41" s="240">
        <v>7712.8027929999989</v>
      </c>
      <c r="BJ41" s="240">
        <v>8463.0670730000038</v>
      </c>
      <c r="BK41" s="240">
        <v>9198.6850749999976</v>
      </c>
      <c r="BL41" s="240">
        <v>10489.469894000003</v>
      </c>
      <c r="BM41" s="240">
        <v>13015.576289000001</v>
      </c>
      <c r="BN41" s="240">
        <v>14364.520094999996</v>
      </c>
      <c r="BO41" s="240">
        <v>15453.731155000005</v>
      </c>
      <c r="BP41" s="240">
        <v>16160.501292999999</v>
      </c>
      <c r="BQ41" s="240">
        <v>16348.544953999997</v>
      </c>
      <c r="BR41" s="240">
        <v>16438.019783</v>
      </c>
      <c r="BS41" s="240">
        <v>16388.976737000001</v>
      </c>
      <c r="BT41" s="240">
        <v>15805.191595000006</v>
      </c>
      <c r="BU41" s="240">
        <v>15036.677091999998</v>
      </c>
      <c r="BV41" s="240">
        <v>13870.190711574369</v>
      </c>
      <c r="BW41" s="240">
        <v>11700.505728525637</v>
      </c>
      <c r="BX41" s="240">
        <v>16160.763032988754</v>
      </c>
      <c r="BY41" s="240">
        <v>16475.234716478812</v>
      </c>
      <c r="BZ41" s="240">
        <v>17011.806644087301</v>
      </c>
      <c r="CA41" s="240">
        <v>17601.99973867181</v>
      </c>
      <c r="CB41" s="241">
        <v>18261.979829238287</v>
      </c>
    </row>
    <row r="42" spans="1:80" s="50" customFormat="1" x14ac:dyDescent="0.4">
      <c r="B42" s="171" t="s">
        <v>529</v>
      </c>
      <c r="D42" s="240" t="s">
        <v>411</v>
      </c>
      <c r="E42" s="240" t="s">
        <v>411</v>
      </c>
      <c r="F42" s="240" t="s">
        <v>411</v>
      </c>
      <c r="G42" s="240" t="s">
        <v>411</v>
      </c>
      <c r="H42" s="240" t="s">
        <v>411</v>
      </c>
      <c r="I42" s="240" t="s">
        <v>411</v>
      </c>
      <c r="J42" s="240" t="s">
        <v>411</v>
      </c>
      <c r="K42" s="240" t="s">
        <v>411</v>
      </c>
      <c r="L42" s="240" t="s">
        <v>411</v>
      </c>
      <c r="M42" s="240" t="s">
        <v>411</v>
      </c>
      <c r="N42" s="240" t="s">
        <v>411</v>
      </c>
      <c r="O42" s="240" t="s">
        <v>411</v>
      </c>
      <c r="P42" s="240" t="s">
        <v>411</v>
      </c>
      <c r="Q42" s="240" t="s">
        <v>411</v>
      </c>
      <c r="R42" s="240" t="s">
        <v>411</v>
      </c>
      <c r="S42" s="240" t="s">
        <v>411</v>
      </c>
      <c r="T42" s="240" t="s">
        <v>411</v>
      </c>
      <c r="U42" s="240" t="s">
        <v>411</v>
      </c>
      <c r="V42" s="240" t="s">
        <v>411</v>
      </c>
      <c r="W42" s="240" t="s">
        <v>411</v>
      </c>
      <c r="X42" s="240" t="s">
        <v>411</v>
      </c>
      <c r="Y42" s="240" t="s">
        <v>411</v>
      </c>
      <c r="Z42" s="240" t="s">
        <v>411</v>
      </c>
      <c r="AA42" s="240" t="s">
        <v>411</v>
      </c>
      <c r="AB42" s="240" t="s">
        <v>411</v>
      </c>
      <c r="AC42" s="240" t="s">
        <v>411</v>
      </c>
      <c r="AD42" s="240" t="s">
        <v>411</v>
      </c>
      <c r="AE42" s="240" t="s">
        <v>411</v>
      </c>
      <c r="AF42" s="240" t="s">
        <v>411</v>
      </c>
      <c r="AG42" s="240" t="s">
        <v>411</v>
      </c>
      <c r="AH42" s="240" t="s">
        <v>411</v>
      </c>
      <c r="AI42" s="240" t="s">
        <v>411</v>
      </c>
      <c r="AJ42" s="240" t="s">
        <v>411</v>
      </c>
      <c r="AK42" s="240" t="s">
        <v>411</v>
      </c>
      <c r="AL42" s="240" t="s">
        <v>411</v>
      </c>
      <c r="AM42" s="240" t="s">
        <v>411</v>
      </c>
      <c r="AN42" s="240" t="s">
        <v>411</v>
      </c>
      <c r="AO42" s="240" t="s">
        <v>411</v>
      </c>
      <c r="AP42" s="240" t="s">
        <v>411</v>
      </c>
      <c r="AQ42" s="240" t="s">
        <v>411</v>
      </c>
      <c r="AR42" s="240" t="s">
        <v>411</v>
      </c>
      <c r="AS42" s="240" t="s">
        <v>411</v>
      </c>
      <c r="AT42" s="240" t="s">
        <v>411</v>
      </c>
      <c r="AU42" s="240">
        <v>109.79860287962624</v>
      </c>
      <c r="AV42" s="240">
        <v>141.66202051450421</v>
      </c>
      <c r="AW42" s="240">
        <v>175.6639341584962</v>
      </c>
      <c r="AX42" s="240">
        <v>202.48892000000004</v>
      </c>
      <c r="AY42" s="240">
        <v>222.72060800000003</v>
      </c>
      <c r="AZ42" s="240">
        <v>236.10433199999997</v>
      </c>
      <c r="BA42" s="240">
        <v>233.49411200000003</v>
      </c>
      <c r="BB42" s="240">
        <v>233.80841371999998</v>
      </c>
      <c r="BC42" s="240">
        <v>239.17032009310364</v>
      </c>
      <c r="BD42" s="240">
        <v>245.04842974875737</v>
      </c>
      <c r="BE42" s="240">
        <v>256.9479966351247</v>
      </c>
      <c r="BF42" s="240">
        <v>289.38963031903631</v>
      </c>
      <c r="BG42" s="240">
        <v>272.54368921070835</v>
      </c>
      <c r="BH42" s="240">
        <v>285.19785585465985</v>
      </c>
      <c r="BI42" s="240">
        <v>301.48449999999997</v>
      </c>
      <c r="BJ42" s="240">
        <v>324.24810600000001</v>
      </c>
      <c r="BK42" s="240">
        <v>357.63231799999994</v>
      </c>
      <c r="BL42" s="240">
        <v>446.53869700000007</v>
      </c>
      <c r="BM42" s="240">
        <v>583.22119599999996</v>
      </c>
      <c r="BN42" s="240">
        <v>660.18464399999982</v>
      </c>
      <c r="BO42" s="240">
        <v>734.82701900000029</v>
      </c>
      <c r="BP42" s="240">
        <v>762.09558300000015</v>
      </c>
      <c r="BQ42" s="240">
        <v>773.47292899999979</v>
      </c>
      <c r="BR42" s="240">
        <v>780.83464700000013</v>
      </c>
      <c r="BS42" s="240">
        <v>788.56670200000008</v>
      </c>
      <c r="BT42" s="240">
        <v>769.92821600000002</v>
      </c>
      <c r="BU42" s="240">
        <v>751.35525000000007</v>
      </c>
      <c r="BV42" s="240">
        <v>707.54362089155961</v>
      </c>
      <c r="BW42" s="240">
        <v>617.32815833580651</v>
      </c>
      <c r="BX42" s="240">
        <v>838.82939763914294</v>
      </c>
      <c r="BY42" s="240">
        <v>856.39605778679675</v>
      </c>
      <c r="BZ42" s="240">
        <v>885.84103759812297</v>
      </c>
      <c r="CA42" s="240">
        <v>918.39694851670686</v>
      </c>
      <c r="CB42" s="241">
        <v>955.88646970610637</v>
      </c>
    </row>
    <row r="43" spans="1:80" s="50" customFormat="1" x14ac:dyDescent="0.4">
      <c r="B43" s="171" t="s">
        <v>530</v>
      </c>
      <c r="D43" s="240" t="s">
        <v>411</v>
      </c>
      <c r="E43" s="240" t="s">
        <v>411</v>
      </c>
      <c r="F43" s="240" t="s">
        <v>411</v>
      </c>
      <c r="G43" s="240" t="s">
        <v>411</v>
      </c>
      <c r="H43" s="240" t="s">
        <v>411</v>
      </c>
      <c r="I43" s="240" t="s">
        <v>411</v>
      </c>
      <c r="J43" s="240" t="s">
        <v>411</v>
      </c>
      <c r="K43" s="240" t="s">
        <v>411</v>
      </c>
      <c r="L43" s="240" t="s">
        <v>411</v>
      </c>
      <c r="M43" s="240" t="s">
        <v>411</v>
      </c>
      <c r="N43" s="240" t="s">
        <v>411</v>
      </c>
      <c r="O43" s="240" t="s">
        <v>411</v>
      </c>
      <c r="P43" s="240" t="s">
        <v>411</v>
      </c>
      <c r="Q43" s="240" t="s">
        <v>411</v>
      </c>
      <c r="R43" s="240" t="s">
        <v>411</v>
      </c>
      <c r="S43" s="240" t="s">
        <v>411</v>
      </c>
      <c r="T43" s="240" t="s">
        <v>411</v>
      </c>
      <c r="U43" s="240" t="s">
        <v>411</v>
      </c>
      <c r="V43" s="240" t="s">
        <v>411</v>
      </c>
      <c r="W43" s="240" t="s">
        <v>411</v>
      </c>
      <c r="X43" s="240" t="s">
        <v>411</v>
      </c>
      <c r="Y43" s="240" t="s">
        <v>411</v>
      </c>
      <c r="Z43" s="240" t="s">
        <v>411</v>
      </c>
      <c r="AA43" s="240" t="s">
        <v>411</v>
      </c>
      <c r="AB43" s="240" t="s">
        <v>411</v>
      </c>
      <c r="AC43" s="240" t="s">
        <v>411</v>
      </c>
      <c r="AD43" s="240" t="s">
        <v>411</v>
      </c>
      <c r="AE43" s="240" t="s">
        <v>411</v>
      </c>
      <c r="AF43" s="240" t="s">
        <v>411</v>
      </c>
      <c r="AG43" s="240" t="s">
        <v>411</v>
      </c>
      <c r="AH43" s="240" t="s">
        <v>411</v>
      </c>
      <c r="AI43" s="240" t="s">
        <v>411</v>
      </c>
      <c r="AJ43" s="240" t="s">
        <v>411</v>
      </c>
      <c r="AK43" s="240" t="s">
        <v>411</v>
      </c>
      <c r="AL43" s="240" t="s">
        <v>411</v>
      </c>
      <c r="AM43" s="240" t="s">
        <v>411</v>
      </c>
      <c r="AN43" s="240" t="s">
        <v>411</v>
      </c>
      <c r="AO43" s="240" t="s">
        <v>411</v>
      </c>
      <c r="AP43" s="240" t="s">
        <v>411</v>
      </c>
      <c r="AQ43" s="240" t="s">
        <v>411</v>
      </c>
      <c r="AR43" s="240" t="s">
        <v>411</v>
      </c>
      <c r="AS43" s="240" t="s">
        <v>411</v>
      </c>
      <c r="AT43" s="240" t="s">
        <v>411</v>
      </c>
      <c r="AU43" s="240">
        <v>136.45564222046383</v>
      </c>
      <c r="AV43" s="240">
        <v>170.41597311889956</v>
      </c>
      <c r="AW43" s="240">
        <v>204.00616503896794</v>
      </c>
      <c r="AX43" s="240">
        <v>240.89979499999998</v>
      </c>
      <c r="AY43" s="240">
        <v>276.03603100000004</v>
      </c>
      <c r="AZ43" s="240">
        <v>301.80072100000007</v>
      </c>
      <c r="BA43" s="240">
        <v>319.92482699999994</v>
      </c>
      <c r="BB43" s="240">
        <v>340.41869650000012</v>
      </c>
      <c r="BC43" s="240">
        <v>352.45812899999993</v>
      </c>
      <c r="BD43" s="240">
        <v>372.62687378841298</v>
      </c>
      <c r="BE43" s="240">
        <v>404.7776429999999</v>
      </c>
      <c r="BF43" s="240">
        <v>500.59837500000003</v>
      </c>
      <c r="BG43" s="240">
        <v>610.90828199999987</v>
      </c>
      <c r="BH43" s="240">
        <v>632.037012</v>
      </c>
      <c r="BI43" s="240">
        <v>651.33252599999992</v>
      </c>
      <c r="BJ43" s="240">
        <v>683.50006199999996</v>
      </c>
      <c r="BK43" s="240">
        <v>721.60379899999998</v>
      </c>
      <c r="BL43" s="240">
        <v>799.40165999999999</v>
      </c>
      <c r="BM43" s="240">
        <v>920.83518000000004</v>
      </c>
      <c r="BN43" s="240">
        <v>996.82235699999978</v>
      </c>
      <c r="BO43" s="240">
        <v>1054.0699630000004</v>
      </c>
      <c r="BP43" s="240">
        <v>1099.2010330000003</v>
      </c>
      <c r="BQ43" s="240">
        <v>1098.3152229999996</v>
      </c>
      <c r="BR43" s="240">
        <v>1100.874174</v>
      </c>
      <c r="BS43" s="240">
        <v>1094.5832460000001</v>
      </c>
      <c r="BT43" s="240">
        <v>1064.3347100000001</v>
      </c>
      <c r="BU43" s="240">
        <v>1027.712147</v>
      </c>
      <c r="BV43" s="240">
        <v>970.74390265423574</v>
      </c>
      <c r="BW43" s="240">
        <v>892.99126759658452</v>
      </c>
      <c r="BX43" s="240">
        <v>1213.0305760015242</v>
      </c>
      <c r="BY43" s="240">
        <v>1246.2377767937035</v>
      </c>
      <c r="BZ43" s="240">
        <v>1294.7686163889462</v>
      </c>
      <c r="CA43" s="240">
        <v>1346.6051129182397</v>
      </c>
      <c r="CB43" s="241">
        <v>1407.5903226639991</v>
      </c>
    </row>
    <row r="44" spans="1:80" s="50" customFormat="1" ht="26.25" customHeight="1" x14ac:dyDescent="0.4">
      <c r="B44" s="50" t="s">
        <v>533</v>
      </c>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1"/>
    </row>
    <row r="45" spans="1:80" s="50" customFormat="1" x14ac:dyDescent="0.4">
      <c r="B45" s="64" t="s">
        <v>534</v>
      </c>
      <c r="D45" s="240">
        <f t="shared" ref="D45:AT45" si="15">SUM(D46:D48)</f>
        <v>0</v>
      </c>
      <c r="E45" s="240">
        <f t="shared" si="15"/>
        <v>0</v>
      </c>
      <c r="F45" s="240">
        <f t="shared" si="15"/>
        <v>0</v>
      </c>
      <c r="G45" s="240">
        <f t="shared" si="15"/>
        <v>0</v>
      </c>
      <c r="H45" s="240">
        <f t="shared" si="15"/>
        <v>0</v>
      </c>
      <c r="I45" s="240">
        <f t="shared" si="15"/>
        <v>0</v>
      </c>
      <c r="J45" s="240">
        <f t="shared" si="15"/>
        <v>0</v>
      </c>
      <c r="K45" s="240">
        <f t="shared" si="15"/>
        <v>0</v>
      </c>
      <c r="L45" s="240">
        <f t="shared" si="15"/>
        <v>0</v>
      </c>
      <c r="M45" s="240">
        <f t="shared" si="15"/>
        <v>0</v>
      </c>
      <c r="N45" s="240">
        <f t="shared" si="15"/>
        <v>0</v>
      </c>
      <c r="O45" s="240">
        <f t="shared" si="15"/>
        <v>0</v>
      </c>
      <c r="P45" s="240">
        <f t="shared" si="15"/>
        <v>0</v>
      </c>
      <c r="Q45" s="240">
        <f t="shared" si="15"/>
        <v>0</v>
      </c>
      <c r="R45" s="240">
        <f t="shared" si="15"/>
        <v>0</v>
      </c>
      <c r="S45" s="240">
        <f t="shared" si="15"/>
        <v>0</v>
      </c>
      <c r="T45" s="240">
        <f t="shared" si="15"/>
        <v>0</v>
      </c>
      <c r="U45" s="240">
        <f t="shared" si="15"/>
        <v>0</v>
      </c>
      <c r="V45" s="240">
        <f t="shared" si="15"/>
        <v>0</v>
      </c>
      <c r="W45" s="240">
        <f t="shared" si="15"/>
        <v>0</v>
      </c>
      <c r="X45" s="240">
        <f t="shared" si="15"/>
        <v>0</v>
      </c>
      <c r="Y45" s="240">
        <f t="shared" si="15"/>
        <v>0</v>
      </c>
      <c r="Z45" s="240">
        <f t="shared" si="15"/>
        <v>0</v>
      </c>
      <c r="AA45" s="240">
        <f t="shared" si="15"/>
        <v>0</v>
      </c>
      <c r="AB45" s="240">
        <f t="shared" si="15"/>
        <v>0</v>
      </c>
      <c r="AC45" s="240">
        <f t="shared" si="15"/>
        <v>0</v>
      </c>
      <c r="AD45" s="240">
        <f t="shared" si="15"/>
        <v>0</v>
      </c>
      <c r="AE45" s="240">
        <f t="shared" si="15"/>
        <v>0</v>
      </c>
      <c r="AF45" s="240">
        <f t="shared" si="15"/>
        <v>0</v>
      </c>
      <c r="AG45" s="240">
        <f t="shared" si="15"/>
        <v>0</v>
      </c>
      <c r="AH45" s="240">
        <f t="shared" si="15"/>
        <v>0</v>
      </c>
      <c r="AI45" s="240">
        <f t="shared" si="15"/>
        <v>0</v>
      </c>
      <c r="AJ45" s="240">
        <f t="shared" si="15"/>
        <v>0</v>
      </c>
      <c r="AK45" s="240">
        <f t="shared" si="15"/>
        <v>0</v>
      </c>
      <c r="AL45" s="240">
        <f t="shared" si="15"/>
        <v>0</v>
      </c>
      <c r="AM45" s="240">
        <f t="shared" si="15"/>
        <v>0</v>
      </c>
      <c r="AN45" s="240">
        <f t="shared" si="15"/>
        <v>0</v>
      </c>
      <c r="AO45" s="240">
        <f t="shared" si="15"/>
        <v>0</v>
      </c>
      <c r="AP45" s="240">
        <f t="shared" si="15"/>
        <v>0</v>
      </c>
      <c r="AQ45" s="240">
        <f t="shared" si="15"/>
        <v>0</v>
      </c>
      <c r="AR45" s="240">
        <f t="shared" si="15"/>
        <v>0</v>
      </c>
      <c r="AS45" s="240">
        <f t="shared" si="15"/>
        <v>0</v>
      </c>
      <c r="AT45" s="240">
        <f t="shared" si="15"/>
        <v>0</v>
      </c>
      <c r="AU45" s="240">
        <v>2708.66</v>
      </c>
      <c r="AV45" s="240">
        <v>3535.2440000000001</v>
      </c>
      <c r="AW45" s="240">
        <v>4454.2159999999994</v>
      </c>
      <c r="AX45" s="240">
        <f t="shared" ref="AX45:CB45" si="16">SUM(AX46:AX48)</f>
        <v>5113.3546770751864</v>
      </c>
      <c r="AY45" s="240">
        <f t="shared" si="16"/>
        <v>5651.4439407474802</v>
      </c>
      <c r="AZ45" s="240">
        <f t="shared" si="16"/>
        <v>6028.8879480805444</v>
      </c>
      <c r="BA45" s="240">
        <f t="shared" si="16"/>
        <v>5953.7060448394323</v>
      </c>
      <c r="BB45" s="240">
        <f t="shared" si="16"/>
        <v>5958.6779989229053</v>
      </c>
      <c r="BC45" s="240">
        <f t="shared" si="16"/>
        <v>6007.0621828336034</v>
      </c>
      <c r="BD45" s="240">
        <f t="shared" si="16"/>
        <v>6181.0154254508516</v>
      </c>
      <c r="BE45" s="240">
        <f t="shared" si="16"/>
        <v>6626.9679922369442</v>
      </c>
      <c r="BF45" s="240">
        <f t="shared" si="16"/>
        <v>7599.9883777870036</v>
      </c>
      <c r="BG45" s="240">
        <f t="shared" si="16"/>
        <v>7549.9188525306281</v>
      </c>
      <c r="BH45" s="240">
        <f t="shared" si="16"/>
        <v>12804.77139214534</v>
      </c>
      <c r="BI45" s="240">
        <f t="shared" si="16"/>
        <v>13557.341300000002</v>
      </c>
      <c r="BJ45" s="240">
        <f t="shared" si="16"/>
        <v>14497.841268</v>
      </c>
      <c r="BK45" s="240">
        <f t="shared" si="16"/>
        <v>15410.146448000001</v>
      </c>
      <c r="BL45" s="240">
        <f t="shared" si="16"/>
        <v>16755.202160000001</v>
      </c>
      <c r="BM45" s="240">
        <f t="shared" si="16"/>
        <v>19603.200417</v>
      </c>
      <c r="BN45" s="240">
        <f t="shared" si="16"/>
        <v>21027.491165999996</v>
      </c>
      <c r="BO45" s="240">
        <f t="shared" si="16"/>
        <v>22387.085473999996</v>
      </c>
      <c r="BP45" s="240">
        <f t="shared" si="16"/>
        <v>23452.705895999996</v>
      </c>
      <c r="BQ45" s="240">
        <f t="shared" si="16"/>
        <v>23698.914690999998</v>
      </c>
      <c r="BR45" s="240">
        <f t="shared" si="16"/>
        <v>23752.597499000003</v>
      </c>
      <c r="BS45" s="240">
        <f t="shared" si="16"/>
        <v>23615.447659000001</v>
      </c>
      <c r="BT45" s="240">
        <f t="shared" si="16"/>
        <v>22894.495554000001</v>
      </c>
      <c r="BU45" s="240">
        <f t="shared" si="16"/>
        <v>21676.449412000002</v>
      </c>
      <c r="BV45" s="240">
        <f t="shared" si="16"/>
        <v>20191.859735657483</v>
      </c>
      <c r="BW45" s="240">
        <f t="shared" si="16"/>
        <v>17771.35774911907</v>
      </c>
      <c r="BX45" s="240">
        <f t="shared" si="16"/>
        <v>23414.119504877082</v>
      </c>
      <c r="BY45" s="240">
        <f t="shared" si="16"/>
        <v>23916.140479672064</v>
      </c>
      <c r="BZ45" s="240">
        <f t="shared" si="16"/>
        <v>24742.316993881381</v>
      </c>
      <c r="CA45" s="240">
        <f t="shared" si="16"/>
        <v>25662.984828744979</v>
      </c>
      <c r="CB45" s="241">
        <f t="shared" si="16"/>
        <v>26728.64916042707</v>
      </c>
    </row>
    <row r="46" spans="1:80" s="50" customFormat="1" x14ac:dyDescent="0.4">
      <c r="B46" s="171" t="s">
        <v>559</v>
      </c>
      <c r="D46" s="240" t="s">
        <v>411</v>
      </c>
      <c r="E46" s="240" t="s">
        <v>411</v>
      </c>
      <c r="F46" s="240" t="s">
        <v>411</v>
      </c>
      <c r="G46" s="240" t="s">
        <v>411</v>
      </c>
      <c r="H46" s="240" t="s">
        <v>411</v>
      </c>
      <c r="I46" s="240" t="s">
        <v>411</v>
      </c>
      <c r="J46" s="240" t="s">
        <v>411</v>
      </c>
      <c r="K46" s="240" t="s">
        <v>411</v>
      </c>
      <c r="L46" s="240" t="s">
        <v>411</v>
      </c>
      <c r="M46" s="240" t="s">
        <v>411</v>
      </c>
      <c r="N46" s="240" t="s">
        <v>411</v>
      </c>
      <c r="O46" s="240" t="s">
        <v>411</v>
      </c>
      <c r="P46" s="240" t="s">
        <v>411</v>
      </c>
      <c r="Q46" s="240" t="s">
        <v>411</v>
      </c>
      <c r="R46" s="240" t="s">
        <v>411</v>
      </c>
      <c r="S46" s="240" t="s">
        <v>411</v>
      </c>
      <c r="T46" s="240" t="s">
        <v>411</v>
      </c>
      <c r="U46" s="240" t="s">
        <v>411</v>
      </c>
      <c r="V46" s="240" t="s">
        <v>411</v>
      </c>
      <c r="W46" s="240" t="s">
        <v>411</v>
      </c>
      <c r="X46" s="240" t="s">
        <v>411</v>
      </c>
      <c r="Y46" s="240" t="s">
        <v>411</v>
      </c>
      <c r="Z46" s="240" t="s">
        <v>411</v>
      </c>
      <c r="AA46" s="240" t="s">
        <v>411</v>
      </c>
      <c r="AB46" s="240" t="s">
        <v>411</v>
      </c>
      <c r="AC46" s="240" t="s">
        <v>411</v>
      </c>
      <c r="AD46" s="240" t="s">
        <v>411</v>
      </c>
      <c r="AE46" s="240" t="s">
        <v>411</v>
      </c>
      <c r="AF46" s="240" t="s">
        <v>411</v>
      </c>
      <c r="AG46" s="240" t="s">
        <v>411</v>
      </c>
      <c r="AH46" s="240" t="s">
        <v>411</v>
      </c>
      <c r="AI46" s="240" t="s">
        <v>411</v>
      </c>
      <c r="AJ46" s="240" t="s">
        <v>411</v>
      </c>
      <c r="AK46" s="240" t="s">
        <v>411</v>
      </c>
      <c r="AL46" s="240" t="s">
        <v>411</v>
      </c>
      <c r="AM46" s="240" t="s">
        <v>411</v>
      </c>
      <c r="AN46" s="240" t="s">
        <v>411</v>
      </c>
      <c r="AO46" s="240" t="s">
        <v>411</v>
      </c>
      <c r="AP46" s="240" t="s">
        <v>411</v>
      </c>
      <c r="AQ46" s="240" t="s">
        <v>411</v>
      </c>
      <c r="AR46" s="240" t="s">
        <v>411</v>
      </c>
      <c r="AS46" s="240" t="s">
        <v>411</v>
      </c>
      <c r="AT46" s="240" t="s">
        <v>411</v>
      </c>
      <c r="AU46" s="240" t="s">
        <v>411</v>
      </c>
      <c r="AV46" s="240" t="s">
        <v>411</v>
      </c>
      <c r="AW46" s="240" t="s">
        <v>411</v>
      </c>
      <c r="AX46" s="240">
        <v>4429.415416868932</v>
      </c>
      <c r="AY46" s="240">
        <v>4968.5965239301477</v>
      </c>
      <c r="AZ46" s="240">
        <v>5313.8474070000002</v>
      </c>
      <c r="BA46" s="240">
        <v>5219.4321618548292</v>
      </c>
      <c r="BB46" s="240">
        <v>5207.4534479525946</v>
      </c>
      <c r="BC46" s="240">
        <v>5247.5654994292272</v>
      </c>
      <c r="BD46" s="240">
        <v>5411.0352473970588</v>
      </c>
      <c r="BE46" s="240">
        <v>5803.9106138518118</v>
      </c>
      <c r="BF46" s="240">
        <v>6684.2752928831515</v>
      </c>
      <c r="BG46" s="240">
        <v>6757.0424057892933</v>
      </c>
      <c r="BH46" s="240">
        <v>7812.838736879773</v>
      </c>
      <c r="BI46" s="240">
        <v>8496.7527129999999</v>
      </c>
      <c r="BJ46" s="240">
        <v>9293.8341270000001</v>
      </c>
      <c r="BK46" s="240">
        <v>10107.739526000001</v>
      </c>
      <c r="BL46" s="240">
        <v>11544.045435999999</v>
      </c>
      <c r="BM46" s="240">
        <v>14280.365131999999</v>
      </c>
      <c r="BN46" s="240">
        <v>15754.283516999996</v>
      </c>
      <c r="BO46" s="240">
        <v>16935.230993999998</v>
      </c>
      <c r="BP46" s="240">
        <v>17703.513562999997</v>
      </c>
      <c r="BQ46" s="240">
        <v>17883.090279</v>
      </c>
      <c r="BR46" s="240">
        <v>17907.511554000001</v>
      </c>
      <c r="BS46" s="240">
        <v>17818.636347000003</v>
      </c>
      <c r="BT46" s="240">
        <v>17252.238771999997</v>
      </c>
      <c r="BU46" s="240">
        <v>16398.714596000002</v>
      </c>
      <c r="BV46" s="240">
        <v>15203.258867944029</v>
      </c>
      <c r="BW46" s="240">
        <v>12917.621947077489</v>
      </c>
      <c r="BX46" s="240">
        <v>17841.217687052686</v>
      </c>
      <c r="BY46" s="240">
        <v>18194.94434933408</v>
      </c>
      <c r="BZ46" s="240">
        <v>18796.387319583067</v>
      </c>
      <c r="CA46" s="240">
        <v>19459.457678289091</v>
      </c>
      <c r="CB46" s="241">
        <v>20203.247965451294</v>
      </c>
    </row>
    <row r="47" spans="1:80" s="50" customFormat="1" x14ac:dyDescent="0.4">
      <c r="B47" s="171" t="s">
        <v>560</v>
      </c>
      <c r="D47" s="240" t="s">
        <v>411</v>
      </c>
      <c r="E47" s="240" t="s">
        <v>411</v>
      </c>
      <c r="F47" s="240" t="s">
        <v>411</v>
      </c>
      <c r="G47" s="240" t="s">
        <v>411</v>
      </c>
      <c r="H47" s="240" t="s">
        <v>411</v>
      </c>
      <c r="I47" s="240" t="s">
        <v>411</v>
      </c>
      <c r="J47" s="240" t="s">
        <v>411</v>
      </c>
      <c r="K47" s="240" t="s">
        <v>411</v>
      </c>
      <c r="L47" s="240" t="s">
        <v>411</v>
      </c>
      <c r="M47" s="240" t="s">
        <v>411</v>
      </c>
      <c r="N47" s="240" t="s">
        <v>411</v>
      </c>
      <c r="O47" s="240" t="s">
        <v>411</v>
      </c>
      <c r="P47" s="240" t="s">
        <v>411</v>
      </c>
      <c r="Q47" s="240" t="s">
        <v>411</v>
      </c>
      <c r="R47" s="240" t="s">
        <v>411</v>
      </c>
      <c r="S47" s="240" t="s">
        <v>411</v>
      </c>
      <c r="T47" s="240" t="s">
        <v>411</v>
      </c>
      <c r="U47" s="240" t="s">
        <v>411</v>
      </c>
      <c r="V47" s="240" t="s">
        <v>411</v>
      </c>
      <c r="W47" s="240" t="s">
        <v>411</v>
      </c>
      <c r="X47" s="240" t="s">
        <v>411</v>
      </c>
      <c r="Y47" s="240" t="s">
        <v>411</v>
      </c>
      <c r="Z47" s="240" t="s">
        <v>411</v>
      </c>
      <c r="AA47" s="240" t="s">
        <v>411</v>
      </c>
      <c r="AB47" s="240" t="s">
        <v>411</v>
      </c>
      <c r="AC47" s="240" t="s">
        <v>411</v>
      </c>
      <c r="AD47" s="240" t="s">
        <v>411</v>
      </c>
      <c r="AE47" s="240" t="s">
        <v>411</v>
      </c>
      <c r="AF47" s="240" t="s">
        <v>411</v>
      </c>
      <c r="AG47" s="240" t="s">
        <v>411</v>
      </c>
      <c r="AH47" s="240" t="s">
        <v>411</v>
      </c>
      <c r="AI47" s="240" t="s">
        <v>411</v>
      </c>
      <c r="AJ47" s="240" t="s">
        <v>411</v>
      </c>
      <c r="AK47" s="240" t="s">
        <v>411</v>
      </c>
      <c r="AL47" s="240" t="s">
        <v>411</v>
      </c>
      <c r="AM47" s="240" t="s">
        <v>411</v>
      </c>
      <c r="AN47" s="240" t="s">
        <v>411</v>
      </c>
      <c r="AO47" s="240" t="s">
        <v>411</v>
      </c>
      <c r="AP47" s="240" t="s">
        <v>411</v>
      </c>
      <c r="AQ47" s="240" t="s">
        <v>411</v>
      </c>
      <c r="AR47" s="240" t="s">
        <v>411</v>
      </c>
      <c r="AS47" s="240" t="s">
        <v>411</v>
      </c>
      <c r="AT47" s="240" t="s">
        <v>411</v>
      </c>
      <c r="AU47" s="240" t="s">
        <v>411</v>
      </c>
      <c r="AV47" s="240" t="s">
        <v>411</v>
      </c>
      <c r="AW47" s="240" t="s">
        <v>411</v>
      </c>
      <c r="AX47" s="240">
        <v>97.835934361254431</v>
      </c>
      <c r="AY47" s="240">
        <v>92.96147905233147</v>
      </c>
      <c r="AZ47" s="240">
        <v>95.657403645544264</v>
      </c>
      <c r="BA47" s="240">
        <v>90.424803879432829</v>
      </c>
      <c r="BB47" s="240">
        <v>106.58802431385607</v>
      </c>
      <c r="BC47" s="240">
        <v>116.47249782937627</v>
      </c>
      <c r="BD47" s="240">
        <v>125.77455034379273</v>
      </c>
      <c r="BE47" s="240">
        <v>168.56066903013232</v>
      </c>
      <c r="BF47" s="240">
        <v>232.54356990385213</v>
      </c>
      <c r="BG47" s="240">
        <v>301.1443687413348</v>
      </c>
      <c r="BH47" s="240">
        <v>446.74966326556677</v>
      </c>
      <c r="BI47" s="240">
        <v>543.66435000000001</v>
      </c>
      <c r="BJ47" s="240">
        <v>611.69554699999992</v>
      </c>
      <c r="BK47" s="240">
        <v>646.66085999999996</v>
      </c>
      <c r="BL47" s="240">
        <v>596.97222399999998</v>
      </c>
      <c r="BM47" s="240">
        <v>527.91480200000001</v>
      </c>
      <c r="BN47" s="240">
        <v>451.205443</v>
      </c>
      <c r="BO47" s="240">
        <v>478.69337500000006</v>
      </c>
      <c r="BP47" s="240">
        <v>516.43352000000016</v>
      </c>
      <c r="BQ47" s="240">
        <v>557.09083299999986</v>
      </c>
      <c r="BR47" s="240">
        <v>585.29426899999999</v>
      </c>
      <c r="BS47" s="240">
        <v>633.61245500000007</v>
      </c>
      <c r="BT47" s="240">
        <v>663.14482100000009</v>
      </c>
      <c r="BU47" s="240">
        <v>566.02567199999999</v>
      </c>
      <c r="BV47" s="240">
        <v>608.65252700000008</v>
      </c>
      <c r="BW47" s="240">
        <v>811.57773669332505</v>
      </c>
      <c r="BX47" s="240">
        <v>885.99372739340185</v>
      </c>
      <c r="BY47" s="240">
        <v>925.60588791173939</v>
      </c>
      <c r="BZ47" s="240">
        <v>968.09177111748443</v>
      </c>
      <c r="CA47" s="240">
        <v>1012.2541314169963</v>
      </c>
      <c r="CB47" s="241">
        <v>1075.7836727418733</v>
      </c>
    </row>
    <row r="48" spans="1:80" s="50" customFormat="1" x14ac:dyDescent="0.4">
      <c r="B48" s="171" t="s">
        <v>561</v>
      </c>
      <c r="D48" s="240" t="s">
        <v>411</v>
      </c>
      <c r="E48" s="240" t="s">
        <v>411</v>
      </c>
      <c r="F48" s="240" t="s">
        <v>411</v>
      </c>
      <c r="G48" s="240" t="s">
        <v>411</v>
      </c>
      <c r="H48" s="240" t="s">
        <v>411</v>
      </c>
      <c r="I48" s="240" t="s">
        <v>411</v>
      </c>
      <c r="J48" s="240" t="s">
        <v>411</v>
      </c>
      <c r="K48" s="240" t="s">
        <v>411</v>
      </c>
      <c r="L48" s="240" t="s">
        <v>411</v>
      </c>
      <c r="M48" s="240" t="s">
        <v>411</v>
      </c>
      <c r="N48" s="240" t="s">
        <v>411</v>
      </c>
      <c r="O48" s="240" t="s">
        <v>411</v>
      </c>
      <c r="P48" s="240" t="s">
        <v>411</v>
      </c>
      <c r="Q48" s="240" t="s">
        <v>411</v>
      </c>
      <c r="R48" s="240" t="s">
        <v>411</v>
      </c>
      <c r="S48" s="240" t="s">
        <v>411</v>
      </c>
      <c r="T48" s="240" t="s">
        <v>411</v>
      </c>
      <c r="U48" s="240" t="s">
        <v>411</v>
      </c>
      <c r="V48" s="240" t="s">
        <v>411</v>
      </c>
      <c r="W48" s="240" t="s">
        <v>411</v>
      </c>
      <c r="X48" s="240" t="s">
        <v>411</v>
      </c>
      <c r="Y48" s="240" t="s">
        <v>411</v>
      </c>
      <c r="Z48" s="240" t="s">
        <v>411</v>
      </c>
      <c r="AA48" s="240" t="s">
        <v>411</v>
      </c>
      <c r="AB48" s="240" t="s">
        <v>411</v>
      </c>
      <c r="AC48" s="240" t="s">
        <v>411</v>
      </c>
      <c r="AD48" s="240" t="s">
        <v>411</v>
      </c>
      <c r="AE48" s="240" t="s">
        <v>411</v>
      </c>
      <c r="AF48" s="240" t="s">
        <v>411</v>
      </c>
      <c r="AG48" s="240" t="s">
        <v>411</v>
      </c>
      <c r="AH48" s="240" t="s">
        <v>411</v>
      </c>
      <c r="AI48" s="240" t="s">
        <v>411</v>
      </c>
      <c r="AJ48" s="240" t="s">
        <v>411</v>
      </c>
      <c r="AK48" s="240" t="s">
        <v>411</v>
      </c>
      <c r="AL48" s="240" t="s">
        <v>411</v>
      </c>
      <c r="AM48" s="240" t="s">
        <v>411</v>
      </c>
      <c r="AN48" s="240" t="s">
        <v>411</v>
      </c>
      <c r="AO48" s="240" t="s">
        <v>411</v>
      </c>
      <c r="AP48" s="240" t="s">
        <v>411</v>
      </c>
      <c r="AQ48" s="240" t="s">
        <v>411</v>
      </c>
      <c r="AR48" s="240" t="s">
        <v>411</v>
      </c>
      <c r="AS48" s="240" t="s">
        <v>411</v>
      </c>
      <c r="AT48" s="240" t="s">
        <v>411</v>
      </c>
      <c r="AU48" s="240" t="s">
        <v>411</v>
      </c>
      <c r="AV48" s="240" t="s">
        <v>411</v>
      </c>
      <c r="AW48" s="240" t="s">
        <v>411</v>
      </c>
      <c r="AX48" s="240">
        <v>586.10332584499997</v>
      </c>
      <c r="AY48" s="240">
        <v>589.88593776500011</v>
      </c>
      <c r="AZ48" s="240">
        <v>619.38313743499998</v>
      </c>
      <c r="BA48" s="240">
        <v>643.84907910517018</v>
      </c>
      <c r="BB48" s="240">
        <v>644.63652665645463</v>
      </c>
      <c r="BC48" s="240">
        <v>643.02418557499993</v>
      </c>
      <c r="BD48" s="240">
        <v>644.20562771000004</v>
      </c>
      <c r="BE48" s="240">
        <v>654.49670935500001</v>
      </c>
      <c r="BF48" s="240">
        <v>683.16951500000005</v>
      </c>
      <c r="BG48" s="240">
        <v>491.732078</v>
      </c>
      <c r="BH48" s="240">
        <v>4545.182992</v>
      </c>
      <c r="BI48" s="240">
        <v>4516.9242370000011</v>
      </c>
      <c r="BJ48" s="240">
        <v>4592.3115940000016</v>
      </c>
      <c r="BK48" s="240">
        <v>4655.7460620000002</v>
      </c>
      <c r="BL48" s="240">
        <v>4614.1845000000012</v>
      </c>
      <c r="BM48" s="240">
        <v>4794.9204830000017</v>
      </c>
      <c r="BN48" s="240">
        <v>4822.0022060000001</v>
      </c>
      <c r="BO48" s="240">
        <v>4973.1611050000001</v>
      </c>
      <c r="BP48" s="240">
        <v>5232.7588130000004</v>
      </c>
      <c r="BQ48" s="240">
        <v>5258.7335790000016</v>
      </c>
      <c r="BR48" s="240">
        <v>5259.7916759999998</v>
      </c>
      <c r="BS48" s="240">
        <v>5163.1988570000003</v>
      </c>
      <c r="BT48" s="240">
        <v>4979.1119610000005</v>
      </c>
      <c r="BU48" s="240">
        <v>4711.7091439999995</v>
      </c>
      <c r="BV48" s="240">
        <v>4379.948340713453</v>
      </c>
      <c r="BW48" s="240">
        <v>4042.1580653482551</v>
      </c>
      <c r="BX48" s="240">
        <v>4686.9080904309967</v>
      </c>
      <c r="BY48" s="240">
        <v>4795.5902424262422</v>
      </c>
      <c r="BZ48" s="240">
        <v>4977.8379031808272</v>
      </c>
      <c r="CA48" s="240">
        <v>5191.273019038892</v>
      </c>
      <c r="CB48" s="241">
        <v>5449.6175222339034</v>
      </c>
    </row>
    <row r="49" spans="1:80" s="50" customFormat="1" ht="24.75" customHeight="1" x14ac:dyDescent="0.4">
      <c r="B49" s="64" t="s">
        <v>535</v>
      </c>
      <c r="D49" s="240">
        <f t="shared" ref="D49:AI49" si="17">SUM(D50:D52)</f>
        <v>0</v>
      </c>
      <c r="E49" s="240">
        <f t="shared" si="17"/>
        <v>0</v>
      </c>
      <c r="F49" s="240">
        <f t="shared" si="17"/>
        <v>0</v>
      </c>
      <c r="G49" s="240">
        <f t="shared" si="17"/>
        <v>0</v>
      </c>
      <c r="H49" s="240">
        <f t="shared" si="17"/>
        <v>0</v>
      </c>
      <c r="I49" s="240">
        <f t="shared" si="17"/>
        <v>0</v>
      </c>
      <c r="J49" s="240">
        <f t="shared" si="17"/>
        <v>0</v>
      </c>
      <c r="K49" s="240">
        <f t="shared" si="17"/>
        <v>0</v>
      </c>
      <c r="L49" s="240">
        <f t="shared" si="17"/>
        <v>0</v>
      </c>
      <c r="M49" s="240">
        <f t="shared" si="17"/>
        <v>0</v>
      </c>
      <c r="N49" s="240">
        <f t="shared" si="17"/>
        <v>0</v>
      </c>
      <c r="O49" s="240">
        <f t="shared" si="17"/>
        <v>0</v>
      </c>
      <c r="P49" s="240">
        <f t="shared" si="17"/>
        <v>0</v>
      </c>
      <c r="Q49" s="240">
        <f t="shared" si="17"/>
        <v>0</v>
      </c>
      <c r="R49" s="240">
        <f t="shared" si="17"/>
        <v>0</v>
      </c>
      <c r="S49" s="240">
        <f t="shared" si="17"/>
        <v>0</v>
      </c>
      <c r="T49" s="240">
        <f t="shared" si="17"/>
        <v>0</v>
      </c>
      <c r="U49" s="240">
        <f t="shared" si="17"/>
        <v>0</v>
      </c>
      <c r="V49" s="240">
        <f t="shared" si="17"/>
        <v>0</v>
      </c>
      <c r="W49" s="240">
        <f t="shared" si="17"/>
        <v>0</v>
      </c>
      <c r="X49" s="240">
        <f t="shared" si="17"/>
        <v>0</v>
      </c>
      <c r="Y49" s="240">
        <f t="shared" si="17"/>
        <v>0</v>
      </c>
      <c r="Z49" s="240">
        <f t="shared" si="17"/>
        <v>0</v>
      </c>
      <c r="AA49" s="240">
        <f t="shared" si="17"/>
        <v>0</v>
      </c>
      <c r="AB49" s="240">
        <f t="shared" si="17"/>
        <v>0</v>
      </c>
      <c r="AC49" s="240">
        <f t="shared" si="17"/>
        <v>0</v>
      </c>
      <c r="AD49" s="240">
        <f t="shared" si="17"/>
        <v>0</v>
      </c>
      <c r="AE49" s="240">
        <f t="shared" si="17"/>
        <v>0</v>
      </c>
      <c r="AF49" s="240">
        <f t="shared" si="17"/>
        <v>0</v>
      </c>
      <c r="AG49" s="240">
        <f t="shared" si="17"/>
        <v>0</v>
      </c>
      <c r="AH49" s="240">
        <f t="shared" si="17"/>
        <v>0</v>
      </c>
      <c r="AI49" s="240">
        <f t="shared" si="17"/>
        <v>0</v>
      </c>
      <c r="AJ49" s="240">
        <f t="shared" ref="AJ49:BO49" si="18">SUM(AJ50:AJ52)</f>
        <v>0</v>
      </c>
      <c r="AK49" s="240">
        <f t="shared" si="18"/>
        <v>0</v>
      </c>
      <c r="AL49" s="240">
        <f t="shared" si="18"/>
        <v>0</v>
      </c>
      <c r="AM49" s="240">
        <f t="shared" si="18"/>
        <v>0</v>
      </c>
      <c r="AN49" s="240">
        <f t="shared" si="18"/>
        <v>0</v>
      </c>
      <c r="AO49" s="240">
        <f t="shared" si="18"/>
        <v>0</v>
      </c>
      <c r="AP49" s="240">
        <f t="shared" si="18"/>
        <v>0</v>
      </c>
      <c r="AQ49" s="240">
        <f t="shared" si="18"/>
        <v>0</v>
      </c>
      <c r="AR49" s="240">
        <f t="shared" si="18"/>
        <v>0</v>
      </c>
      <c r="AS49" s="240">
        <f t="shared" si="18"/>
        <v>0</v>
      </c>
      <c r="AT49" s="240">
        <f t="shared" si="18"/>
        <v>0</v>
      </c>
      <c r="AU49" s="240">
        <f t="shared" si="18"/>
        <v>3649.9919999999997</v>
      </c>
      <c r="AV49" s="240">
        <f t="shared" si="18"/>
        <v>4276.851999999999</v>
      </c>
      <c r="AW49" s="240">
        <f t="shared" si="18"/>
        <v>4762.6290000000017</v>
      </c>
      <c r="AX49" s="240">
        <f t="shared" si="18"/>
        <v>4989.8812429248146</v>
      </c>
      <c r="AY49" s="240">
        <f t="shared" si="18"/>
        <v>5223.2227532525258</v>
      </c>
      <c r="AZ49" s="240">
        <f t="shared" si="18"/>
        <v>5350.8740169194498</v>
      </c>
      <c r="BA49" s="240">
        <f t="shared" si="18"/>
        <v>5222.6900781605664</v>
      </c>
      <c r="BB49" s="240">
        <f t="shared" si="18"/>
        <v>5106.1262210770974</v>
      </c>
      <c r="BC49" s="240">
        <f t="shared" si="18"/>
        <v>5057.0168972702568</v>
      </c>
      <c r="BD49" s="240">
        <f t="shared" si="18"/>
        <v>4981.3293010757343</v>
      </c>
      <c r="BE49" s="240">
        <f t="shared" si="18"/>
        <v>4961.6985451279334</v>
      </c>
      <c r="BF49" s="240">
        <f t="shared" si="18"/>
        <v>5036.3023338939556</v>
      </c>
      <c r="BG49" s="240">
        <f t="shared" si="18"/>
        <v>4791.5473475060626</v>
      </c>
      <c r="BH49" s="240">
        <f t="shared" si="18"/>
        <v>352.83686502826782</v>
      </c>
      <c r="BI49" s="240">
        <f t="shared" si="18"/>
        <v>370.8638349999992</v>
      </c>
      <c r="BJ49" s="240">
        <f t="shared" si="18"/>
        <v>342.7063180000041</v>
      </c>
      <c r="BK49" s="240">
        <f t="shared" si="18"/>
        <v>321.65414699999565</v>
      </c>
      <c r="BL49" s="240">
        <f t="shared" si="18"/>
        <v>348.23900200000571</v>
      </c>
      <c r="BM49" s="240">
        <f t="shared" si="18"/>
        <v>386.0307610000018</v>
      </c>
      <c r="BN49" s="240">
        <f t="shared" si="18"/>
        <v>399.49913500000184</v>
      </c>
      <c r="BO49" s="240">
        <f t="shared" si="18"/>
        <v>433.20464900001389</v>
      </c>
      <c r="BP49" s="240">
        <f t="shared" ref="BP49:CB49" si="19">SUM(BP50:BP52)</f>
        <v>446.92571600000156</v>
      </c>
      <c r="BQ49" s="240">
        <f t="shared" si="19"/>
        <v>470.89298200000121</v>
      </c>
      <c r="BR49" s="240">
        <f t="shared" si="19"/>
        <v>563.96805599999789</v>
      </c>
      <c r="BS49" s="240">
        <f t="shared" si="19"/>
        <v>628.2659879999992</v>
      </c>
      <c r="BT49" s="240">
        <f t="shared" si="19"/>
        <v>546.10436500000287</v>
      </c>
      <c r="BU49" s="240">
        <f t="shared" si="19"/>
        <v>624.77080199999909</v>
      </c>
      <c r="BV49" s="240">
        <f t="shared" si="19"/>
        <v>533.01791499999558</v>
      </c>
      <c r="BW49" s="240">
        <f t="shared" si="19"/>
        <v>520.19562556964183</v>
      </c>
      <c r="BX49" s="240">
        <f t="shared" si="19"/>
        <v>612.59106117893975</v>
      </c>
      <c r="BY49" s="240">
        <f t="shared" si="19"/>
        <v>630.94402872444346</v>
      </c>
      <c r="BZ49" s="240">
        <f t="shared" si="19"/>
        <v>653.56586217863514</v>
      </c>
      <c r="CA49" s="240">
        <f t="shared" si="19"/>
        <v>678.42773916566432</v>
      </c>
      <c r="CB49" s="241">
        <f t="shared" si="19"/>
        <v>710.37197799514206</v>
      </c>
    </row>
    <row r="50" spans="1:80" s="50" customFormat="1" x14ac:dyDescent="0.4">
      <c r="B50" s="171" t="s">
        <v>562</v>
      </c>
      <c r="D50" s="240" t="s">
        <v>411</v>
      </c>
      <c r="E50" s="240" t="s">
        <v>411</v>
      </c>
      <c r="F50" s="240" t="s">
        <v>411</v>
      </c>
      <c r="G50" s="240" t="s">
        <v>411</v>
      </c>
      <c r="H50" s="240" t="s">
        <v>411</v>
      </c>
      <c r="I50" s="240" t="s">
        <v>411</v>
      </c>
      <c r="J50" s="240" t="s">
        <v>411</v>
      </c>
      <c r="K50" s="240" t="s">
        <v>411</v>
      </c>
      <c r="L50" s="240" t="s">
        <v>411</v>
      </c>
      <c r="M50" s="240" t="s">
        <v>411</v>
      </c>
      <c r="N50" s="240" t="s">
        <v>411</v>
      </c>
      <c r="O50" s="240" t="s">
        <v>411</v>
      </c>
      <c r="P50" s="240" t="s">
        <v>411</v>
      </c>
      <c r="Q50" s="240" t="s">
        <v>411</v>
      </c>
      <c r="R50" s="240" t="s">
        <v>411</v>
      </c>
      <c r="S50" s="240" t="s">
        <v>411</v>
      </c>
      <c r="T50" s="240" t="s">
        <v>411</v>
      </c>
      <c r="U50" s="240" t="s">
        <v>411</v>
      </c>
      <c r="V50" s="240" t="s">
        <v>411</v>
      </c>
      <c r="W50" s="240" t="s">
        <v>411</v>
      </c>
      <c r="X50" s="240" t="s">
        <v>411</v>
      </c>
      <c r="Y50" s="240" t="s">
        <v>411</v>
      </c>
      <c r="Z50" s="240" t="s">
        <v>411</v>
      </c>
      <c r="AA50" s="240" t="s">
        <v>411</v>
      </c>
      <c r="AB50" s="240" t="s">
        <v>411</v>
      </c>
      <c r="AC50" s="240" t="s">
        <v>411</v>
      </c>
      <c r="AD50" s="240" t="s">
        <v>411</v>
      </c>
      <c r="AE50" s="240" t="s">
        <v>411</v>
      </c>
      <c r="AF50" s="240" t="s">
        <v>411</v>
      </c>
      <c r="AG50" s="240" t="s">
        <v>411</v>
      </c>
      <c r="AH50" s="240" t="s">
        <v>411</v>
      </c>
      <c r="AI50" s="240" t="s">
        <v>411</v>
      </c>
      <c r="AJ50" s="240" t="s">
        <v>411</v>
      </c>
      <c r="AK50" s="240" t="s">
        <v>411</v>
      </c>
      <c r="AL50" s="240" t="s">
        <v>411</v>
      </c>
      <c r="AM50" s="240" t="s">
        <v>411</v>
      </c>
      <c r="AN50" s="240" t="s">
        <v>411</v>
      </c>
      <c r="AO50" s="240" t="s">
        <v>411</v>
      </c>
      <c r="AP50" s="240" t="s">
        <v>411</v>
      </c>
      <c r="AQ50" s="240" t="s">
        <v>411</v>
      </c>
      <c r="AR50" s="240" t="s">
        <v>411</v>
      </c>
      <c r="AS50" s="240" t="s">
        <v>411</v>
      </c>
      <c r="AT50" s="240" t="s">
        <v>411</v>
      </c>
      <c r="AU50" s="240">
        <v>3114.1550000000002</v>
      </c>
      <c r="AV50" s="240">
        <v>3633.5120000000002</v>
      </c>
      <c r="AW50" s="240">
        <v>4037.9810000000002</v>
      </c>
      <c r="AX50" s="240">
        <v>4226.3026981393186</v>
      </c>
      <c r="AY50" s="240">
        <v>4421.0604006604308</v>
      </c>
      <c r="AZ50" s="240">
        <v>4534.5630379493414</v>
      </c>
      <c r="BA50" s="240">
        <v>4441.312006402869</v>
      </c>
      <c r="BB50" s="240">
        <v>4315.8404802199366</v>
      </c>
      <c r="BC50" s="240">
        <v>4240.8678359897649</v>
      </c>
      <c r="BD50" s="240">
        <v>4129.9407028060114</v>
      </c>
      <c r="BE50" s="240">
        <v>4079.0531644913372</v>
      </c>
      <c r="BF50" s="240">
        <v>4096.7528282306994</v>
      </c>
      <c r="BG50" s="240">
        <v>3844.8726073335538</v>
      </c>
      <c r="BH50" s="240" t="s">
        <v>411</v>
      </c>
      <c r="BI50" s="240" t="s">
        <v>411</v>
      </c>
      <c r="BJ50" s="240" t="s">
        <v>411</v>
      </c>
      <c r="BK50" s="240" t="s">
        <v>411</v>
      </c>
      <c r="BL50" s="240" t="s">
        <v>411</v>
      </c>
      <c r="BM50" s="240" t="s">
        <v>411</v>
      </c>
      <c r="BN50" s="240" t="s">
        <v>411</v>
      </c>
      <c r="BO50" s="240" t="s">
        <v>411</v>
      </c>
      <c r="BP50" s="240" t="s">
        <v>411</v>
      </c>
      <c r="BQ50" s="240" t="s">
        <v>411</v>
      </c>
      <c r="BR50" s="240" t="s">
        <v>411</v>
      </c>
      <c r="BS50" s="240" t="s">
        <v>411</v>
      </c>
      <c r="BT50" s="240" t="s">
        <v>411</v>
      </c>
      <c r="BU50" s="240" t="s">
        <v>411</v>
      </c>
      <c r="BV50" s="240" t="s">
        <v>411</v>
      </c>
      <c r="BW50" s="240" t="s">
        <v>411</v>
      </c>
      <c r="BX50" s="240" t="s">
        <v>411</v>
      </c>
      <c r="BY50" s="240" t="s">
        <v>411</v>
      </c>
      <c r="BZ50" s="240" t="s">
        <v>411</v>
      </c>
      <c r="CA50" s="240" t="s">
        <v>411</v>
      </c>
      <c r="CB50" s="241" t="s">
        <v>411</v>
      </c>
    </row>
    <row r="51" spans="1:80" s="50" customFormat="1" x14ac:dyDescent="0.4">
      <c r="B51" s="171" t="s">
        <v>563</v>
      </c>
      <c r="D51" s="240" t="s">
        <v>411</v>
      </c>
      <c r="E51" s="240" t="s">
        <v>411</v>
      </c>
      <c r="F51" s="240" t="s">
        <v>411</v>
      </c>
      <c r="G51" s="240" t="s">
        <v>411</v>
      </c>
      <c r="H51" s="240" t="s">
        <v>411</v>
      </c>
      <c r="I51" s="240" t="s">
        <v>411</v>
      </c>
      <c r="J51" s="240" t="s">
        <v>411</v>
      </c>
      <c r="K51" s="240" t="s">
        <v>411</v>
      </c>
      <c r="L51" s="240" t="s">
        <v>411</v>
      </c>
      <c r="M51" s="240" t="s">
        <v>411</v>
      </c>
      <c r="N51" s="240" t="s">
        <v>411</v>
      </c>
      <c r="O51" s="240" t="s">
        <v>411</v>
      </c>
      <c r="P51" s="240" t="s">
        <v>411</v>
      </c>
      <c r="Q51" s="240" t="s">
        <v>411</v>
      </c>
      <c r="R51" s="240" t="s">
        <v>411</v>
      </c>
      <c r="S51" s="240" t="s">
        <v>411</v>
      </c>
      <c r="T51" s="240" t="s">
        <v>411</v>
      </c>
      <c r="U51" s="240" t="s">
        <v>411</v>
      </c>
      <c r="V51" s="240" t="s">
        <v>411</v>
      </c>
      <c r="W51" s="240" t="s">
        <v>411</v>
      </c>
      <c r="X51" s="240" t="s">
        <v>411</v>
      </c>
      <c r="Y51" s="240" t="s">
        <v>411</v>
      </c>
      <c r="Z51" s="240" t="s">
        <v>411</v>
      </c>
      <c r="AA51" s="240" t="s">
        <v>411</v>
      </c>
      <c r="AB51" s="240" t="s">
        <v>411</v>
      </c>
      <c r="AC51" s="240" t="s">
        <v>411</v>
      </c>
      <c r="AD51" s="240" t="s">
        <v>411</v>
      </c>
      <c r="AE51" s="240" t="s">
        <v>411</v>
      </c>
      <c r="AF51" s="240" t="s">
        <v>411</v>
      </c>
      <c r="AG51" s="240" t="s">
        <v>411</v>
      </c>
      <c r="AH51" s="240" t="s">
        <v>411</v>
      </c>
      <c r="AI51" s="240" t="s">
        <v>411</v>
      </c>
      <c r="AJ51" s="240" t="s">
        <v>411</v>
      </c>
      <c r="AK51" s="240" t="s">
        <v>411</v>
      </c>
      <c r="AL51" s="240" t="s">
        <v>411</v>
      </c>
      <c r="AM51" s="240" t="s">
        <v>411</v>
      </c>
      <c r="AN51" s="240" t="s">
        <v>411</v>
      </c>
      <c r="AO51" s="240" t="s">
        <v>411</v>
      </c>
      <c r="AP51" s="240" t="s">
        <v>411</v>
      </c>
      <c r="AQ51" s="240" t="s">
        <v>411</v>
      </c>
      <c r="AR51" s="240" t="s">
        <v>411</v>
      </c>
      <c r="AS51" s="240" t="s">
        <v>411</v>
      </c>
      <c r="AT51" s="240" t="s">
        <v>411</v>
      </c>
      <c r="AU51" s="240">
        <v>181.965</v>
      </c>
      <c r="AV51" s="240">
        <v>214.066</v>
      </c>
      <c r="AW51" s="240">
        <v>231.85599999999999</v>
      </c>
      <c r="AX51" s="240">
        <v>248.25138732470668</v>
      </c>
      <c r="AY51" s="240">
        <v>260.59597526855003</v>
      </c>
      <c r="AZ51" s="240">
        <v>269.42270267979103</v>
      </c>
      <c r="BA51" s="240">
        <v>266.82421889558537</v>
      </c>
      <c r="BB51" s="240">
        <v>265.2056659520656</v>
      </c>
      <c r="BC51" s="240">
        <v>266.9137775611797</v>
      </c>
      <c r="BD51" s="240">
        <v>268.83757781930126</v>
      </c>
      <c r="BE51" s="240">
        <v>272.36002185110834</v>
      </c>
      <c r="BF51" s="240">
        <v>282.06406816095773</v>
      </c>
      <c r="BG51" s="240">
        <v>289.39901345521349</v>
      </c>
      <c r="BH51" s="240" t="s">
        <v>411</v>
      </c>
      <c r="BI51" s="240" t="s">
        <v>411</v>
      </c>
      <c r="BJ51" s="240" t="s">
        <v>411</v>
      </c>
      <c r="BK51" s="240" t="s">
        <v>411</v>
      </c>
      <c r="BL51" s="240" t="s">
        <v>411</v>
      </c>
      <c r="BM51" s="240" t="s">
        <v>411</v>
      </c>
      <c r="BN51" s="240" t="s">
        <v>411</v>
      </c>
      <c r="BO51" s="240" t="s">
        <v>411</v>
      </c>
      <c r="BP51" s="240" t="s">
        <v>411</v>
      </c>
      <c r="BQ51" s="240" t="s">
        <v>411</v>
      </c>
      <c r="BR51" s="240" t="s">
        <v>411</v>
      </c>
      <c r="BS51" s="240" t="s">
        <v>411</v>
      </c>
      <c r="BT51" s="240" t="s">
        <v>411</v>
      </c>
      <c r="BU51" s="240" t="s">
        <v>411</v>
      </c>
      <c r="BV51" s="240" t="s">
        <v>411</v>
      </c>
      <c r="BW51" s="240" t="s">
        <v>411</v>
      </c>
      <c r="BX51" s="240" t="s">
        <v>411</v>
      </c>
      <c r="BY51" s="240" t="s">
        <v>411</v>
      </c>
      <c r="BZ51" s="240" t="s">
        <v>411</v>
      </c>
      <c r="CA51" s="240" t="s">
        <v>411</v>
      </c>
      <c r="CB51" s="241" t="s">
        <v>411</v>
      </c>
    </row>
    <row r="52" spans="1:80" s="30" customFormat="1" ht="24.75" customHeight="1" thickBot="1" x14ac:dyDescent="0.4">
      <c r="B52" s="280" t="s">
        <v>564</v>
      </c>
      <c r="C52" s="135"/>
      <c r="D52" s="245" t="s">
        <v>411</v>
      </c>
      <c r="E52" s="245" t="s">
        <v>411</v>
      </c>
      <c r="F52" s="245" t="s">
        <v>411</v>
      </c>
      <c r="G52" s="245" t="s">
        <v>411</v>
      </c>
      <c r="H52" s="245" t="s">
        <v>411</v>
      </c>
      <c r="I52" s="245" t="s">
        <v>411</v>
      </c>
      <c r="J52" s="245" t="s">
        <v>411</v>
      </c>
      <c r="K52" s="245" t="s">
        <v>411</v>
      </c>
      <c r="L52" s="245" t="s">
        <v>411</v>
      </c>
      <c r="M52" s="245" t="s">
        <v>411</v>
      </c>
      <c r="N52" s="245" t="s">
        <v>411</v>
      </c>
      <c r="O52" s="245" t="s">
        <v>411</v>
      </c>
      <c r="P52" s="245" t="s">
        <v>411</v>
      </c>
      <c r="Q52" s="245" t="s">
        <v>411</v>
      </c>
      <c r="R52" s="245" t="s">
        <v>411</v>
      </c>
      <c r="S52" s="245" t="s">
        <v>411</v>
      </c>
      <c r="T52" s="245" t="s">
        <v>411</v>
      </c>
      <c r="U52" s="245" t="s">
        <v>411</v>
      </c>
      <c r="V52" s="245" t="s">
        <v>411</v>
      </c>
      <c r="W52" s="245" t="s">
        <v>411</v>
      </c>
      <c r="X52" s="245" t="s">
        <v>411</v>
      </c>
      <c r="Y52" s="245" t="s">
        <v>411</v>
      </c>
      <c r="Z52" s="245" t="s">
        <v>411</v>
      </c>
      <c r="AA52" s="245" t="s">
        <v>411</v>
      </c>
      <c r="AB52" s="245" t="s">
        <v>411</v>
      </c>
      <c r="AC52" s="245" t="s">
        <v>411</v>
      </c>
      <c r="AD52" s="245" t="s">
        <v>411</v>
      </c>
      <c r="AE52" s="245" t="s">
        <v>411</v>
      </c>
      <c r="AF52" s="245" t="s">
        <v>411</v>
      </c>
      <c r="AG52" s="245" t="s">
        <v>411</v>
      </c>
      <c r="AH52" s="245" t="s">
        <v>411</v>
      </c>
      <c r="AI52" s="245" t="s">
        <v>411</v>
      </c>
      <c r="AJ52" s="245" t="s">
        <v>411</v>
      </c>
      <c r="AK52" s="245" t="s">
        <v>411</v>
      </c>
      <c r="AL52" s="245" t="s">
        <v>411</v>
      </c>
      <c r="AM52" s="245" t="s">
        <v>411</v>
      </c>
      <c r="AN52" s="245" t="s">
        <v>411</v>
      </c>
      <c r="AO52" s="245" t="s">
        <v>411</v>
      </c>
      <c r="AP52" s="245" t="s">
        <v>411</v>
      </c>
      <c r="AQ52" s="245" t="s">
        <v>411</v>
      </c>
      <c r="AR52" s="245" t="s">
        <v>411</v>
      </c>
      <c r="AS52" s="245" t="s">
        <v>411</v>
      </c>
      <c r="AT52" s="245" t="s">
        <v>411</v>
      </c>
      <c r="AU52" s="245">
        <v>353.87199999999939</v>
      </c>
      <c r="AV52" s="245">
        <v>429.27399999999852</v>
      </c>
      <c r="AW52" s="245">
        <v>492.79200000000128</v>
      </c>
      <c r="AX52" s="245">
        <v>515.32715746078907</v>
      </c>
      <c r="AY52" s="245">
        <v>541.56637732354477</v>
      </c>
      <c r="AZ52" s="245">
        <v>546.888276290318</v>
      </c>
      <c r="BA52" s="245">
        <v>514.55385286211151</v>
      </c>
      <c r="BB52" s="245">
        <v>525.08007490509476</v>
      </c>
      <c r="BC52" s="245">
        <v>549.23528371931229</v>
      </c>
      <c r="BD52" s="245">
        <v>582.55102045042167</v>
      </c>
      <c r="BE52" s="245">
        <v>610.28535878548792</v>
      </c>
      <c r="BF52" s="245">
        <v>657.4854375022984</v>
      </c>
      <c r="BG52" s="245">
        <v>657.2757267172957</v>
      </c>
      <c r="BH52" s="245">
        <v>352.83686502826782</v>
      </c>
      <c r="BI52" s="245">
        <v>370.8638349999992</v>
      </c>
      <c r="BJ52" s="245">
        <v>342.7063180000041</v>
      </c>
      <c r="BK52" s="245">
        <v>321.65414699999565</v>
      </c>
      <c r="BL52" s="245">
        <v>348.23900200000571</v>
      </c>
      <c r="BM52" s="245">
        <v>386.0307610000018</v>
      </c>
      <c r="BN52" s="245">
        <v>399.49913500000184</v>
      </c>
      <c r="BO52" s="245">
        <v>433.20464900001389</v>
      </c>
      <c r="BP52" s="245">
        <v>446.92571600000156</v>
      </c>
      <c r="BQ52" s="245">
        <v>470.89298200000121</v>
      </c>
      <c r="BR52" s="245">
        <v>563.96805599999789</v>
      </c>
      <c r="BS52" s="245">
        <v>628.2659879999992</v>
      </c>
      <c r="BT52" s="245">
        <v>546.10436500000287</v>
      </c>
      <c r="BU52" s="245">
        <v>624.77080199999909</v>
      </c>
      <c r="BV52" s="245">
        <v>533.01791499999558</v>
      </c>
      <c r="BW52" s="245">
        <v>520.19562556964183</v>
      </c>
      <c r="BX52" s="245">
        <v>612.59106117893975</v>
      </c>
      <c r="BY52" s="245">
        <v>630.94402872444346</v>
      </c>
      <c r="BZ52" s="245">
        <v>653.56586217863514</v>
      </c>
      <c r="CA52" s="245">
        <v>678.42773916566432</v>
      </c>
      <c r="CB52" s="246">
        <v>710.37197799514206</v>
      </c>
    </row>
    <row r="53" spans="1:80" ht="26.25" customHeight="1" x14ac:dyDescent="0.4">
      <c r="A53" s="247"/>
      <c r="B53" s="66" t="s">
        <v>565</v>
      </c>
      <c r="D53" s="48" t="s">
        <v>80</v>
      </c>
      <c r="E53" s="48" t="s">
        <v>81</v>
      </c>
      <c r="F53" s="48" t="s">
        <v>82</v>
      </c>
      <c r="G53" s="48" t="s">
        <v>83</v>
      </c>
      <c r="H53" s="48" t="s">
        <v>84</v>
      </c>
      <c r="I53" s="48" t="s">
        <v>85</v>
      </c>
      <c r="J53" s="48" t="s">
        <v>86</v>
      </c>
      <c r="K53" s="48" t="s">
        <v>87</v>
      </c>
      <c r="L53" s="48" t="s">
        <v>88</v>
      </c>
      <c r="M53" s="48" t="s">
        <v>89</v>
      </c>
      <c r="N53" s="48" t="s">
        <v>90</v>
      </c>
      <c r="O53" s="48" t="s">
        <v>91</v>
      </c>
      <c r="P53" s="48" t="s">
        <v>92</v>
      </c>
      <c r="Q53" s="48" t="s">
        <v>93</v>
      </c>
      <c r="R53" s="48" t="s">
        <v>94</v>
      </c>
      <c r="S53" s="48" t="s">
        <v>95</v>
      </c>
      <c r="T53" s="48" t="s">
        <v>96</v>
      </c>
      <c r="U53" s="48" t="s">
        <v>97</v>
      </c>
      <c r="V53" s="48" t="s">
        <v>98</v>
      </c>
      <c r="W53" s="48" t="s">
        <v>99</v>
      </c>
      <c r="X53" s="48" t="s">
        <v>100</v>
      </c>
      <c r="Y53" s="48" t="s">
        <v>101</v>
      </c>
      <c r="Z53" s="48" t="s">
        <v>102</v>
      </c>
      <c r="AA53" s="48" t="s">
        <v>103</v>
      </c>
      <c r="AB53" s="48" t="s">
        <v>104</v>
      </c>
      <c r="AC53" s="48" t="s">
        <v>105</v>
      </c>
      <c r="AD53" s="48" t="s">
        <v>106</v>
      </c>
      <c r="AE53" s="48" t="s">
        <v>107</v>
      </c>
      <c r="AF53" s="48" t="s">
        <v>108</v>
      </c>
      <c r="AG53" s="48" t="s">
        <v>109</v>
      </c>
      <c r="AH53" s="48" t="s">
        <v>110</v>
      </c>
      <c r="AI53" s="48" t="s">
        <v>111</v>
      </c>
      <c r="AJ53" s="48" t="s">
        <v>112</v>
      </c>
      <c r="AK53" s="48" t="s">
        <v>113</v>
      </c>
      <c r="AL53" s="48" t="s">
        <v>114</v>
      </c>
      <c r="AM53" s="48" t="s">
        <v>115</v>
      </c>
      <c r="AN53" s="48" t="s">
        <v>116</v>
      </c>
      <c r="AO53" s="48" t="s">
        <v>117</v>
      </c>
      <c r="AP53" s="48" t="s">
        <v>118</v>
      </c>
      <c r="AQ53" s="48" t="s">
        <v>119</v>
      </c>
      <c r="AR53" s="48" t="s">
        <v>120</v>
      </c>
      <c r="AS53" s="48" t="s">
        <v>121</v>
      </c>
      <c r="AT53" s="48" t="s">
        <v>122</v>
      </c>
      <c r="AU53" s="48" t="s">
        <v>123</v>
      </c>
      <c r="AV53" s="48" t="s">
        <v>124</v>
      </c>
      <c r="AW53" s="48" t="s">
        <v>125</v>
      </c>
      <c r="AX53" s="48" t="s">
        <v>126</v>
      </c>
      <c r="AY53" s="48" t="s">
        <v>127</v>
      </c>
      <c r="AZ53" s="48" t="s">
        <v>128</v>
      </c>
      <c r="BA53" s="48" t="s">
        <v>129</v>
      </c>
      <c r="BB53" s="48" t="s">
        <v>130</v>
      </c>
      <c r="BC53" s="48" t="s">
        <v>131</v>
      </c>
      <c r="BD53" s="48" t="s">
        <v>132</v>
      </c>
      <c r="BE53" s="48" t="s">
        <v>133</v>
      </c>
      <c r="BF53" s="48" t="s">
        <v>134</v>
      </c>
      <c r="BG53" s="48" t="s">
        <v>135</v>
      </c>
      <c r="BH53" s="48" t="s">
        <v>136</v>
      </c>
      <c r="BI53" s="48" t="s">
        <v>137</v>
      </c>
      <c r="BJ53" s="48" t="s">
        <v>138</v>
      </c>
      <c r="BK53" s="48" t="s">
        <v>139</v>
      </c>
      <c r="BL53" s="48" t="s">
        <v>140</v>
      </c>
      <c r="BM53" s="48" t="s">
        <v>141</v>
      </c>
      <c r="BN53" s="48" t="s">
        <v>142</v>
      </c>
      <c r="BO53" s="48" t="s">
        <v>143</v>
      </c>
      <c r="BP53" s="48" t="s">
        <v>144</v>
      </c>
      <c r="BQ53" s="48" t="s">
        <v>145</v>
      </c>
      <c r="BR53" s="48" t="s">
        <v>146</v>
      </c>
      <c r="BS53" s="48" t="s">
        <v>147</v>
      </c>
      <c r="BT53" s="48" t="s">
        <v>148</v>
      </c>
      <c r="BU53" s="48" t="s">
        <v>149</v>
      </c>
      <c r="BV53" s="48" t="s">
        <v>150</v>
      </c>
      <c r="BW53" s="48" t="s">
        <v>151</v>
      </c>
      <c r="BX53" s="48" t="s">
        <v>152</v>
      </c>
      <c r="BY53" s="48" t="s">
        <v>153</v>
      </c>
      <c r="BZ53" s="48" t="s">
        <v>154</v>
      </c>
      <c r="CA53" s="48" t="s">
        <v>155</v>
      </c>
      <c r="CB53" s="49" t="s">
        <v>156</v>
      </c>
    </row>
    <row r="54" spans="1:80" ht="15" customHeight="1" x14ac:dyDescent="0.4">
      <c r="A54" s="247"/>
      <c r="B54" s="248" t="s">
        <v>566</v>
      </c>
      <c r="C54" s="249"/>
      <c r="D54" s="203" t="s">
        <v>158</v>
      </c>
      <c r="E54" s="203" t="s">
        <v>158</v>
      </c>
      <c r="F54" s="203" t="s">
        <v>158</v>
      </c>
      <c r="G54" s="203" t="s">
        <v>158</v>
      </c>
      <c r="H54" s="203" t="s">
        <v>158</v>
      </c>
      <c r="I54" s="203" t="s">
        <v>158</v>
      </c>
      <c r="J54" s="203" t="s">
        <v>158</v>
      </c>
      <c r="K54" s="203" t="s">
        <v>158</v>
      </c>
      <c r="L54" s="203" t="s">
        <v>158</v>
      </c>
      <c r="M54" s="203" t="s">
        <v>158</v>
      </c>
      <c r="N54" s="203" t="s">
        <v>158</v>
      </c>
      <c r="O54" s="203" t="s">
        <v>158</v>
      </c>
      <c r="P54" s="203" t="s">
        <v>158</v>
      </c>
      <c r="Q54" s="203" t="s">
        <v>158</v>
      </c>
      <c r="R54" s="203" t="s">
        <v>158</v>
      </c>
      <c r="S54" s="203" t="s">
        <v>158</v>
      </c>
      <c r="T54" s="203" t="s">
        <v>158</v>
      </c>
      <c r="U54" s="203" t="s">
        <v>158</v>
      </c>
      <c r="V54" s="203" t="s">
        <v>158</v>
      </c>
      <c r="W54" s="203" t="s">
        <v>158</v>
      </c>
      <c r="X54" s="203" t="s">
        <v>158</v>
      </c>
      <c r="Y54" s="203" t="s">
        <v>158</v>
      </c>
      <c r="Z54" s="203" t="s">
        <v>158</v>
      </c>
      <c r="AA54" s="203" t="s">
        <v>158</v>
      </c>
      <c r="AB54" s="203" t="s">
        <v>158</v>
      </c>
      <c r="AC54" s="203" t="s">
        <v>158</v>
      </c>
      <c r="AD54" s="203" t="s">
        <v>158</v>
      </c>
      <c r="AE54" s="203" t="s">
        <v>158</v>
      </c>
      <c r="AF54" s="203" t="s">
        <v>158</v>
      </c>
      <c r="AG54" s="203" t="s">
        <v>158</v>
      </c>
      <c r="AH54" s="203" t="s">
        <v>158</v>
      </c>
      <c r="AI54" s="203" t="s">
        <v>158</v>
      </c>
      <c r="AJ54" s="203" t="s">
        <v>158</v>
      </c>
      <c r="AK54" s="203" t="s">
        <v>158</v>
      </c>
      <c r="AL54" s="203" t="s">
        <v>158</v>
      </c>
      <c r="AM54" s="203" t="s">
        <v>158</v>
      </c>
      <c r="AN54" s="203" t="s">
        <v>158</v>
      </c>
      <c r="AO54" s="203" t="s">
        <v>158</v>
      </c>
      <c r="AP54" s="203" t="s">
        <v>158</v>
      </c>
      <c r="AQ54" s="203" t="s">
        <v>158</v>
      </c>
      <c r="AR54" s="203" t="s">
        <v>158</v>
      </c>
      <c r="AS54" s="203" t="s">
        <v>158</v>
      </c>
      <c r="AT54" s="203" t="s">
        <v>158</v>
      </c>
      <c r="AU54" s="203" t="s">
        <v>158</v>
      </c>
      <c r="AV54" s="203" t="s">
        <v>158</v>
      </c>
      <c r="AW54" s="203" t="s">
        <v>158</v>
      </c>
      <c r="AX54" s="203" t="s">
        <v>158</v>
      </c>
      <c r="AY54" s="203" t="s">
        <v>158</v>
      </c>
      <c r="AZ54" s="203" t="s">
        <v>158</v>
      </c>
      <c r="BA54" s="203" t="s">
        <v>158</v>
      </c>
      <c r="BB54" s="203" t="s">
        <v>158</v>
      </c>
      <c r="BC54" s="203" t="s">
        <v>158</v>
      </c>
      <c r="BD54" s="203" t="s">
        <v>158</v>
      </c>
      <c r="BE54" s="203" t="s">
        <v>158</v>
      </c>
      <c r="BF54" s="203" t="s">
        <v>158</v>
      </c>
      <c r="BG54" s="203" t="s">
        <v>158</v>
      </c>
      <c r="BH54" s="203" t="s">
        <v>158</v>
      </c>
      <c r="BI54" s="203" t="s">
        <v>158</v>
      </c>
      <c r="BJ54" s="203" t="s">
        <v>158</v>
      </c>
      <c r="BK54" s="203" t="s">
        <v>158</v>
      </c>
      <c r="BL54" s="203" t="s">
        <v>158</v>
      </c>
      <c r="BM54" s="203" t="s">
        <v>158</v>
      </c>
      <c r="BN54" s="203" t="s">
        <v>158</v>
      </c>
      <c r="BO54" s="203" t="s">
        <v>158</v>
      </c>
      <c r="BP54" s="203" t="s">
        <v>158</v>
      </c>
      <c r="BQ54" s="203" t="s">
        <v>158</v>
      </c>
      <c r="BR54" s="203" t="s">
        <v>158</v>
      </c>
      <c r="BS54" s="203" t="s">
        <v>158</v>
      </c>
      <c r="BT54" s="203" t="s">
        <v>158</v>
      </c>
      <c r="BU54" s="203" t="s">
        <v>158</v>
      </c>
      <c r="BV54" s="203" t="s">
        <v>158</v>
      </c>
      <c r="BW54" s="203" t="s">
        <v>159</v>
      </c>
      <c r="BX54" s="203" t="s">
        <v>159</v>
      </c>
      <c r="BY54" s="203" t="s">
        <v>159</v>
      </c>
      <c r="BZ54" s="203" t="s">
        <v>159</v>
      </c>
      <c r="CA54" s="203" t="s">
        <v>159</v>
      </c>
      <c r="CB54" s="204" t="s">
        <v>159</v>
      </c>
    </row>
    <row r="55" spans="1:80" s="175" customFormat="1" ht="24" customHeight="1" x14ac:dyDescent="0.4">
      <c r="A55" s="283"/>
      <c r="B55" s="66" t="s">
        <v>167</v>
      </c>
      <c r="C55" s="66"/>
      <c r="D55" s="237">
        <v>0</v>
      </c>
      <c r="E55" s="237">
        <v>0</v>
      </c>
      <c r="F55" s="237">
        <v>0</v>
      </c>
      <c r="G55" s="237">
        <v>0</v>
      </c>
      <c r="H55" s="237">
        <v>0</v>
      </c>
      <c r="I55" s="237">
        <v>0</v>
      </c>
      <c r="J55" s="237">
        <v>0</v>
      </c>
      <c r="K55" s="237">
        <v>0</v>
      </c>
      <c r="L55" s="237">
        <v>0</v>
      </c>
      <c r="M55" s="237">
        <v>0</v>
      </c>
      <c r="N55" s="237">
        <v>0</v>
      </c>
      <c r="O55" s="237">
        <v>0</v>
      </c>
      <c r="P55" s="237">
        <v>0</v>
      </c>
      <c r="Q55" s="237">
        <v>0</v>
      </c>
      <c r="R55" s="237">
        <v>0</v>
      </c>
      <c r="S55" s="237">
        <v>0</v>
      </c>
      <c r="T55" s="237">
        <v>0</v>
      </c>
      <c r="U55" s="237">
        <v>0</v>
      </c>
      <c r="V55" s="237">
        <v>0</v>
      </c>
      <c r="W55" s="237">
        <v>0</v>
      </c>
      <c r="X55" s="237">
        <v>0</v>
      </c>
      <c r="Y55" s="237">
        <v>0</v>
      </c>
      <c r="Z55" s="237">
        <v>292.16144755715493</v>
      </c>
      <c r="AA55" s="237">
        <v>246.95445537798861</v>
      </c>
      <c r="AB55" s="237">
        <v>1194.9484520313658</v>
      </c>
      <c r="AC55" s="237">
        <v>2353.4846659071154</v>
      </c>
      <c r="AD55" s="237">
        <v>1199.8428521461806</v>
      </c>
      <c r="AE55" s="237">
        <v>1355.0383413948641</v>
      </c>
      <c r="AF55" s="237">
        <v>1232.3906693020276</v>
      </c>
      <c r="AG55" s="237">
        <v>3686.810697455227</v>
      </c>
      <c r="AH55" s="237">
        <v>3492.9126485835354</v>
      </c>
      <c r="AI55" s="237">
        <v>3287.7445832116364</v>
      </c>
      <c r="AJ55" s="237">
        <v>3563.8341516384785</v>
      </c>
      <c r="AK55" s="237">
        <v>5213.0553256769845</v>
      </c>
      <c r="AL55" s="237">
        <v>6241.116117864638</v>
      </c>
      <c r="AM55" s="237">
        <v>7042.6584576178493</v>
      </c>
      <c r="AN55" s="237">
        <v>7503.2984850100338</v>
      </c>
      <c r="AO55" s="237">
        <v>7970.546279917432</v>
      </c>
      <c r="AP55" s="237">
        <v>8226.7373136164697</v>
      </c>
      <c r="AQ55" s="237">
        <v>8066.8047474919849</v>
      </c>
      <c r="AR55" s="237">
        <v>7973.5853724727267</v>
      </c>
      <c r="AS55" s="237">
        <v>8411.6715297827704</v>
      </c>
      <c r="AT55" s="237">
        <v>9356.963850001026</v>
      </c>
      <c r="AU55" s="237">
        <v>11035.912737719236</v>
      </c>
      <c r="AV55" s="237">
        <v>13214.332809595024</v>
      </c>
      <c r="AW55" s="237">
        <v>15216.730578259387</v>
      </c>
      <c r="AX55" s="237">
        <v>16464.446224058582</v>
      </c>
      <c r="AY55" s="237">
        <v>17218.155076064893</v>
      </c>
      <c r="AZ55" s="237">
        <v>17331.46700869867</v>
      </c>
      <c r="BA55" s="237">
        <v>16949.980977161111</v>
      </c>
      <c r="BB55" s="237">
        <v>16523.405456747085</v>
      </c>
      <c r="BC55" s="237">
        <v>16457.179994387086</v>
      </c>
      <c r="BD55" s="237">
        <v>16286.186550660093</v>
      </c>
      <c r="BE55" s="237">
        <v>16700.01517330495</v>
      </c>
      <c r="BF55" s="237">
        <v>17796.418041440946</v>
      </c>
      <c r="BG55" s="237">
        <v>17046.802412889709</v>
      </c>
      <c r="BH55" s="237">
        <v>17665.447043647553</v>
      </c>
      <c r="BI55" s="237">
        <v>18255.073223436153</v>
      </c>
      <c r="BJ55" s="237">
        <v>18913.759551746887</v>
      </c>
      <c r="BK55" s="237">
        <v>19530.20225031882</v>
      </c>
      <c r="BL55" s="237">
        <f t="shared" ref="BL55:CB55" si="20">SUM(BL56:BL58)</f>
        <v>20704.662648706661</v>
      </c>
      <c r="BM55" s="237">
        <f t="shared" si="20"/>
        <v>23805.57974279363</v>
      </c>
      <c r="BN55" s="237">
        <f t="shared" si="20"/>
        <v>25088.143811926722</v>
      </c>
      <c r="BO55" s="237">
        <f t="shared" si="20"/>
        <v>26317.853313922446</v>
      </c>
      <c r="BP55" s="237">
        <f t="shared" si="20"/>
        <v>27006.379938548296</v>
      </c>
      <c r="BQ55" s="237">
        <f t="shared" si="20"/>
        <v>26794.699947338446</v>
      </c>
      <c r="BR55" s="237">
        <f t="shared" si="20"/>
        <v>26586.132619441796</v>
      </c>
      <c r="BS55" s="237">
        <f t="shared" si="20"/>
        <v>26280.158147433056</v>
      </c>
      <c r="BT55" s="237">
        <f t="shared" si="20"/>
        <v>24821.881667004174</v>
      </c>
      <c r="BU55" s="237">
        <f t="shared" si="20"/>
        <v>23214.308082525567</v>
      </c>
      <c r="BV55" s="237">
        <f t="shared" si="20"/>
        <v>21122.1463978008</v>
      </c>
      <c r="BW55" s="237">
        <f t="shared" si="20"/>
        <v>18291.553374688712</v>
      </c>
      <c r="BX55" s="237">
        <f t="shared" si="20"/>
        <v>23562.504895994305</v>
      </c>
      <c r="BY55" s="237">
        <f t="shared" si="20"/>
        <v>23574.228244372236</v>
      </c>
      <c r="BZ55" s="237">
        <f t="shared" si="20"/>
        <v>23883.645249136887</v>
      </c>
      <c r="CA55" s="237">
        <f t="shared" si="20"/>
        <v>24269.486606276161</v>
      </c>
      <c r="CB55" s="238">
        <f t="shared" si="20"/>
        <v>24757.889811081372</v>
      </c>
    </row>
    <row r="56" spans="1:80" x14ac:dyDescent="0.4">
      <c r="A56" s="278"/>
      <c r="B56" s="64" t="s">
        <v>202</v>
      </c>
      <c r="C56" s="5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v>18329.959459215414</v>
      </c>
      <c r="BM56" s="240">
        <v>20154.247803747086</v>
      </c>
      <c r="BN56" s="240">
        <v>21097.008069040152</v>
      </c>
      <c r="BO56" s="240">
        <v>21975.833021589428</v>
      </c>
      <c r="BP56" s="240">
        <v>22463.864824342705</v>
      </c>
      <c r="BQ56" s="240">
        <v>22751.563044251445</v>
      </c>
      <c r="BR56" s="240">
        <v>23396.009599407389</v>
      </c>
      <c r="BS56" s="240">
        <v>23577.306560361267</v>
      </c>
      <c r="BT56" s="240">
        <v>22553.038839806326</v>
      </c>
      <c r="BU56" s="240">
        <v>21098.377143454414</v>
      </c>
      <c r="BV56" s="240">
        <v>19483.197050855648</v>
      </c>
      <c r="BW56" s="240">
        <v>17224.025125646935</v>
      </c>
      <c r="BX56" s="240">
        <v>21193.030768882585</v>
      </c>
      <c r="BY56" s="240">
        <v>21117.583595314092</v>
      </c>
      <c r="BZ56" s="240">
        <v>21344.655648493197</v>
      </c>
      <c r="CA56" s="240">
        <v>21628.333725553432</v>
      </c>
      <c r="CB56" s="241">
        <v>21996.589263461541</v>
      </c>
    </row>
    <row r="57" spans="1:80" x14ac:dyDescent="0.4">
      <c r="A57" s="278"/>
      <c r="B57" s="64" t="s">
        <v>203</v>
      </c>
      <c r="C57" s="5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v>1953.1405934476077</v>
      </c>
      <c r="BM57" s="240">
        <v>3191.6000973201353</v>
      </c>
      <c r="BN57" s="240">
        <v>3523.3756136838906</v>
      </c>
      <c r="BO57" s="240">
        <v>3842.4203159155022</v>
      </c>
      <c r="BP57" s="240">
        <v>4037.4928658901199</v>
      </c>
      <c r="BQ57" s="240">
        <v>3521.1039464866726</v>
      </c>
      <c r="BR57" s="240">
        <v>2573.5174596796178</v>
      </c>
      <c r="BS57" s="240">
        <v>2021.8119673295225</v>
      </c>
      <c r="BT57" s="240">
        <v>1690.5582281387151</v>
      </c>
      <c r="BU57" s="240">
        <v>1465.5798937283685</v>
      </c>
      <c r="BV57" s="240">
        <v>1095.7141769694545</v>
      </c>
      <c r="BW57" s="240">
        <v>547.33262347213417</v>
      </c>
      <c r="BX57" s="240">
        <v>1768.7185705577951</v>
      </c>
      <c r="BY57" s="240">
        <v>1850.7063537185909</v>
      </c>
      <c r="BZ57" s="240">
        <v>1924.3413410146286</v>
      </c>
      <c r="CA57" s="240">
        <v>2016.0879611190928</v>
      </c>
      <c r="CB57" s="241">
        <v>2120.340687304094</v>
      </c>
    </row>
    <row r="58" spans="1:80" x14ac:dyDescent="0.4">
      <c r="A58" s="278"/>
      <c r="B58" s="64" t="s">
        <v>204</v>
      </c>
      <c r="C58" s="5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v>421.56259604364175</v>
      </c>
      <c r="BM58" s="240">
        <v>459.7318417264068</v>
      </c>
      <c r="BN58" s="240">
        <v>467.76012920268215</v>
      </c>
      <c r="BO58" s="240">
        <v>499.59997641751374</v>
      </c>
      <c r="BP58" s="240">
        <v>505.02224831547232</v>
      </c>
      <c r="BQ58" s="240">
        <v>522.03295660032757</v>
      </c>
      <c r="BR58" s="240">
        <v>616.60556035478851</v>
      </c>
      <c r="BS58" s="240">
        <v>681.03961974226559</v>
      </c>
      <c r="BT58" s="240">
        <v>578.28459905913576</v>
      </c>
      <c r="BU58" s="240">
        <v>650.3510453427856</v>
      </c>
      <c r="BV58" s="240">
        <v>543.23516997569743</v>
      </c>
      <c r="BW58" s="240">
        <v>520.19562556964183</v>
      </c>
      <c r="BX58" s="240">
        <v>600.75555655392759</v>
      </c>
      <c r="BY58" s="240">
        <v>605.93829533955522</v>
      </c>
      <c r="BZ58" s="240">
        <v>614.64825962906173</v>
      </c>
      <c r="CA58" s="240">
        <v>625.06491960363724</v>
      </c>
      <c r="CB58" s="241">
        <v>640.95986031573671</v>
      </c>
    </row>
    <row r="59" spans="1:80" s="50" customFormat="1" ht="26.25" customHeight="1" x14ac:dyDescent="0.4">
      <c r="B59" s="50" t="s">
        <v>548</v>
      </c>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1"/>
    </row>
    <row r="60" spans="1:80" s="50" customFormat="1" x14ac:dyDescent="0.4">
      <c r="B60" s="64" t="s">
        <v>549</v>
      </c>
      <c r="D60" s="240" t="s">
        <v>411</v>
      </c>
      <c r="E60" s="240" t="s">
        <v>411</v>
      </c>
      <c r="F60" s="240" t="s">
        <v>411</v>
      </c>
      <c r="G60" s="240" t="s">
        <v>411</v>
      </c>
      <c r="H60" s="240" t="s">
        <v>411</v>
      </c>
      <c r="I60" s="240" t="s">
        <v>411</v>
      </c>
      <c r="J60" s="240" t="s">
        <v>411</v>
      </c>
      <c r="K60" s="240" t="s">
        <v>411</v>
      </c>
      <c r="L60" s="240" t="s">
        <v>411</v>
      </c>
      <c r="M60" s="240" t="s">
        <v>411</v>
      </c>
      <c r="N60" s="240" t="s">
        <v>411</v>
      </c>
      <c r="O60" s="240" t="s">
        <v>411</v>
      </c>
      <c r="P60" s="240" t="s">
        <v>411</v>
      </c>
      <c r="Q60" s="240" t="s">
        <v>411</v>
      </c>
      <c r="R60" s="240" t="s">
        <v>411</v>
      </c>
      <c r="S60" s="240" t="s">
        <v>411</v>
      </c>
      <c r="T60" s="240" t="s">
        <v>411</v>
      </c>
      <c r="U60" s="240" t="s">
        <v>411</v>
      </c>
      <c r="V60" s="240" t="s">
        <v>411</v>
      </c>
      <c r="W60" s="240" t="s">
        <v>411</v>
      </c>
      <c r="X60" s="240" t="s">
        <v>411</v>
      </c>
      <c r="Y60" s="240" t="s">
        <v>411</v>
      </c>
      <c r="Z60" s="240">
        <v>292.16144755715493</v>
      </c>
      <c r="AA60" s="240">
        <v>246.95445537798861</v>
      </c>
      <c r="AB60" s="240">
        <v>1024.2415303125993</v>
      </c>
      <c r="AC60" s="240">
        <v>2050.1466423013094</v>
      </c>
      <c r="AD60" s="240">
        <v>1060.7306374045945</v>
      </c>
      <c r="AE60" s="240">
        <v>1131.5268624018968</v>
      </c>
      <c r="AF60" s="240">
        <v>1066.8456540226507</v>
      </c>
      <c r="AG60" s="240">
        <v>2916.0300984258447</v>
      </c>
      <c r="AH60" s="240">
        <v>2780.7654095519406</v>
      </c>
      <c r="AI60" s="240">
        <v>2636.8291991457763</v>
      </c>
      <c r="AJ60" s="240">
        <v>2926.9380093046489</v>
      </c>
      <c r="AK60" s="240">
        <v>4362.8953003491361</v>
      </c>
      <c r="AL60" s="240">
        <v>5211.6839010551985</v>
      </c>
      <c r="AM60" s="240">
        <v>5542.3146844528383</v>
      </c>
      <c r="AN60" s="240">
        <v>5683.7552237315685</v>
      </c>
      <c r="AO60" s="240">
        <v>5760.268888476684</v>
      </c>
      <c r="AP60" s="240">
        <v>5827.3726388398945</v>
      </c>
      <c r="AQ60" s="240">
        <v>5717.02847771915</v>
      </c>
      <c r="AR60" s="240">
        <v>5680.6904436005989</v>
      </c>
      <c r="AS60" s="240">
        <v>5698.1665303147483</v>
      </c>
      <c r="AT60" s="240">
        <v>6112.468756449678</v>
      </c>
      <c r="AU60" s="240">
        <v>6847.2621991418391</v>
      </c>
      <c r="AV60" s="240">
        <v>7723.6318668596605</v>
      </c>
      <c r="AW60" s="240">
        <v>8301.5124786292308</v>
      </c>
      <c r="AX60" s="240">
        <v>8519.7272900594435</v>
      </c>
      <c r="AY60" s="240">
        <v>8597.4432516822653</v>
      </c>
      <c r="AZ60" s="240">
        <v>8482.2872622381346</v>
      </c>
      <c r="BA60" s="240">
        <v>8337.566340090736</v>
      </c>
      <c r="BB60" s="240">
        <v>8071.3733032605624</v>
      </c>
      <c r="BC60" s="240">
        <v>7949.959747113141</v>
      </c>
      <c r="BD60" s="240">
        <v>7671.9334111081362</v>
      </c>
      <c r="BE60" s="240">
        <v>7612.3664087890629</v>
      </c>
      <c r="BF60" s="240">
        <v>7612.5345614605994</v>
      </c>
      <c r="BG60" s="240">
        <v>6944.2749003303306</v>
      </c>
      <c r="BH60" s="240">
        <v>6981.7830380851683</v>
      </c>
      <c r="BI60" s="240">
        <v>6897.4343324934016</v>
      </c>
      <c r="BJ60" s="240">
        <v>6843.5363211514805</v>
      </c>
      <c r="BK60" s="240">
        <v>6770.704163596607</v>
      </c>
      <c r="BL60" s="240">
        <v>6498.2986784565801</v>
      </c>
      <c r="BM60" s="240">
        <v>6513.8555056380437</v>
      </c>
      <c r="BN60" s="240">
        <v>6329.0754488645707</v>
      </c>
      <c r="BO60" s="240">
        <v>6432.5251428000583</v>
      </c>
      <c r="BP60" s="240">
        <v>6641.9019663516247</v>
      </c>
      <c r="BQ60" s="240">
        <v>6595.600098430551</v>
      </c>
      <c r="BR60" s="240">
        <v>6556.5468986911383</v>
      </c>
      <c r="BS60" s="240">
        <v>6473.1935064712679</v>
      </c>
      <c r="BT60" s="240">
        <v>6142.9888782635235</v>
      </c>
      <c r="BU60" s="240">
        <v>5710.0697736451339</v>
      </c>
      <c r="BV60" s="240">
        <v>5275.6233069609689</v>
      </c>
      <c r="BW60" s="240">
        <v>5080.7281774120374</v>
      </c>
      <c r="BX60" s="240">
        <v>5701.7571495030306</v>
      </c>
      <c r="BY60" s="240">
        <v>5732.6425420949527</v>
      </c>
      <c r="BZ60" s="240">
        <v>5834.0714435160489</v>
      </c>
      <c r="CA60" s="240">
        <v>5965.1557746647613</v>
      </c>
      <c r="CB60" s="241">
        <v>6147.7953727993054</v>
      </c>
    </row>
    <row r="61" spans="1:80" s="50" customFormat="1" x14ac:dyDescent="0.4">
      <c r="B61" s="64" t="s">
        <v>550</v>
      </c>
      <c r="D61" s="240" t="s">
        <v>411</v>
      </c>
      <c r="E61" s="240" t="s">
        <v>411</v>
      </c>
      <c r="F61" s="240" t="s">
        <v>411</v>
      </c>
      <c r="G61" s="240" t="s">
        <v>411</v>
      </c>
      <c r="H61" s="240" t="s">
        <v>411</v>
      </c>
      <c r="I61" s="240" t="s">
        <v>411</v>
      </c>
      <c r="J61" s="240" t="s">
        <v>411</v>
      </c>
      <c r="K61" s="240" t="s">
        <v>411</v>
      </c>
      <c r="L61" s="240" t="s">
        <v>411</v>
      </c>
      <c r="M61" s="240" t="s">
        <v>411</v>
      </c>
      <c r="N61" s="240" t="s">
        <v>411</v>
      </c>
      <c r="O61" s="240" t="s">
        <v>411</v>
      </c>
      <c r="P61" s="240" t="s">
        <v>411</v>
      </c>
      <c r="Q61" s="240" t="s">
        <v>411</v>
      </c>
      <c r="R61" s="240" t="s">
        <v>411</v>
      </c>
      <c r="S61" s="240" t="s">
        <v>411</v>
      </c>
      <c r="T61" s="240" t="s">
        <v>411</v>
      </c>
      <c r="U61" s="240" t="s">
        <v>411</v>
      </c>
      <c r="V61" s="240" t="s">
        <v>411</v>
      </c>
      <c r="W61" s="240" t="s">
        <v>411</v>
      </c>
      <c r="X61" s="240" t="s">
        <v>411</v>
      </c>
      <c r="Y61" s="240" t="s">
        <v>411</v>
      </c>
      <c r="Z61" s="240" t="s">
        <v>411</v>
      </c>
      <c r="AA61" s="240" t="s">
        <v>411</v>
      </c>
      <c r="AB61" s="240" t="s">
        <v>411</v>
      </c>
      <c r="AC61" s="240" t="s">
        <v>411</v>
      </c>
      <c r="AD61" s="240" t="s">
        <v>411</v>
      </c>
      <c r="AE61" s="240" t="s">
        <v>411</v>
      </c>
      <c r="AF61" s="240" t="s">
        <v>411</v>
      </c>
      <c r="AG61" s="240" t="s">
        <v>411</v>
      </c>
      <c r="AH61" s="240" t="s">
        <v>411</v>
      </c>
      <c r="AI61" s="240" t="s">
        <v>411</v>
      </c>
      <c r="AJ61" s="240" t="s">
        <v>411</v>
      </c>
      <c r="AK61" s="240" t="s">
        <v>411</v>
      </c>
      <c r="AL61" s="240" t="s">
        <v>411</v>
      </c>
      <c r="AM61" s="240" t="s">
        <v>411</v>
      </c>
      <c r="AN61" s="240" t="s">
        <v>411</v>
      </c>
      <c r="AO61" s="240" t="s">
        <v>411</v>
      </c>
      <c r="AP61" s="240" t="s">
        <v>411</v>
      </c>
      <c r="AQ61" s="240" t="s">
        <v>411</v>
      </c>
      <c r="AR61" s="240" t="s">
        <v>411</v>
      </c>
      <c r="AS61" s="240" t="s">
        <v>411</v>
      </c>
      <c r="AT61" s="240" t="s">
        <v>411</v>
      </c>
      <c r="AU61" s="240" t="s">
        <v>411</v>
      </c>
      <c r="AV61" s="240" t="s">
        <v>411</v>
      </c>
      <c r="AW61" s="240" t="s">
        <v>411</v>
      </c>
      <c r="AX61" s="240">
        <v>2132.4625686439117</v>
      </c>
      <c r="AY61" s="240">
        <v>2597.0950866855997</v>
      </c>
      <c r="AZ61" s="240">
        <v>3031.9090766294939</v>
      </c>
      <c r="BA61" s="240">
        <v>3400.5150512985142</v>
      </c>
      <c r="BB61" s="240">
        <v>3703.7462439423093</v>
      </c>
      <c r="BC61" s="240">
        <v>4094.9236224589322</v>
      </c>
      <c r="BD61" s="240">
        <v>4454.5062519753919</v>
      </c>
      <c r="BE61" s="240">
        <v>5017.7332514864092</v>
      </c>
      <c r="BF61" s="240">
        <v>5914.1956610845782</v>
      </c>
      <c r="BG61" s="240">
        <v>5925.8984007953204</v>
      </c>
      <c r="BH61" s="240">
        <v>6180.5522156264424</v>
      </c>
      <c r="BI61" s="240">
        <v>6487.1883254759368</v>
      </c>
      <c r="BJ61" s="240">
        <v>6620.8886550606385</v>
      </c>
      <c r="BK61" s="240">
        <v>6926.9047314278178</v>
      </c>
      <c r="BL61" s="240">
        <v>7398.6878858923192</v>
      </c>
      <c r="BM61" s="240">
        <v>8273.5198031761302</v>
      </c>
      <c r="BN61" s="240">
        <v>8605.6170277626697</v>
      </c>
      <c r="BO61" s="240">
        <v>9256.295205915274</v>
      </c>
      <c r="BP61" s="240">
        <v>9887.2110854797993</v>
      </c>
      <c r="BQ61" s="240">
        <v>9916.5764386510727</v>
      </c>
      <c r="BR61" s="240">
        <v>10082.674419593197</v>
      </c>
      <c r="BS61" s="240">
        <v>10286.041529999895</v>
      </c>
      <c r="BT61" s="240">
        <v>9899.5486214828779</v>
      </c>
      <c r="BU61" s="240">
        <v>9479.5128323125173</v>
      </c>
      <c r="BV61" s="240">
        <v>8845.4975906064901</v>
      </c>
      <c r="BW61" s="240">
        <v>8045.352524539866</v>
      </c>
      <c r="BX61" s="240">
        <v>10153.174693421901</v>
      </c>
      <c r="BY61" s="240">
        <v>10173.232995881179</v>
      </c>
      <c r="BZ61" s="240">
        <v>10337.157643353039</v>
      </c>
      <c r="CA61" s="240">
        <v>10539.70728458052</v>
      </c>
      <c r="CB61" s="241">
        <v>10825.540104690055</v>
      </c>
    </row>
    <row r="62" spans="1:80" s="50" customFormat="1" x14ac:dyDescent="0.4">
      <c r="B62" s="64" t="s">
        <v>551</v>
      </c>
      <c r="D62" s="240" t="s">
        <v>411</v>
      </c>
      <c r="E62" s="240" t="s">
        <v>411</v>
      </c>
      <c r="F62" s="240" t="s">
        <v>411</v>
      </c>
      <c r="G62" s="240" t="s">
        <v>411</v>
      </c>
      <c r="H62" s="240" t="s">
        <v>411</v>
      </c>
      <c r="I62" s="240" t="s">
        <v>411</v>
      </c>
      <c r="J62" s="240" t="s">
        <v>411</v>
      </c>
      <c r="K62" s="240" t="s">
        <v>411</v>
      </c>
      <c r="L62" s="240" t="s">
        <v>411</v>
      </c>
      <c r="M62" s="240" t="s">
        <v>411</v>
      </c>
      <c r="N62" s="240" t="s">
        <v>411</v>
      </c>
      <c r="O62" s="240" t="s">
        <v>411</v>
      </c>
      <c r="P62" s="240" t="s">
        <v>411</v>
      </c>
      <c r="Q62" s="240" t="s">
        <v>411</v>
      </c>
      <c r="R62" s="240" t="s">
        <v>411</v>
      </c>
      <c r="S62" s="240" t="s">
        <v>411</v>
      </c>
      <c r="T62" s="240" t="s">
        <v>411</v>
      </c>
      <c r="U62" s="240" t="s">
        <v>411</v>
      </c>
      <c r="V62" s="240" t="s">
        <v>411</v>
      </c>
      <c r="W62" s="240" t="s">
        <v>411</v>
      </c>
      <c r="X62" s="240" t="s">
        <v>411</v>
      </c>
      <c r="Y62" s="240" t="s">
        <v>411</v>
      </c>
      <c r="Z62" s="240" t="s">
        <v>411</v>
      </c>
      <c r="AA62" s="240" t="s">
        <v>411</v>
      </c>
      <c r="AB62" s="240" t="s">
        <v>411</v>
      </c>
      <c r="AC62" s="240" t="s">
        <v>411</v>
      </c>
      <c r="AD62" s="240" t="s">
        <v>411</v>
      </c>
      <c r="AE62" s="240" t="s">
        <v>411</v>
      </c>
      <c r="AF62" s="240" t="s">
        <v>411</v>
      </c>
      <c r="AG62" s="240" t="s">
        <v>411</v>
      </c>
      <c r="AH62" s="240" t="s">
        <v>411</v>
      </c>
      <c r="AI62" s="240" t="s">
        <v>411</v>
      </c>
      <c r="AJ62" s="240" t="s">
        <v>411</v>
      </c>
      <c r="AK62" s="240" t="s">
        <v>411</v>
      </c>
      <c r="AL62" s="240" t="s">
        <v>411</v>
      </c>
      <c r="AM62" s="240" t="s">
        <v>411</v>
      </c>
      <c r="AN62" s="240" t="s">
        <v>411</v>
      </c>
      <c r="AO62" s="240" t="s">
        <v>411</v>
      </c>
      <c r="AP62" s="240" t="s">
        <v>411</v>
      </c>
      <c r="AQ62" s="240" t="s">
        <v>411</v>
      </c>
      <c r="AR62" s="240" t="s">
        <v>411</v>
      </c>
      <c r="AS62" s="240" t="s">
        <v>411</v>
      </c>
      <c r="AT62" s="240" t="s">
        <v>411</v>
      </c>
      <c r="AU62" s="240" t="s">
        <v>411</v>
      </c>
      <c r="AV62" s="240" t="s">
        <v>411</v>
      </c>
      <c r="AW62" s="240" t="s">
        <v>411</v>
      </c>
      <c r="AX62" s="240">
        <v>5812.2563653552243</v>
      </c>
      <c r="AY62" s="240">
        <v>6023.6167376970234</v>
      </c>
      <c r="AZ62" s="240">
        <v>5817.2706698310403</v>
      </c>
      <c r="BA62" s="240">
        <v>5211.8995857718619</v>
      </c>
      <c r="BB62" s="240">
        <v>4748.2859095442127</v>
      </c>
      <c r="BC62" s="240">
        <v>4412.3143989374394</v>
      </c>
      <c r="BD62" s="240">
        <v>4159.7635534933797</v>
      </c>
      <c r="BE62" s="240">
        <v>4069.9342955811048</v>
      </c>
      <c r="BF62" s="240">
        <v>4269.6454701335679</v>
      </c>
      <c r="BG62" s="240">
        <v>4179.88571851497</v>
      </c>
      <c r="BH62" s="240">
        <v>4503.1125608597067</v>
      </c>
      <c r="BI62" s="240">
        <v>4870.4505654668146</v>
      </c>
      <c r="BJ62" s="240">
        <v>5449.33457553477</v>
      </c>
      <c r="BK62" s="240">
        <v>5832.593355294398</v>
      </c>
      <c r="BL62" s="240">
        <v>6807.6760843577622</v>
      </c>
      <c r="BM62" s="240">
        <v>9018.2044339794538</v>
      </c>
      <c r="BN62" s="240">
        <v>10153.451335299484</v>
      </c>
      <c r="BO62" s="240">
        <v>10629.032965207112</v>
      </c>
      <c r="BP62" s="240">
        <v>10477.266886716872</v>
      </c>
      <c r="BQ62" s="240">
        <v>10282.523410256812</v>
      </c>
      <c r="BR62" s="240">
        <v>9946.9113011574627</v>
      </c>
      <c r="BS62" s="240">
        <v>9520.9231109618904</v>
      </c>
      <c r="BT62" s="240">
        <v>8779.3441672577774</v>
      </c>
      <c r="BU62" s="240">
        <v>8024.7254765679163</v>
      </c>
      <c r="BV62" s="240">
        <v>7001.0245979000729</v>
      </c>
      <c r="BW62" s="240">
        <v>5165.4726299181621</v>
      </c>
      <c r="BX62" s="240">
        <v>7707.5731431491686</v>
      </c>
      <c r="BY62" s="240">
        <v>7668.3527682779059</v>
      </c>
      <c r="BZ62" s="240">
        <v>7712.4161767427895</v>
      </c>
      <c r="CA62" s="240">
        <v>7764.6236943104723</v>
      </c>
      <c r="CB62" s="241">
        <v>7784.5546127916232</v>
      </c>
    </row>
    <row r="63" spans="1:80" s="50" customFormat="1" x14ac:dyDescent="0.4">
      <c r="B63" s="50" t="s">
        <v>567</v>
      </c>
      <c r="D63" s="240" t="s">
        <v>411</v>
      </c>
      <c r="E63" s="240" t="s">
        <v>411</v>
      </c>
      <c r="F63" s="240" t="s">
        <v>411</v>
      </c>
      <c r="G63" s="240" t="s">
        <v>411</v>
      </c>
      <c r="H63" s="240" t="s">
        <v>411</v>
      </c>
      <c r="I63" s="240" t="s">
        <v>411</v>
      </c>
      <c r="J63" s="240" t="s">
        <v>411</v>
      </c>
      <c r="K63" s="240" t="s">
        <v>411</v>
      </c>
      <c r="L63" s="240" t="s">
        <v>411</v>
      </c>
      <c r="M63" s="240" t="s">
        <v>411</v>
      </c>
      <c r="N63" s="240" t="s">
        <v>411</v>
      </c>
      <c r="O63" s="240" t="s">
        <v>411</v>
      </c>
      <c r="P63" s="240" t="s">
        <v>411</v>
      </c>
      <c r="Q63" s="240" t="s">
        <v>411</v>
      </c>
      <c r="R63" s="240" t="s">
        <v>411</v>
      </c>
      <c r="S63" s="240" t="s">
        <v>411</v>
      </c>
      <c r="T63" s="240" t="s">
        <v>411</v>
      </c>
      <c r="U63" s="240" t="s">
        <v>411</v>
      </c>
      <c r="V63" s="240" t="s">
        <v>411</v>
      </c>
      <c r="W63" s="240" t="s">
        <v>411</v>
      </c>
      <c r="X63" s="240" t="s">
        <v>411</v>
      </c>
      <c r="Y63" s="240" t="s">
        <v>411</v>
      </c>
      <c r="Z63" s="240" t="s">
        <v>411</v>
      </c>
      <c r="AA63" s="240" t="s">
        <v>411</v>
      </c>
      <c r="AB63" s="240" t="s">
        <v>411</v>
      </c>
      <c r="AC63" s="240" t="s">
        <v>411</v>
      </c>
      <c r="AD63" s="240" t="s">
        <v>411</v>
      </c>
      <c r="AE63" s="240" t="s">
        <v>411</v>
      </c>
      <c r="AF63" s="240" t="s">
        <v>411</v>
      </c>
      <c r="AG63" s="240" t="s">
        <v>411</v>
      </c>
      <c r="AH63" s="240" t="s">
        <v>411</v>
      </c>
      <c r="AI63" s="240" t="s">
        <v>411</v>
      </c>
      <c r="AJ63" s="240" t="s">
        <v>411</v>
      </c>
      <c r="AK63" s="240" t="s">
        <v>411</v>
      </c>
      <c r="AL63" s="240" t="s">
        <v>411</v>
      </c>
      <c r="AM63" s="240" t="s">
        <v>411</v>
      </c>
      <c r="AN63" s="240" t="s">
        <v>411</v>
      </c>
      <c r="AO63" s="240" t="s">
        <v>411</v>
      </c>
      <c r="AP63" s="240" t="s">
        <v>411</v>
      </c>
      <c r="AQ63" s="240" t="s">
        <v>411</v>
      </c>
      <c r="AR63" s="240" t="s">
        <v>411</v>
      </c>
      <c r="AS63" s="240" t="s">
        <v>411</v>
      </c>
      <c r="AT63" s="240" t="s">
        <v>411</v>
      </c>
      <c r="AU63" s="240" t="s">
        <v>411</v>
      </c>
      <c r="AV63" s="240" t="s">
        <v>411</v>
      </c>
      <c r="AW63" s="240" t="s">
        <v>411</v>
      </c>
      <c r="AX63" s="240" t="s">
        <v>411</v>
      </c>
      <c r="AY63" s="240" t="s">
        <v>411</v>
      </c>
      <c r="AZ63" s="240" t="s">
        <v>411</v>
      </c>
      <c r="BA63" s="240" t="s">
        <v>411</v>
      </c>
      <c r="BB63" s="240" t="s">
        <v>411</v>
      </c>
      <c r="BC63" s="240" t="s">
        <v>411</v>
      </c>
      <c r="BD63" s="240" t="s">
        <v>411</v>
      </c>
      <c r="BE63" s="240" t="s">
        <v>411</v>
      </c>
      <c r="BF63" s="240" t="s">
        <v>411</v>
      </c>
      <c r="BG63" s="240" t="s">
        <v>411</v>
      </c>
      <c r="BH63" s="240" t="s">
        <v>411</v>
      </c>
      <c r="BI63" s="240" t="s">
        <v>411</v>
      </c>
      <c r="BJ63" s="240">
        <v>482.60650002286911</v>
      </c>
      <c r="BK63" s="240">
        <v>523.49109643856673</v>
      </c>
      <c r="BL63" s="240">
        <v>2255.5235473004454</v>
      </c>
      <c r="BM63" s="240">
        <v>5680.4677860238144</v>
      </c>
      <c r="BN63" s="240">
        <v>7445.1127395241292</v>
      </c>
      <c r="BO63" s="240">
        <v>8305.1733346370529</v>
      </c>
      <c r="BP63" s="240">
        <v>8452.4813242378914</v>
      </c>
      <c r="BQ63" s="240">
        <v>8521.6805282172518</v>
      </c>
      <c r="BR63" s="240">
        <v>8339.5765683904683</v>
      </c>
      <c r="BS63" s="240">
        <v>8065.5241357427331</v>
      </c>
      <c r="BT63" s="240">
        <v>7470.1308030230821</v>
      </c>
      <c r="BU63" s="240">
        <v>6818.8894859687198</v>
      </c>
      <c r="BV63" s="240">
        <v>5910.7216986461508</v>
      </c>
      <c r="BW63" s="240">
        <v>6975.9075990340571</v>
      </c>
      <c r="BX63" s="240">
        <v>6992.0856156298632</v>
      </c>
      <c r="BY63" s="240">
        <v>6956.5060351466445</v>
      </c>
      <c r="BZ63" s="240">
        <v>6996.4790744913034</v>
      </c>
      <c r="CA63" s="240">
        <v>7043.8402121455338</v>
      </c>
      <c r="CB63" s="241">
        <v>7061.9209602396613</v>
      </c>
    </row>
    <row r="64" spans="1:80" s="50" customFormat="1" ht="26.25" customHeight="1" x14ac:dyDescent="0.4">
      <c r="B64" s="64" t="s">
        <v>553</v>
      </c>
      <c r="D64" s="240" t="s">
        <v>411</v>
      </c>
      <c r="E64" s="240" t="s">
        <v>411</v>
      </c>
      <c r="F64" s="240" t="s">
        <v>411</v>
      </c>
      <c r="G64" s="240" t="s">
        <v>411</v>
      </c>
      <c r="H64" s="240" t="s">
        <v>411</v>
      </c>
      <c r="I64" s="240" t="s">
        <v>411</v>
      </c>
      <c r="J64" s="240" t="s">
        <v>411</v>
      </c>
      <c r="K64" s="240" t="s">
        <v>411</v>
      </c>
      <c r="L64" s="240" t="s">
        <v>411</v>
      </c>
      <c r="M64" s="240" t="s">
        <v>411</v>
      </c>
      <c r="N64" s="240" t="s">
        <v>411</v>
      </c>
      <c r="O64" s="240" t="s">
        <v>411</v>
      </c>
      <c r="P64" s="240" t="s">
        <v>411</v>
      </c>
      <c r="Q64" s="240" t="s">
        <v>411</v>
      </c>
      <c r="R64" s="240" t="s">
        <v>411</v>
      </c>
      <c r="S64" s="240" t="s">
        <v>411</v>
      </c>
      <c r="T64" s="240" t="s">
        <v>411</v>
      </c>
      <c r="U64" s="240" t="s">
        <v>411</v>
      </c>
      <c r="V64" s="240" t="s">
        <v>411</v>
      </c>
      <c r="W64" s="240" t="s">
        <v>411</v>
      </c>
      <c r="X64" s="240" t="s">
        <v>411</v>
      </c>
      <c r="Y64" s="240" t="s">
        <v>411</v>
      </c>
      <c r="Z64" s="240" t="s">
        <v>411</v>
      </c>
      <c r="AA64" s="240" t="s">
        <v>411</v>
      </c>
      <c r="AB64" s="240" t="s">
        <v>411</v>
      </c>
      <c r="AC64" s="240" t="s">
        <v>411</v>
      </c>
      <c r="AD64" s="240" t="s">
        <v>411</v>
      </c>
      <c r="AE64" s="240" t="s">
        <v>411</v>
      </c>
      <c r="AF64" s="240" t="s">
        <v>411</v>
      </c>
      <c r="AG64" s="240" t="s">
        <v>411</v>
      </c>
      <c r="AH64" s="240" t="s">
        <v>411</v>
      </c>
      <c r="AI64" s="240" t="s">
        <v>411</v>
      </c>
      <c r="AJ64" s="240" t="s">
        <v>411</v>
      </c>
      <c r="AK64" s="240" t="s">
        <v>411</v>
      </c>
      <c r="AL64" s="240" t="s">
        <v>411</v>
      </c>
      <c r="AM64" s="240" t="s">
        <v>411</v>
      </c>
      <c r="AN64" s="240" t="s">
        <v>411</v>
      </c>
      <c r="AO64" s="240" t="s">
        <v>411</v>
      </c>
      <c r="AP64" s="240" t="s">
        <v>411</v>
      </c>
      <c r="AQ64" s="240" t="s">
        <v>411</v>
      </c>
      <c r="AR64" s="240" t="s">
        <v>411</v>
      </c>
      <c r="AS64" s="240" t="s">
        <v>411</v>
      </c>
      <c r="AT64" s="240" t="s">
        <v>411</v>
      </c>
      <c r="AU64" s="240" t="s">
        <v>411</v>
      </c>
      <c r="AV64" s="240" t="s">
        <v>411</v>
      </c>
      <c r="AW64" s="240" t="s">
        <v>411</v>
      </c>
      <c r="AX64" s="240">
        <v>10652.189858703354</v>
      </c>
      <c r="AY64" s="240">
        <v>11194.538338367864</v>
      </c>
      <c r="AZ64" s="240">
        <v>11514.196338867629</v>
      </c>
      <c r="BA64" s="240">
        <v>11738.081391389251</v>
      </c>
      <c r="BB64" s="240">
        <v>11775.119547202872</v>
      </c>
      <c r="BC64" s="240">
        <v>12044.883369572075</v>
      </c>
      <c r="BD64" s="240">
        <v>12126.439663083529</v>
      </c>
      <c r="BE64" s="240">
        <v>12630.099660275471</v>
      </c>
      <c r="BF64" s="240">
        <v>13526.730222545177</v>
      </c>
      <c r="BG64" s="240">
        <v>12870.173301125649</v>
      </c>
      <c r="BH64" s="240">
        <v>13162.335253711612</v>
      </c>
      <c r="BI64" s="240">
        <v>13384.622657969339</v>
      </c>
      <c r="BJ64" s="240">
        <v>13464.424976212118</v>
      </c>
      <c r="BK64" s="240">
        <v>13697.608895024425</v>
      </c>
      <c r="BL64" s="240">
        <v>13896.986564348899</v>
      </c>
      <c r="BM64" s="240">
        <v>14787.375308814171</v>
      </c>
      <c r="BN64" s="240">
        <v>14934.692476627239</v>
      </c>
      <c r="BO64" s="240">
        <v>15688.820348715331</v>
      </c>
      <c r="BP64" s="240">
        <v>16529.113051831424</v>
      </c>
      <c r="BQ64" s="240">
        <v>16512.176537081625</v>
      </c>
      <c r="BR64" s="240">
        <v>16639.221318284333</v>
      </c>
      <c r="BS64" s="240">
        <v>16759.235036471164</v>
      </c>
      <c r="BT64" s="240">
        <v>16042.537499746402</v>
      </c>
      <c r="BU64" s="240">
        <v>15189.58260595765</v>
      </c>
      <c r="BV64" s="240">
        <v>14121.12089756746</v>
      </c>
      <c r="BW64" s="240">
        <v>13126.080701951903</v>
      </c>
      <c r="BX64" s="240">
        <v>15854.931842924931</v>
      </c>
      <c r="BY64" s="240">
        <v>15905.875537976131</v>
      </c>
      <c r="BZ64" s="240">
        <v>16171.229086869087</v>
      </c>
      <c r="CA64" s="240">
        <v>16504.863059245283</v>
      </c>
      <c r="CB64" s="241">
        <v>16973.33547748936</v>
      </c>
    </row>
    <row r="65" spans="1:80" s="50" customFormat="1" x14ac:dyDescent="0.4">
      <c r="B65" s="64" t="s">
        <v>554</v>
      </c>
      <c r="D65" s="240" t="s">
        <v>411</v>
      </c>
      <c r="E65" s="240" t="s">
        <v>411</v>
      </c>
      <c r="F65" s="240" t="s">
        <v>411</v>
      </c>
      <c r="G65" s="240" t="s">
        <v>411</v>
      </c>
      <c r="H65" s="240" t="s">
        <v>411</v>
      </c>
      <c r="I65" s="240" t="s">
        <v>411</v>
      </c>
      <c r="J65" s="240" t="s">
        <v>411</v>
      </c>
      <c r="K65" s="240" t="s">
        <v>411</v>
      </c>
      <c r="L65" s="240" t="s">
        <v>411</v>
      </c>
      <c r="M65" s="240" t="s">
        <v>411</v>
      </c>
      <c r="N65" s="240" t="s">
        <v>411</v>
      </c>
      <c r="O65" s="240" t="s">
        <v>411</v>
      </c>
      <c r="P65" s="240" t="s">
        <v>411</v>
      </c>
      <c r="Q65" s="240" t="s">
        <v>411</v>
      </c>
      <c r="R65" s="240" t="s">
        <v>411</v>
      </c>
      <c r="S65" s="240" t="s">
        <v>411</v>
      </c>
      <c r="T65" s="240" t="s">
        <v>411</v>
      </c>
      <c r="U65" s="240" t="s">
        <v>411</v>
      </c>
      <c r="V65" s="240" t="s">
        <v>411</v>
      </c>
      <c r="W65" s="240" t="s">
        <v>411</v>
      </c>
      <c r="X65" s="240" t="s">
        <v>411</v>
      </c>
      <c r="Y65" s="240" t="s">
        <v>411</v>
      </c>
      <c r="Z65" s="240" t="s">
        <v>411</v>
      </c>
      <c r="AA65" s="240" t="s">
        <v>411</v>
      </c>
      <c r="AB65" s="240">
        <v>170.70692171876655</v>
      </c>
      <c r="AC65" s="240">
        <v>303.33802360580597</v>
      </c>
      <c r="AD65" s="240">
        <v>139.11221474158614</v>
      </c>
      <c r="AE65" s="240">
        <v>223.51147899296728</v>
      </c>
      <c r="AF65" s="240">
        <v>165.54501527937686</v>
      </c>
      <c r="AG65" s="240">
        <v>770.78059902938219</v>
      </c>
      <c r="AH65" s="240">
        <v>712.14723903159461</v>
      </c>
      <c r="AI65" s="240">
        <v>650.91538406585994</v>
      </c>
      <c r="AJ65" s="240">
        <v>636.89614233382963</v>
      </c>
      <c r="AK65" s="240">
        <v>850.16002532784842</v>
      </c>
      <c r="AL65" s="240">
        <v>1029.4322168094398</v>
      </c>
      <c r="AM65" s="240">
        <v>1500.3437731650108</v>
      </c>
      <c r="AN65" s="240">
        <v>1819.5432612784657</v>
      </c>
      <c r="AO65" s="240">
        <v>2210.2773914407485</v>
      </c>
      <c r="AP65" s="240">
        <v>2399.3646747765752</v>
      </c>
      <c r="AQ65" s="240">
        <v>2349.7762697728349</v>
      </c>
      <c r="AR65" s="240">
        <v>2292.8949288721287</v>
      </c>
      <c r="AS65" s="240">
        <v>2713.5049994680217</v>
      </c>
      <c r="AT65" s="240">
        <v>3244.4950935513461</v>
      </c>
      <c r="AU65" s="240">
        <v>4188.6505385773971</v>
      </c>
      <c r="AV65" s="240">
        <v>5490.7009427353642</v>
      </c>
      <c r="AW65" s="240">
        <v>6915.218099630154</v>
      </c>
      <c r="AX65" s="240">
        <v>7944.7189339991364</v>
      </c>
      <c r="AY65" s="240">
        <v>8620.7118243826244</v>
      </c>
      <c r="AZ65" s="240">
        <v>8849.1797464605334</v>
      </c>
      <c r="BA65" s="240">
        <v>8612.4146370703766</v>
      </c>
      <c r="BB65" s="240">
        <v>8452.0321534865216</v>
      </c>
      <c r="BC65" s="240">
        <v>8507.2380213963716</v>
      </c>
      <c r="BD65" s="240">
        <v>8614.2698054687662</v>
      </c>
      <c r="BE65" s="240">
        <v>9087.66754706752</v>
      </c>
      <c r="BF65" s="240">
        <v>10183.841131218145</v>
      </c>
      <c r="BG65" s="240">
        <v>10105.784119310294</v>
      </c>
      <c r="BH65" s="240">
        <v>10683.664776486157</v>
      </c>
      <c r="BI65" s="240">
        <v>11357.63889094275</v>
      </c>
      <c r="BJ65" s="240">
        <v>12070.223230595408</v>
      </c>
      <c r="BK65" s="240">
        <v>12759.498086722215</v>
      </c>
      <c r="BL65" s="240">
        <v>14206.363970250082</v>
      </c>
      <c r="BM65" s="240">
        <v>17291.724237155584</v>
      </c>
      <c r="BN65" s="240">
        <v>18759.068363062153</v>
      </c>
      <c r="BO65" s="240">
        <v>19885.328171122386</v>
      </c>
      <c r="BP65" s="240">
        <v>20364.477972196673</v>
      </c>
      <c r="BQ65" s="240">
        <v>20199.099848907885</v>
      </c>
      <c r="BR65" s="240">
        <v>20029.58572075066</v>
      </c>
      <c r="BS65" s="240">
        <v>19806.964640961785</v>
      </c>
      <c r="BT65" s="240">
        <v>18678.892788740653</v>
      </c>
      <c r="BU65" s="240">
        <v>17504.238308880431</v>
      </c>
      <c r="BV65" s="240">
        <v>15846.522188506562</v>
      </c>
      <c r="BW65" s="240">
        <v>13210.825154458027</v>
      </c>
      <c r="BX65" s="240">
        <v>17860.74783657107</v>
      </c>
      <c r="BY65" s="240">
        <v>17841.585764159085</v>
      </c>
      <c r="BZ65" s="240">
        <v>18049.573820095829</v>
      </c>
      <c r="CA65" s="240">
        <v>18304.330978890994</v>
      </c>
      <c r="CB65" s="241">
        <v>18610.094717481676</v>
      </c>
    </row>
    <row r="66" spans="1:80" s="50" customFormat="1" ht="26.25" customHeight="1" x14ac:dyDescent="0.4">
      <c r="A66" s="96"/>
      <c r="B66" s="96" t="s">
        <v>514</v>
      </c>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1"/>
    </row>
    <row r="67" spans="1:80" s="50" customFormat="1" x14ac:dyDescent="0.4">
      <c r="A67" s="278"/>
      <c r="B67" s="64" t="s">
        <v>515</v>
      </c>
      <c r="D67" s="240" t="s">
        <v>411</v>
      </c>
      <c r="E67" s="240" t="s">
        <v>411</v>
      </c>
      <c r="F67" s="240" t="s">
        <v>411</v>
      </c>
      <c r="G67" s="240" t="s">
        <v>411</v>
      </c>
      <c r="H67" s="240" t="s">
        <v>411</v>
      </c>
      <c r="I67" s="240" t="s">
        <v>411</v>
      </c>
      <c r="J67" s="240" t="s">
        <v>411</v>
      </c>
      <c r="K67" s="240" t="s">
        <v>411</v>
      </c>
      <c r="L67" s="240" t="s">
        <v>411</v>
      </c>
      <c r="M67" s="240" t="s">
        <v>411</v>
      </c>
      <c r="N67" s="240" t="s">
        <v>411</v>
      </c>
      <c r="O67" s="240" t="s">
        <v>411</v>
      </c>
      <c r="P67" s="240" t="s">
        <v>411</v>
      </c>
      <c r="Q67" s="240" t="s">
        <v>411</v>
      </c>
      <c r="R67" s="240" t="s">
        <v>411</v>
      </c>
      <c r="S67" s="240" t="s">
        <v>411</v>
      </c>
      <c r="T67" s="240" t="s">
        <v>411</v>
      </c>
      <c r="U67" s="240" t="s">
        <v>411</v>
      </c>
      <c r="V67" s="240" t="s">
        <v>411</v>
      </c>
      <c r="W67" s="240" t="s">
        <v>411</v>
      </c>
      <c r="X67" s="240" t="s">
        <v>411</v>
      </c>
      <c r="Y67" s="240" t="s">
        <v>411</v>
      </c>
      <c r="Z67" s="240" t="s">
        <v>411</v>
      </c>
      <c r="AA67" s="240" t="s">
        <v>411</v>
      </c>
      <c r="AB67" s="240" t="s">
        <v>411</v>
      </c>
      <c r="AC67" s="240" t="s">
        <v>411</v>
      </c>
      <c r="AD67" s="240" t="s">
        <v>411</v>
      </c>
      <c r="AE67" s="240" t="s">
        <v>411</v>
      </c>
      <c r="AF67" s="240" t="s">
        <v>411</v>
      </c>
      <c r="AG67" s="240" t="s">
        <v>411</v>
      </c>
      <c r="AH67" s="240" t="s">
        <v>411</v>
      </c>
      <c r="AI67" s="240" t="s">
        <v>411</v>
      </c>
      <c r="AJ67" s="240" t="s">
        <v>411</v>
      </c>
      <c r="AK67" s="240" t="s">
        <v>411</v>
      </c>
      <c r="AL67" s="240" t="s">
        <v>411</v>
      </c>
      <c r="AM67" s="240" t="s">
        <v>411</v>
      </c>
      <c r="AN67" s="240" t="s">
        <v>411</v>
      </c>
      <c r="AO67" s="240" t="s">
        <v>411</v>
      </c>
      <c r="AP67" s="240" t="s">
        <v>411</v>
      </c>
      <c r="AQ67" s="240" t="s">
        <v>411</v>
      </c>
      <c r="AR67" s="240" t="s">
        <v>411</v>
      </c>
      <c r="AS67" s="240" t="s">
        <v>411</v>
      </c>
      <c r="AT67" s="240" t="s">
        <v>411</v>
      </c>
      <c r="AU67" s="240" t="s">
        <v>411</v>
      </c>
      <c r="AV67" s="240" t="s">
        <v>411</v>
      </c>
      <c r="AW67" s="240" t="s">
        <v>411</v>
      </c>
      <c r="AX67" s="240" t="s">
        <v>411</v>
      </c>
      <c r="AY67" s="240" t="s">
        <v>411</v>
      </c>
      <c r="AZ67" s="240" t="s">
        <v>411</v>
      </c>
      <c r="BA67" s="240" t="s">
        <v>411</v>
      </c>
      <c r="BB67" s="240" t="s">
        <v>411</v>
      </c>
      <c r="BC67" s="240" t="s">
        <v>411</v>
      </c>
      <c r="BD67" s="240" t="s">
        <v>411</v>
      </c>
      <c r="BE67" s="240" t="s">
        <v>411</v>
      </c>
      <c r="BF67" s="240" t="s">
        <v>411</v>
      </c>
      <c r="BG67" s="240" t="s">
        <v>411</v>
      </c>
      <c r="BH67" s="240" t="s">
        <v>411</v>
      </c>
      <c r="BI67" s="240" t="s">
        <v>411</v>
      </c>
      <c r="BJ67" s="240" t="s">
        <v>411</v>
      </c>
      <c r="BK67" s="240" t="s">
        <v>411</v>
      </c>
      <c r="BL67" s="240">
        <v>1993.7345370200487</v>
      </c>
      <c r="BM67" s="240">
        <v>3254.4498253322877</v>
      </c>
      <c r="BN67" s="240">
        <v>3593.20657915214</v>
      </c>
      <c r="BO67" s="240">
        <v>3920.0655247187838</v>
      </c>
      <c r="BP67" s="240">
        <v>4117.8831369447526</v>
      </c>
      <c r="BQ67" s="240">
        <v>3594.0240870541679</v>
      </c>
      <c r="BR67" s="240">
        <v>2636.7783480286303</v>
      </c>
      <c r="BS67" s="240">
        <v>2077.7728645531615</v>
      </c>
      <c r="BT67" s="240">
        <v>1733.0731328974737</v>
      </c>
      <c r="BU67" s="240">
        <v>1511.1508554172528</v>
      </c>
      <c r="BV67" s="240">
        <v>1126.5756878770951</v>
      </c>
      <c r="BW67" s="240">
        <v>575.60711449283019</v>
      </c>
      <c r="BX67" s="240">
        <v>1816.3646638849305</v>
      </c>
      <c r="BY67" s="240">
        <v>1900.3150964904567</v>
      </c>
      <c r="BZ67" s="240">
        <v>1974.9962362202368</v>
      </c>
      <c r="CA67" s="240">
        <v>2068.6896605065122</v>
      </c>
      <c r="CB67" s="241">
        <v>2175.8021018106951</v>
      </c>
    </row>
    <row r="68" spans="1:80" s="50" customFormat="1" x14ac:dyDescent="0.4">
      <c r="A68" s="278"/>
      <c r="B68" s="64" t="s">
        <v>22</v>
      </c>
      <c r="D68" s="240" t="s">
        <v>411</v>
      </c>
      <c r="E68" s="240" t="s">
        <v>411</v>
      </c>
      <c r="F68" s="240" t="s">
        <v>411</v>
      </c>
      <c r="G68" s="240" t="s">
        <v>411</v>
      </c>
      <c r="H68" s="240" t="s">
        <v>411</v>
      </c>
      <c r="I68" s="240" t="s">
        <v>411</v>
      </c>
      <c r="J68" s="240" t="s">
        <v>411</v>
      </c>
      <c r="K68" s="240" t="s">
        <v>411</v>
      </c>
      <c r="L68" s="240" t="s">
        <v>411</v>
      </c>
      <c r="M68" s="240" t="s">
        <v>411</v>
      </c>
      <c r="N68" s="240" t="s">
        <v>411</v>
      </c>
      <c r="O68" s="240" t="s">
        <v>411</v>
      </c>
      <c r="P68" s="240" t="s">
        <v>411</v>
      </c>
      <c r="Q68" s="240" t="s">
        <v>411</v>
      </c>
      <c r="R68" s="240" t="s">
        <v>411</v>
      </c>
      <c r="S68" s="240" t="s">
        <v>411</v>
      </c>
      <c r="T68" s="240" t="s">
        <v>411</v>
      </c>
      <c r="U68" s="240" t="s">
        <v>411</v>
      </c>
      <c r="V68" s="240" t="s">
        <v>411</v>
      </c>
      <c r="W68" s="240" t="s">
        <v>411</v>
      </c>
      <c r="X68" s="240" t="s">
        <v>411</v>
      </c>
      <c r="Y68" s="240" t="s">
        <v>411</v>
      </c>
      <c r="Z68" s="240" t="s">
        <v>411</v>
      </c>
      <c r="AA68" s="240" t="s">
        <v>411</v>
      </c>
      <c r="AB68" s="240" t="s">
        <v>411</v>
      </c>
      <c r="AC68" s="240" t="s">
        <v>411</v>
      </c>
      <c r="AD68" s="240" t="s">
        <v>411</v>
      </c>
      <c r="AE68" s="240" t="s">
        <v>411</v>
      </c>
      <c r="AF68" s="240" t="s">
        <v>411</v>
      </c>
      <c r="AG68" s="240" t="s">
        <v>411</v>
      </c>
      <c r="AH68" s="240" t="s">
        <v>411</v>
      </c>
      <c r="AI68" s="240" t="s">
        <v>411</v>
      </c>
      <c r="AJ68" s="240" t="s">
        <v>411</v>
      </c>
      <c r="AK68" s="240" t="s">
        <v>411</v>
      </c>
      <c r="AL68" s="240" t="s">
        <v>411</v>
      </c>
      <c r="AM68" s="240" t="s">
        <v>411</v>
      </c>
      <c r="AN68" s="240" t="s">
        <v>411</v>
      </c>
      <c r="AO68" s="240" t="s">
        <v>411</v>
      </c>
      <c r="AP68" s="240" t="s">
        <v>411</v>
      </c>
      <c r="AQ68" s="240" t="s">
        <v>411</v>
      </c>
      <c r="AR68" s="240" t="s">
        <v>411</v>
      </c>
      <c r="AS68" s="240" t="s">
        <v>411</v>
      </c>
      <c r="AT68" s="240" t="s">
        <v>411</v>
      </c>
      <c r="AU68" s="240" t="s">
        <v>411</v>
      </c>
      <c r="AV68" s="240" t="s">
        <v>411</v>
      </c>
      <c r="AW68" s="240" t="s">
        <v>411</v>
      </c>
      <c r="AX68" s="240" t="s">
        <v>411</v>
      </c>
      <c r="AY68" s="240" t="s">
        <v>411</v>
      </c>
      <c r="AZ68" s="240" t="s">
        <v>411</v>
      </c>
      <c r="BA68" s="240" t="s">
        <v>411</v>
      </c>
      <c r="BB68" s="240" t="s">
        <v>411</v>
      </c>
      <c r="BC68" s="240" t="s">
        <v>411</v>
      </c>
      <c r="BD68" s="240" t="s">
        <v>411</v>
      </c>
      <c r="BE68" s="240" t="s">
        <v>411</v>
      </c>
      <c r="BF68" s="240" t="s">
        <v>411</v>
      </c>
      <c r="BG68" s="240" t="s">
        <v>411</v>
      </c>
      <c r="BH68" s="240" t="s">
        <v>411</v>
      </c>
      <c r="BI68" s="240" t="s">
        <v>411</v>
      </c>
      <c r="BJ68" s="240" t="s">
        <v>411</v>
      </c>
      <c r="BK68" s="240" t="s">
        <v>411</v>
      </c>
      <c r="BL68" s="240">
        <v>5419.5608736215536</v>
      </c>
      <c r="BM68" s="240">
        <v>6036.9280550396315</v>
      </c>
      <c r="BN68" s="240">
        <v>6299.2984830220357</v>
      </c>
      <c r="BO68" s="240">
        <v>6632.9259109758304</v>
      </c>
      <c r="BP68" s="240">
        <v>6841.5277564031931</v>
      </c>
      <c r="BQ68" s="240">
        <v>6866.9823868016347</v>
      </c>
      <c r="BR68" s="240">
        <v>7301.4467898941202</v>
      </c>
      <c r="BS68" s="240">
        <v>7530.0145872010517</v>
      </c>
      <c r="BT68" s="240">
        <v>7274.8931203661359</v>
      </c>
      <c r="BU68" s="240">
        <v>6952.8652013943383</v>
      </c>
      <c r="BV68" s="240">
        <v>6388.7977019263817</v>
      </c>
      <c r="BW68" s="240">
        <v>5664.3696119100541</v>
      </c>
      <c r="BX68" s="240">
        <v>7214.1148193695753</v>
      </c>
      <c r="BY68" s="240">
        <v>7256.9961334201489</v>
      </c>
      <c r="BZ68" s="240">
        <v>7358.138909469465</v>
      </c>
      <c r="CA68" s="240">
        <v>7478.6578047213961</v>
      </c>
      <c r="CB68" s="241">
        <v>7604.2250300101487</v>
      </c>
    </row>
    <row r="69" spans="1:80" s="50" customFormat="1" x14ac:dyDescent="0.4">
      <c r="A69" s="278"/>
      <c r="B69" s="64" t="s">
        <v>516</v>
      </c>
      <c r="D69" s="240" t="s">
        <v>411</v>
      </c>
      <c r="E69" s="240" t="s">
        <v>411</v>
      </c>
      <c r="F69" s="240" t="s">
        <v>411</v>
      </c>
      <c r="G69" s="240" t="s">
        <v>411</v>
      </c>
      <c r="H69" s="240" t="s">
        <v>411</v>
      </c>
      <c r="I69" s="240" t="s">
        <v>411</v>
      </c>
      <c r="J69" s="240" t="s">
        <v>411</v>
      </c>
      <c r="K69" s="240" t="s">
        <v>411</v>
      </c>
      <c r="L69" s="240" t="s">
        <v>411</v>
      </c>
      <c r="M69" s="240" t="s">
        <v>411</v>
      </c>
      <c r="N69" s="240" t="s">
        <v>411</v>
      </c>
      <c r="O69" s="240" t="s">
        <v>411</v>
      </c>
      <c r="P69" s="240" t="s">
        <v>411</v>
      </c>
      <c r="Q69" s="240" t="s">
        <v>411</v>
      </c>
      <c r="R69" s="240" t="s">
        <v>411</v>
      </c>
      <c r="S69" s="240" t="s">
        <v>411</v>
      </c>
      <c r="T69" s="240" t="s">
        <v>411</v>
      </c>
      <c r="U69" s="240" t="s">
        <v>411</v>
      </c>
      <c r="V69" s="240" t="s">
        <v>411</v>
      </c>
      <c r="W69" s="240" t="s">
        <v>411</v>
      </c>
      <c r="X69" s="240" t="s">
        <v>411</v>
      </c>
      <c r="Y69" s="240" t="s">
        <v>411</v>
      </c>
      <c r="Z69" s="240" t="s">
        <v>411</v>
      </c>
      <c r="AA69" s="240" t="s">
        <v>411</v>
      </c>
      <c r="AB69" s="240" t="s">
        <v>411</v>
      </c>
      <c r="AC69" s="240" t="s">
        <v>411</v>
      </c>
      <c r="AD69" s="240" t="s">
        <v>411</v>
      </c>
      <c r="AE69" s="240" t="s">
        <v>411</v>
      </c>
      <c r="AF69" s="240" t="s">
        <v>411</v>
      </c>
      <c r="AG69" s="240" t="s">
        <v>411</v>
      </c>
      <c r="AH69" s="240" t="s">
        <v>411</v>
      </c>
      <c r="AI69" s="240" t="s">
        <v>411</v>
      </c>
      <c r="AJ69" s="240" t="s">
        <v>411</v>
      </c>
      <c r="AK69" s="240" t="s">
        <v>411</v>
      </c>
      <c r="AL69" s="240" t="s">
        <v>411</v>
      </c>
      <c r="AM69" s="240" t="s">
        <v>411</v>
      </c>
      <c r="AN69" s="240" t="s">
        <v>411</v>
      </c>
      <c r="AO69" s="240" t="s">
        <v>411</v>
      </c>
      <c r="AP69" s="240" t="s">
        <v>411</v>
      </c>
      <c r="AQ69" s="240" t="s">
        <v>411</v>
      </c>
      <c r="AR69" s="240" t="s">
        <v>411</v>
      </c>
      <c r="AS69" s="240" t="s">
        <v>411</v>
      </c>
      <c r="AT69" s="240" t="s">
        <v>411</v>
      </c>
      <c r="AU69" s="240" t="s">
        <v>411</v>
      </c>
      <c r="AV69" s="240" t="s">
        <v>411</v>
      </c>
      <c r="AW69" s="240" t="s">
        <v>411</v>
      </c>
      <c r="AX69" s="240" t="s">
        <v>411</v>
      </c>
      <c r="AY69" s="240" t="s">
        <v>411</v>
      </c>
      <c r="AZ69" s="240" t="s">
        <v>411</v>
      </c>
      <c r="BA69" s="240" t="s">
        <v>411</v>
      </c>
      <c r="BB69" s="240" t="s">
        <v>411</v>
      </c>
      <c r="BC69" s="240" t="s">
        <v>411</v>
      </c>
      <c r="BD69" s="240" t="s">
        <v>411</v>
      </c>
      <c r="BE69" s="240" t="s">
        <v>411</v>
      </c>
      <c r="BF69" s="240" t="s">
        <v>411</v>
      </c>
      <c r="BG69" s="240" t="s">
        <v>411</v>
      </c>
      <c r="BH69" s="240" t="s">
        <v>411</v>
      </c>
      <c r="BI69" s="240" t="s">
        <v>411</v>
      </c>
      <c r="BJ69" s="240" t="s">
        <v>411</v>
      </c>
      <c r="BK69" s="240" t="s">
        <v>411</v>
      </c>
      <c r="BL69" s="240">
        <v>3969.0141621574908</v>
      </c>
      <c r="BM69" s="240">
        <v>4066.6347747817654</v>
      </c>
      <c r="BN69" s="240">
        <v>3801.6866999176755</v>
      </c>
      <c r="BO69" s="240">
        <v>3463.2891766313542</v>
      </c>
      <c r="BP69" s="240">
        <v>3112.5373289472009</v>
      </c>
      <c r="BQ69" s="240">
        <v>2776.5630945430294</v>
      </c>
      <c r="BR69" s="240">
        <v>2600.8719752043462</v>
      </c>
      <c r="BS69" s="240">
        <v>2445.5136410777777</v>
      </c>
      <c r="BT69" s="240">
        <v>2211.8244253585908</v>
      </c>
      <c r="BU69" s="240">
        <v>1944.571537368789</v>
      </c>
      <c r="BV69" s="240">
        <v>1655.889264958259</v>
      </c>
      <c r="BW69" s="240">
        <v>1135.1720100505777</v>
      </c>
      <c r="BX69" s="240">
        <v>1747.0511308230198</v>
      </c>
      <c r="BY69" s="240">
        <v>1668.2545024100139</v>
      </c>
      <c r="BZ69" s="240">
        <v>1654.8984938743531</v>
      </c>
      <c r="CA69" s="240">
        <v>1662.1631870781307</v>
      </c>
      <c r="CB69" s="241">
        <v>1685.5215555219138</v>
      </c>
    </row>
    <row r="70" spans="1:80" s="50" customFormat="1" x14ac:dyDescent="0.4">
      <c r="A70" s="278"/>
      <c r="B70" s="64" t="s">
        <v>410</v>
      </c>
      <c r="D70" s="240" t="s">
        <v>411</v>
      </c>
      <c r="E70" s="240" t="s">
        <v>411</v>
      </c>
      <c r="F70" s="240" t="s">
        <v>411</v>
      </c>
      <c r="G70" s="240" t="s">
        <v>411</v>
      </c>
      <c r="H70" s="240" t="s">
        <v>411</v>
      </c>
      <c r="I70" s="240" t="s">
        <v>411</v>
      </c>
      <c r="J70" s="240" t="s">
        <v>411</v>
      </c>
      <c r="K70" s="240" t="s">
        <v>411</v>
      </c>
      <c r="L70" s="240" t="s">
        <v>411</v>
      </c>
      <c r="M70" s="240" t="s">
        <v>411</v>
      </c>
      <c r="N70" s="240" t="s">
        <v>411</v>
      </c>
      <c r="O70" s="240" t="s">
        <v>411</v>
      </c>
      <c r="P70" s="240" t="s">
        <v>411</v>
      </c>
      <c r="Q70" s="240" t="s">
        <v>411</v>
      </c>
      <c r="R70" s="240" t="s">
        <v>411</v>
      </c>
      <c r="S70" s="240" t="s">
        <v>411</v>
      </c>
      <c r="T70" s="240" t="s">
        <v>411</v>
      </c>
      <c r="U70" s="240" t="s">
        <v>411</v>
      </c>
      <c r="V70" s="240" t="s">
        <v>411</v>
      </c>
      <c r="W70" s="240" t="s">
        <v>411</v>
      </c>
      <c r="X70" s="240" t="s">
        <v>411</v>
      </c>
      <c r="Y70" s="240" t="s">
        <v>411</v>
      </c>
      <c r="Z70" s="240" t="s">
        <v>411</v>
      </c>
      <c r="AA70" s="240" t="s">
        <v>411</v>
      </c>
      <c r="AB70" s="240" t="s">
        <v>411</v>
      </c>
      <c r="AC70" s="240" t="s">
        <v>411</v>
      </c>
      <c r="AD70" s="240" t="s">
        <v>411</v>
      </c>
      <c r="AE70" s="240" t="s">
        <v>411</v>
      </c>
      <c r="AF70" s="240" t="s">
        <v>411</v>
      </c>
      <c r="AG70" s="240" t="s">
        <v>411</v>
      </c>
      <c r="AH70" s="240" t="s">
        <v>411</v>
      </c>
      <c r="AI70" s="240" t="s">
        <v>411</v>
      </c>
      <c r="AJ70" s="240" t="s">
        <v>411</v>
      </c>
      <c r="AK70" s="240" t="s">
        <v>411</v>
      </c>
      <c r="AL70" s="240" t="s">
        <v>411</v>
      </c>
      <c r="AM70" s="240" t="s">
        <v>411</v>
      </c>
      <c r="AN70" s="240" t="s">
        <v>411</v>
      </c>
      <c r="AO70" s="240" t="s">
        <v>411</v>
      </c>
      <c r="AP70" s="240" t="s">
        <v>411</v>
      </c>
      <c r="AQ70" s="240" t="s">
        <v>411</v>
      </c>
      <c r="AR70" s="240" t="s">
        <v>411</v>
      </c>
      <c r="AS70" s="240" t="s">
        <v>411</v>
      </c>
      <c r="AT70" s="240" t="s">
        <v>411</v>
      </c>
      <c r="AU70" s="240" t="s">
        <v>411</v>
      </c>
      <c r="AV70" s="240" t="s">
        <v>411</v>
      </c>
      <c r="AW70" s="240" t="s">
        <v>411</v>
      </c>
      <c r="AX70" s="240" t="s">
        <v>411</v>
      </c>
      <c r="AY70" s="240" t="s">
        <v>411</v>
      </c>
      <c r="AZ70" s="240" t="s">
        <v>411</v>
      </c>
      <c r="BA70" s="240" t="s">
        <v>411</v>
      </c>
      <c r="BB70" s="240" t="s">
        <v>411</v>
      </c>
      <c r="BC70" s="240" t="s">
        <v>411</v>
      </c>
      <c r="BD70" s="240" t="s">
        <v>411</v>
      </c>
      <c r="BE70" s="240" t="s">
        <v>411</v>
      </c>
      <c r="BF70" s="240" t="s">
        <v>411</v>
      </c>
      <c r="BG70" s="240" t="s">
        <v>411</v>
      </c>
      <c r="BH70" s="240" t="s">
        <v>411</v>
      </c>
      <c r="BI70" s="240" t="s">
        <v>411</v>
      </c>
      <c r="BJ70" s="240" t="s">
        <v>411</v>
      </c>
      <c r="BK70" s="240" t="s">
        <v>411</v>
      </c>
      <c r="BL70" s="240">
        <v>381.72066198150651</v>
      </c>
      <c r="BM70" s="240">
        <v>466.7624285527362</v>
      </c>
      <c r="BN70" s="240">
        <v>544.56022134412331</v>
      </c>
      <c r="BO70" s="240">
        <v>623.34172686754357</v>
      </c>
      <c r="BP70" s="240">
        <v>707.48417897923628</v>
      </c>
      <c r="BQ70" s="240">
        <v>770.88227717405732</v>
      </c>
      <c r="BR70" s="240">
        <v>854.20630621605358</v>
      </c>
      <c r="BS70" s="240">
        <v>960.16648655758456</v>
      </c>
      <c r="BT70" s="240">
        <v>991.01287647643778</v>
      </c>
      <c r="BU70" s="240">
        <v>992.09257787132424</v>
      </c>
      <c r="BV70" s="240">
        <v>958.23082819850868</v>
      </c>
      <c r="BW70" s="240">
        <v>867.47919453107829</v>
      </c>
      <c r="BX70" s="240">
        <v>1160.8963179254752</v>
      </c>
      <c r="BY70" s="240">
        <v>1196.4748808837044</v>
      </c>
      <c r="BZ70" s="240">
        <v>1250.9020694519288</v>
      </c>
      <c r="CA70" s="240">
        <v>1312.2607832127753</v>
      </c>
      <c r="CB70" s="241">
        <v>1383.0582450763952</v>
      </c>
    </row>
    <row r="71" spans="1:80" s="50" customFormat="1" x14ac:dyDescent="0.4">
      <c r="A71" s="278"/>
      <c r="B71" s="64" t="s">
        <v>517</v>
      </c>
      <c r="D71" s="240" t="s">
        <v>411</v>
      </c>
      <c r="E71" s="240" t="s">
        <v>411</v>
      </c>
      <c r="F71" s="240" t="s">
        <v>411</v>
      </c>
      <c r="G71" s="240" t="s">
        <v>411</v>
      </c>
      <c r="H71" s="240" t="s">
        <v>411</v>
      </c>
      <c r="I71" s="240" t="s">
        <v>411</v>
      </c>
      <c r="J71" s="240" t="s">
        <v>411</v>
      </c>
      <c r="K71" s="240" t="s">
        <v>411</v>
      </c>
      <c r="L71" s="240" t="s">
        <v>411</v>
      </c>
      <c r="M71" s="240" t="s">
        <v>411</v>
      </c>
      <c r="N71" s="240" t="s">
        <v>411</v>
      </c>
      <c r="O71" s="240" t="s">
        <v>411</v>
      </c>
      <c r="P71" s="240" t="s">
        <v>411</v>
      </c>
      <c r="Q71" s="240" t="s">
        <v>411</v>
      </c>
      <c r="R71" s="240" t="s">
        <v>411</v>
      </c>
      <c r="S71" s="240" t="s">
        <v>411</v>
      </c>
      <c r="T71" s="240" t="s">
        <v>411</v>
      </c>
      <c r="U71" s="240" t="s">
        <v>411</v>
      </c>
      <c r="V71" s="240" t="s">
        <v>411</v>
      </c>
      <c r="W71" s="240" t="s">
        <v>411</v>
      </c>
      <c r="X71" s="240" t="s">
        <v>411</v>
      </c>
      <c r="Y71" s="240" t="s">
        <v>411</v>
      </c>
      <c r="Z71" s="240" t="s">
        <v>411</v>
      </c>
      <c r="AA71" s="240" t="s">
        <v>411</v>
      </c>
      <c r="AB71" s="240" t="s">
        <v>411</v>
      </c>
      <c r="AC71" s="240" t="s">
        <v>411</v>
      </c>
      <c r="AD71" s="240" t="s">
        <v>411</v>
      </c>
      <c r="AE71" s="240" t="s">
        <v>411</v>
      </c>
      <c r="AF71" s="240" t="s">
        <v>411</v>
      </c>
      <c r="AG71" s="240" t="s">
        <v>411</v>
      </c>
      <c r="AH71" s="240" t="s">
        <v>411</v>
      </c>
      <c r="AI71" s="240" t="s">
        <v>411</v>
      </c>
      <c r="AJ71" s="240" t="s">
        <v>411</v>
      </c>
      <c r="AK71" s="240" t="s">
        <v>411</v>
      </c>
      <c r="AL71" s="240" t="s">
        <v>411</v>
      </c>
      <c r="AM71" s="240" t="s">
        <v>411</v>
      </c>
      <c r="AN71" s="240" t="s">
        <v>411</v>
      </c>
      <c r="AO71" s="240" t="s">
        <v>411</v>
      </c>
      <c r="AP71" s="240" t="s">
        <v>411</v>
      </c>
      <c r="AQ71" s="240" t="s">
        <v>411</v>
      </c>
      <c r="AR71" s="240" t="s">
        <v>411</v>
      </c>
      <c r="AS71" s="240" t="s">
        <v>411</v>
      </c>
      <c r="AT71" s="240" t="s">
        <v>411</v>
      </c>
      <c r="AU71" s="240" t="s">
        <v>411</v>
      </c>
      <c r="AV71" s="240" t="s">
        <v>411</v>
      </c>
      <c r="AW71" s="240" t="s">
        <v>411</v>
      </c>
      <c r="AX71" s="240" t="s">
        <v>411</v>
      </c>
      <c r="AY71" s="240" t="s">
        <v>411</v>
      </c>
      <c r="AZ71" s="240" t="s">
        <v>411</v>
      </c>
      <c r="BA71" s="240" t="s">
        <v>411</v>
      </c>
      <c r="BB71" s="240" t="s">
        <v>411</v>
      </c>
      <c r="BC71" s="240" t="s">
        <v>411</v>
      </c>
      <c r="BD71" s="240" t="s">
        <v>411</v>
      </c>
      <c r="BE71" s="240" t="s">
        <v>411</v>
      </c>
      <c r="BF71" s="240" t="s">
        <v>411</v>
      </c>
      <c r="BG71" s="240" t="s">
        <v>411</v>
      </c>
      <c r="BH71" s="240" t="s">
        <v>411</v>
      </c>
      <c r="BI71" s="240" t="s">
        <v>411</v>
      </c>
      <c r="BJ71" s="240" t="s">
        <v>411</v>
      </c>
      <c r="BK71" s="240" t="s">
        <v>411</v>
      </c>
      <c r="BL71" s="240">
        <v>784.92250817643742</v>
      </c>
      <c r="BM71" s="240">
        <v>806.92825133034898</v>
      </c>
      <c r="BN71" s="240">
        <v>776.37923071004127</v>
      </c>
      <c r="BO71" s="240">
        <v>722.84492424783787</v>
      </c>
      <c r="BP71" s="240">
        <v>622.54674501082616</v>
      </c>
      <c r="BQ71" s="240">
        <v>544.64827243952789</v>
      </c>
      <c r="BR71" s="240">
        <v>485.19396030556874</v>
      </c>
      <c r="BS71" s="240">
        <v>413.48159855850935</v>
      </c>
      <c r="BT71" s="240">
        <v>328.15391925083719</v>
      </c>
      <c r="BU71" s="240">
        <v>232.7438972529086</v>
      </c>
      <c r="BV71" s="240">
        <v>131.65717464767786</v>
      </c>
      <c r="BW71" s="240">
        <v>81.114290114615784</v>
      </c>
      <c r="BX71" s="240">
        <v>88.724232249155847</v>
      </c>
      <c r="BY71" s="240">
        <v>88.559719278487592</v>
      </c>
      <c r="BZ71" s="240">
        <v>89.239349513907612</v>
      </c>
      <c r="CA71" s="240">
        <v>90.301963962781812</v>
      </c>
      <c r="CB71" s="241">
        <v>91.908944570148293</v>
      </c>
    </row>
    <row r="72" spans="1:80" s="50" customFormat="1" ht="26.25" customHeight="1" x14ac:dyDescent="0.4">
      <c r="A72" s="278"/>
      <c r="B72" s="64" t="s">
        <v>518</v>
      </c>
      <c r="D72" s="240" t="s">
        <v>411</v>
      </c>
      <c r="E72" s="240" t="s">
        <v>411</v>
      </c>
      <c r="F72" s="240" t="s">
        <v>411</v>
      </c>
      <c r="G72" s="240" t="s">
        <v>411</v>
      </c>
      <c r="H72" s="240" t="s">
        <v>411</v>
      </c>
      <c r="I72" s="240" t="s">
        <v>411</v>
      </c>
      <c r="J72" s="240" t="s">
        <v>411</v>
      </c>
      <c r="K72" s="240" t="s">
        <v>411</v>
      </c>
      <c r="L72" s="240" t="s">
        <v>411</v>
      </c>
      <c r="M72" s="240" t="s">
        <v>411</v>
      </c>
      <c r="N72" s="240" t="s">
        <v>411</v>
      </c>
      <c r="O72" s="240" t="s">
        <v>411</v>
      </c>
      <c r="P72" s="240" t="s">
        <v>411</v>
      </c>
      <c r="Q72" s="240" t="s">
        <v>411</v>
      </c>
      <c r="R72" s="240" t="s">
        <v>411</v>
      </c>
      <c r="S72" s="240" t="s">
        <v>411</v>
      </c>
      <c r="T72" s="240" t="s">
        <v>411</v>
      </c>
      <c r="U72" s="240" t="s">
        <v>411</v>
      </c>
      <c r="V72" s="240" t="s">
        <v>411</v>
      </c>
      <c r="W72" s="240" t="s">
        <v>411</v>
      </c>
      <c r="X72" s="240" t="s">
        <v>411</v>
      </c>
      <c r="Y72" s="240" t="s">
        <v>411</v>
      </c>
      <c r="Z72" s="240" t="s">
        <v>411</v>
      </c>
      <c r="AA72" s="240" t="s">
        <v>411</v>
      </c>
      <c r="AB72" s="240" t="s">
        <v>411</v>
      </c>
      <c r="AC72" s="240" t="s">
        <v>411</v>
      </c>
      <c r="AD72" s="240" t="s">
        <v>411</v>
      </c>
      <c r="AE72" s="240" t="s">
        <v>411</v>
      </c>
      <c r="AF72" s="240" t="s">
        <v>411</v>
      </c>
      <c r="AG72" s="240" t="s">
        <v>411</v>
      </c>
      <c r="AH72" s="240" t="s">
        <v>411</v>
      </c>
      <c r="AI72" s="240" t="s">
        <v>411</v>
      </c>
      <c r="AJ72" s="240" t="s">
        <v>411</v>
      </c>
      <c r="AK72" s="240" t="s">
        <v>411</v>
      </c>
      <c r="AL72" s="240" t="s">
        <v>411</v>
      </c>
      <c r="AM72" s="240" t="s">
        <v>411</v>
      </c>
      <c r="AN72" s="240" t="s">
        <v>411</v>
      </c>
      <c r="AO72" s="240" t="s">
        <v>411</v>
      </c>
      <c r="AP72" s="240" t="s">
        <v>411</v>
      </c>
      <c r="AQ72" s="240" t="s">
        <v>411</v>
      </c>
      <c r="AR72" s="240" t="s">
        <v>411</v>
      </c>
      <c r="AS72" s="240" t="s">
        <v>411</v>
      </c>
      <c r="AT72" s="240" t="s">
        <v>411</v>
      </c>
      <c r="AU72" s="240" t="s">
        <v>411</v>
      </c>
      <c r="AV72" s="240" t="s">
        <v>411</v>
      </c>
      <c r="AW72" s="240" t="s">
        <v>411</v>
      </c>
      <c r="AX72" s="240" t="s">
        <v>411</v>
      </c>
      <c r="AY72" s="240" t="s">
        <v>411</v>
      </c>
      <c r="AZ72" s="240" t="s">
        <v>411</v>
      </c>
      <c r="BA72" s="240" t="s">
        <v>411</v>
      </c>
      <c r="BB72" s="240" t="s">
        <v>411</v>
      </c>
      <c r="BC72" s="240" t="s">
        <v>411</v>
      </c>
      <c r="BD72" s="240" t="s">
        <v>411</v>
      </c>
      <c r="BE72" s="240" t="s">
        <v>411</v>
      </c>
      <c r="BF72" s="240" t="s">
        <v>411</v>
      </c>
      <c r="BG72" s="240" t="s">
        <v>411</v>
      </c>
      <c r="BH72" s="240" t="s">
        <v>411</v>
      </c>
      <c r="BI72" s="240" t="s">
        <v>411</v>
      </c>
      <c r="BJ72" s="240" t="s">
        <v>411</v>
      </c>
      <c r="BK72" s="240" t="s">
        <v>411</v>
      </c>
      <c r="BL72" s="240">
        <v>5026.9272844723455</v>
      </c>
      <c r="BM72" s="240">
        <v>5136.7229877094969</v>
      </c>
      <c r="BN72" s="240">
        <v>5202.3384776512075</v>
      </c>
      <c r="BO72" s="240">
        <v>5331.0297677847948</v>
      </c>
      <c r="BP72" s="240">
        <v>5362.6898735730447</v>
      </c>
      <c r="BQ72" s="240">
        <v>5372.5522486641039</v>
      </c>
      <c r="BR72" s="240">
        <v>5305.0788815457336</v>
      </c>
      <c r="BS72" s="240">
        <v>5205.4168569811754</v>
      </c>
      <c r="BT72" s="240">
        <v>4921.2421058924465</v>
      </c>
      <c r="BU72" s="240">
        <v>4664.3188720664002</v>
      </c>
      <c r="BV72" s="240">
        <v>4387.1519599958183</v>
      </c>
      <c r="BW72" s="240">
        <v>4203.3502662033252</v>
      </c>
      <c r="BX72" s="240">
        <v>4076.2772454633864</v>
      </c>
      <c r="BY72" s="240">
        <v>3964.2526353306539</v>
      </c>
      <c r="BZ72" s="240">
        <v>3902.0360239147012</v>
      </c>
      <c r="CA72" s="240">
        <v>3828.9886534048601</v>
      </c>
      <c r="CB72" s="241">
        <v>3796.4966993555386</v>
      </c>
    </row>
    <row r="73" spans="1:80" s="50" customFormat="1" x14ac:dyDescent="0.4">
      <c r="A73" s="278"/>
      <c r="B73" s="64" t="s">
        <v>412</v>
      </c>
      <c r="D73" s="240" t="s">
        <v>411</v>
      </c>
      <c r="E73" s="240" t="s">
        <v>411</v>
      </c>
      <c r="F73" s="240" t="s">
        <v>411</v>
      </c>
      <c r="G73" s="240" t="s">
        <v>411</v>
      </c>
      <c r="H73" s="240" t="s">
        <v>411</v>
      </c>
      <c r="I73" s="240" t="s">
        <v>411</v>
      </c>
      <c r="J73" s="240" t="s">
        <v>411</v>
      </c>
      <c r="K73" s="240" t="s">
        <v>411</v>
      </c>
      <c r="L73" s="240" t="s">
        <v>411</v>
      </c>
      <c r="M73" s="240" t="s">
        <v>411</v>
      </c>
      <c r="N73" s="240" t="s">
        <v>411</v>
      </c>
      <c r="O73" s="240" t="s">
        <v>411</v>
      </c>
      <c r="P73" s="240" t="s">
        <v>411</v>
      </c>
      <c r="Q73" s="240" t="s">
        <v>411</v>
      </c>
      <c r="R73" s="240" t="s">
        <v>411</v>
      </c>
      <c r="S73" s="240" t="s">
        <v>411</v>
      </c>
      <c r="T73" s="240" t="s">
        <v>411</v>
      </c>
      <c r="U73" s="240" t="s">
        <v>411</v>
      </c>
      <c r="V73" s="240" t="s">
        <v>411</v>
      </c>
      <c r="W73" s="240" t="s">
        <v>411</v>
      </c>
      <c r="X73" s="240" t="s">
        <v>411</v>
      </c>
      <c r="Y73" s="240" t="s">
        <v>411</v>
      </c>
      <c r="Z73" s="240" t="s">
        <v>411</v>
      </c>
      <c r="AA73" s="240" t="s">
        <v>411</v>
      </c>
      <c r="AB73" s="240" t="s">
        <v>411</v>
      </c>
      <c r="AC73" s="240" t="s">
        <v>411</v>
      </c>
      <c r="AD73" s="240" t="s">
        <v>411</v>
      </c>
      <c r="AE73" s="240" t="s">
        <v>411</v>
      </c>
      <c r="AF73" s="240" t="s">
        <v>411</v>
      </c>
      <c r="AG73" s="240" t="s">
        <v>411</v>
      </c>
      <c r="AH73" s="240" t="s">
        <v>411</v>
      </c>
      <c r="AI73" s="240" t="s">
        <v>411</v>
      </c>
      <c r="AJ73" s="240" t="s">
        <v>411</v>
      </c>
      <c r="AK73" s="240" t="s">
        <v>411</v>
      </c>
      <c r="AL73" s="240" t="s">
        <v>411</v>
      </c>
      <c r="AM73" s="240" t="s">
        <v>411</v>
      </c>
      <c r="AN73" s="240" t="s">
        <v>411</v>
      </c>
      <c r="AO73" s="240" t="s">
        <v>411</v>
      </c>
      <c r="AP73" s="240" t="s">
        <v>411</v>
      </c>
      <c r="AQ73" s="240" t="s">
        <v>411</v>
      </c>
      <c r="AR73" s="240" t="s">
        <v>411</v>
      </c>
      <c r="AS73" s="240" t="s">
        <v>411</v>
      </c>
      <c r="AT73" s="240" t="s">
        <v>411</v>
      </c>
      <c r="AU73" s="240" t="s">
        <v>411</v>
      </c>
      <c r="AV73" s="240" t="s">
        <v>411</v>
      </c>
      <c r="AW73" s="240" t="s">
        <v>411</v>
      </c>
      <c r="AX73" s="240" t="s">
        <v>411</v>
      </c>
      <c r="AY73" s="240" t="s">
        <v>411</v>
      </c>
      <c r="AZ73" s="240" t="s">
        <v>411</v>
      </c>
      <c r="BA73" s="240" t="s">
        <v>411</v>
      </c>
      <c r="BB73" s="240" t="s">
        <v>411</v>
      </c>
      <c r="BC73" s="240" t="s">
        <v>411</v>
      </c>
      <c r="BD73" s="240" t="s">
        <v>411</v>
      </c>
      <c r="BE73" s="240" t="s">
        <v>411</v>
      </c>
      <c r="BF73" s="240" t="s">
        <v>411</v>
      </c>
      <c r="BG73" s="240" t="s">
        <v>411</v>
      </c>
      <c r="BH73" s="240" t="s">
        <v>411</v>
      </c>
      <c r="BI73" s="240" t="s">
        <v>411</v>
      </c>
      <c r="BJ73" s="240" t="s">
        <v>411</v>
      </c>
      <c r="BK73" s="240" t="s">
        <v>411</v>
      </c>
      <c r="BL73" s="240">
        <v>120.40176383452463</v>
      </c>
      <c r="BM73" s="240">
        <v>150.17964428599436</v>
      </c>
      <c r="BN73" s="240">
        <v>179.12622011228189</v>
      </c>
      <c r="BO73" s="240">
        <v>206.92773473807216</v>
      </c>
      <c r="BP73" s="240">
        <v>249.58173419406103</v>
      </c>
      <c r="BQ73" s="240">
        <v>279.66924632754717</v>
      </c>
      <c r="BR73" s="240">
        <v>299.8327944036991</v>
      </c>
      <c r="BS73" s="240">
        <v>325.47628902597063</v>
      </c>
      <c r="BT73" s="240">
        <v>319.92515740676964</v>
      </c>
      <c r="BU73" s="240">
        <v>297.63923779923539</v>
      </c>
      <c r="BV73" s="240">
        <v>312.71629840070926</v>
      </c>
      <c r="BW73" s="240">
        <v>332.44753041399878</v>
      </c>
      <c r="BX73" s="240">
        <v>383.3702955525369</v>
      </c>
      <c r="BY73" s="240">
        <v>385.84751830541506</v>
      </c>
      <c r="BZ73" s="240">
        <v>407.382554046716</v>
      </c>
      <c r="CA73" s="240">
        <v>434.15356895442699</v>
      </c>
      <c r="CB73" s="241">
        <v>473.15902516044895</v>
      </c>
    </row>
    <row r="74" spans="1:80" s="50" customFormat="1" x14ac:dyDescent="0.4">
      <c r="A74" s="278"/>
      <c r="B74" s="64" t="s">
        <v>519</v>
      </c>
      <c r="D74" s="240" t="s">
        <v>411</v>
      </c>
      <c r="E74" s="240" t="s">
        <v>411</v>
      </c>
      <c r="F74" s="240" t="s">
        <v>411</v>
      </c>
      <c r="G74" s="240" t="s">
        <v>411</v>
      </c>
      <c r="H74" s="240" t="s">
        <v>411</v>
      </c>
      <c r="I74" s="240" t="s">
        <v>411</v>
      </c>
      <c r="J74" s="240" t="s">
        <v>411</v>
      </c>
      <c r="K74" s="240" t="s">
        <v>411</v>
      </c>
      <c r="L74" s="240" t="s">
        <v>411</v>
      </c>
      <c r="M74" s="240" t="s">
        <v>411</v>
      </c>
      <c r="N74" s="240" t="s">
        <v>411</v>
      </c>
      <c r="O74" s="240" t="s">
        <v>411</v>
      </c>
      <c r="P74" s="240" t="s">
        <v>411</v>
      </c>
      <c r="Q74" s="240" t="s">
        <v>411</v>
      </c>
      <c r="R74" s="240" t="s">
        <v>411</v>
      </c>
      <c r="S74" s="240" t="s">
        <v>411</v>
      </c>
      <c r="T74" s="240" t="s">
        <v>411</v>
      </c>
      <c r="U74" s="240" t="s">
        <v>411</v>
      </c>
      <c r="V74" s="240" t="s">
        <v>411</v>
      </c>
      <c r="W74" s="240" t="s">
        <v>411</v>
      </c>
      <c r="X74" s="240" t="s">
        <v>411</v>
      </c>
      <c r="Y74" s="240" t="s">
        <v>411</v>
      </c>
      <c r="Z74" s="240" t="s">
        <v>411</v>
      </c>
      <c r="AA74" s="240" t="s">
        <v>411</v>
      </c>
      <c r="AB74" s="240" t="s">
        <v>411</v>
      </c>
      <c r="AC74" s="240" t="s">
        <v>411</v>
      </c>
      <c r="AD74" s="240" t="s">
        <v>411</v>
      </c>
      <c r="AE74" s="240" t="s">
        <v>411</v>
      </c>
      <c r="AF74" s="240" t="s">
        <v>411</v>
      </c>
      <c r="AG74" s="240" t="s">
        <v>411</v>
      </c>
      <c r="AH74" s="240" t="s">
        <v>411</v>
      </c>
      <c r="AI74" s="240" t="s">
        <v>411</v>
      </c>
      <c r="AJ74" s="240" t="s">
        <v>411</v>
      </c>
      <c r="AK74" s="240" t="s">
        <v>411</v>
      </c>
      <c r="AL74" s="240" t="s">
        <v>411</v>
      </c>
      <c r="AM74" s="240" t="s">
        <v>411</v>
      </c>
      <c r="AN74" s="240" t="s">
        <v>411</v>
      </c>
      <c r="AO74" s="240" t="s">
        <v>411</v>
      </c>
      <c r="AP74" s="240" t="s">
        <v>411</v>
      </c>
      <c r="AQ74" s="240" t="s">
        <v>411</v>
      </c>
      <c r="AR74" s="240" t="s">
        <v>411</v>
      </c>
      <c r="AS74" s="240" t="s">
        <v>411</v>
      </c>
      <c r="AT74" s="240" t="s">
        <v>411</v>
      </c>
      <c r="AU74" s="240" t="s">
        <v>411</v>
      </c>
      <c r="AV74" s="240" t="s">
        <v>411</v>
      </c>
      <c r="AW74" s="240" t="s">
        <v>411</v>
      </c>
      <c r="AX74" s="240" t="s">
        <v>411</v>
      </c>
      <c r="AY74" s="240" t="s">
        <v>411</v>
      </c>
      <c r="AZ74" s="240" t="s">
        <v>411</v>
      </c>
      <c r="BA74" s="240" t="s">
        <v>411</v>
      </c>
      <c r="BB74" s="240" t="s">
        <v>411</v>
      </c>
      <c r="BC74" s="240" t="s">
        <v>411</v>
      </c>
      <c r="BD74" s="240" t="s">
        <v>411</v>
      </c>
      <c r="BE74" s="240" t="s">
        <v>411</v>
      </c>
      <c r="BF74" s="240" t="s">
        <v>411</v>
      </c>
      <c r="BG74" s="240" t="s">
        <v>411</v>
      </c>
      <c r="BH74" s="240" t="s">
        <v>411</v>
      </c>
      <c r="BI74" s="240" t="s">
        <v>411</v>
      </c>
      <c r="BJ74" s="240" t="s">
        <v>411</v>
      </c>
      <c r="BK74" s="240" t="s">
        <v>411</v>
      </c>
      <c r="BL74" s="240">
        <v>27.735153195873263</v>
      </c>
      <c r="BM74" s="240">
        <v>31.53722637910375</v>
      </c>
      <c r="BN74" s="240">
        <v>34.404114766361857</v>
      </c>
      <c r="BO74" s="240">
        <v>35.939561916796507</v>
      </c>
      <c r="BP74" s="240">
        <v>37.019865743867527</v>
      </c>
      <c r="BQ74" s="240">
        <v>36.046686215064085</v>
      </c>
      <c r="BR74" s="240">
        <v>35.225086442504768</v>
      </c>
      <c r="BS74" s="240">
        <v>35.360152457223307</v>
      </c>
      <c r="BT74" s="240">
        <v>33.787095448252693</v>
      </c>
      <c r="BU74" s="240">
        <v>27.757206540984008</v>
      </c>
      <c r="BV74" s="240">
        <v>25.428031250915332</v>
      </c>
      <c r="BW74" s="240">
        <v>14.088184201559413</v>
      </c>
      <c r="BX74" s="240">
        <v>30.368454646503736</v>
      </c>
      <c r="BY74" s="240">
        <v>30.265106370100501</v>
      </c>
      <c r="BZ74" s="240">
        <v>30.337495525188714</v>
      </c>
      <c r="CA74" s="240">
        <v>30.53082043543046</v>
      </c>
      <c r="CB74" s="241">
        <v>30.849704771689822</v>
      </c>
    </row>
    <row r="75" spans="1:80" s="50" customFormat="1" x14ac:dyDescent="0.4">
      <c r="A75" s="278"/>
      <c r="B75" s="64" t="s">
        <v>29</v>
      </c>
      <c r="D75" s="240" t="s">
        <v>411</v>
      </c>
      <c r="E75" s="240" t="s">
        <v>411</v>
      </c>
      <c r="F75" s="240" t="s">
        <v>411</v>
      </c>
      <c r="G75" s="240" t="s">
        <v>411</v>
      </c>
      <c r="H75" s="240" t="s">
        <v>411</v>
      </c>
      <c r="I75" s="240" t="s">
        <v>411</v>
      </c>
      <c r="J75" s="240" t="s">
        <v>411</v>
      </c>
      <c r="K75" s="240" t="s">
        <v>411</v>
      </c>
      <c r="L75" s="240" t="s">
        <v>411</v>
      </c>
      <c r="M75" s="240" t="s">
        <v>411</v>
      </c>
      <c r="N75" s="240" t="s">
        <v>411</v>
      </c>
      <c r="O75" s="240" t="s">
        <v>411</v>
      </c>
      <c r="P75" s="240" t="s">
        <v>411</v>
      </c>
      <c r="Q75" s="240" t="s">
        <v>411</v>
      </c>
      <c r="R75" s="240" t="s">
        <v>411</v>
      </c>
      <c r="S75" s="240" t="s">
        <v>411</v>
      </c>
      <c r="T75" s="240" t="s">
        <v>411</v>
      </c>
      <c r="U75" s="240" t="s">
        <v>411</v>
      </c>
      <c r="V75" s="240" t="s">
        <v>411</v>
      </c>
      <c r="W75" s="240" t="s">
        <v>411</v>
      </c>
      <c r="X75" s="240" t="s">
        <v>411</v>
      </c>
      <c r="Y75" s="240" t="s">
        <v>411</v>
      </c>
      <c r="Z75" s="240" t="s">
        <v>411</v>
      </c>
      <c r="AA75" s="240" t="s">
        <v>411</v>
      </c>
      <c r="AB75" s="240" t="s">
        <v>411</v>
      </c>
      <c r="AC75" s="240" t="s">
        <v>411</v>
      </c>
      <c r="AD75" s="240" t="s">
        <v>411</v>
      </c>
      <c r="AE75" s="240" t="s">
        <v>411</v>
      </c>
      <c r="AF75" s="240" t="s">
        <v>411</v>
      </c>
      <c r="AG75" s="240" t="s">
        <v>411</v>
      </c>
      <c r="AH75" s="240" t="s">
        <v>411</v>
      </c>
      <c r="AI75" s="240" t="s">
        <v>411</v>
      </c>
      <c r="AJ75" s="240" t="s">
        <v>411</v>
      </c>
      <c r="AK75" s="240" t="s">
        <v>411</v>
      </c>
      <c r="AL75" s="240" t="s">
        <v>411</v>
      </c>
      <c r="AM75" s="240" t="s">
        <v>411</v>
      </c>
      <c r="AN75" s="240" t="s">
        <v>411</v>
      </c>
      <c r="AO75" s="240" t="s">
        <v>411</v>
      </c>
      <c r="AP75" s="240" t="s">
        <v>411</v>
      </c>
      <c r="AQ75" s="240" t="s">
        <v>411</v>
      </c>
      <c r="AR75" s="240" t="s">
        <v>411</v>
      </c>
      <c r="AS75" s="240" t="s">
        <v>411</v>
      </c>
      <c r="AT75" s="240" t="s">
        <v>411</v>
      </c>
      <c r="AU75" s="240" t="s">
        <v>411</v>
      </c>
      <c r="AV75" s="240" t="s">
        <v>411</v>
      </c>
      <c r="AW75" s="240" t="s">
        <v>411</v>
      </c>
      <c r="AX75" s="240" t="s">
        <v>411</v>
      </c>
      <c r="AY75" s="240" t="s">
        <v>411</v>
      </c>
      <c r="AZ75" s="240" t="s">
        <v>411</v>
      </c>
      <c r="BA75" s="240" t="s">
        <v>411</v>
      </c>
      <c r="BB75" s="240" t="s">
        <v>411</v>
      </c>
      <c r="BC75" s="240" t="s">
        <v>411</v>
      </c>
      <c r="BD75" s="240" t="s">
        <v>411</v>
      </c>
      <c r="BE75" s="240" t="s">
        <v>411</v>
      </c>
      <c r="BF75" s="240" t="s">
        <v>411</v>
      </c>
      <c r="BG75" s="240" t="s">
        <v>411</v>
      </c>
      <c r="BH75" s="240" t="s">
        <v>411</v>
      </c>
      <c r="BI75" s="240" t="s">
        <v>411</v>
      </c>
      <c r="BJ75" s="240" t="s">
        <v>411</v>
      </c>
      <c r="BK75" s="240" t="s">
        <v>411</v>
      </c>
      <c r="BL75" s="240">
        <v>883.19510745509092</v>
      </c>
      <c r="BM75" s="240">
        <v>966.75497285345887</v>
      </c>
      <c r="BN75" s="240">
        <v>923.90750684787338</v>
      </c>
      <c r="BO75" s="240">
        <v>975.39164536694125</v>
      </c>
      <c r="BP75" s="240">
        <v>1079.0402372310889</v>
      </c>
      <c r="BQ75" s="240">
        <v>1164.0679366443601</v>
      </c>
      <c r="BR75" s="240">
        <v>1259.9834044368461</v>
      </c>
      <c r="BS75" s="240">
        <v>1347.0119322505107</v>
      </c>
      <c r="BT75" s="240">
        <v>1394.6876484729103</v>
      </c>
      <c r="BU75" s="240">
        <v>1438.7675091728029</v>
      </c>
      <c r="BV75" s="240">
        <v>1461.176736704625</v>
      </c>
      <c r="BW75" s="240">
        <v>1485.5616088438608</v>
      </c>
      <c r="BX75" s="240">
        <v>1501.0794961601744</v>
      </c>
      <c r="BY75" s="240">
        <v>1565.5068894723206</v>
      </c>
      <c r="BZ75" s="240">
        <v>1647.8691535976316</v>
      </c>
      <c r="CA75" s="240">
        <v>1750.9989103798775</v>
      </c>
      <c r="CB75" s="241">
        <v>1883.1671805509388</v>
      </c>
    </row>
    <row r="76" spans="1:80" s="50" customFormat="1" x14ac:dyDescent="0.4">
      <c r="A76" s="278"/>
      <c r="B76" s="64" t="s">
        <v>556</v>
      </c>
      <c r="D76" s="240" t="s">
        <v>411</v>
      </c>
      <c r="E76" s="240" t="s">
        <v>411</v>
      </c>
      <c r="F76" s="240" t="s">
        <v>411</v>
      </c>
      <c r="G76" s="240" t="s">
        <v>411</v>
      </c>
      <c r="H76" s="240" t="s">
        <v>411</v>
      </c>
      <c r="I76" s="240" t="s">
        <v>411</v>
      </c>
      <c r="J76" s="240" t="s">
        <v>411</v>
      </c>
      <c r="K76" s="240" t="s">
        <v>411</v>
      </c>
      <c r="L76" s="240" t="s">
        <v>411</v>
      </c>
      <c r="M76" s="240" t="s">
        <v>411</v>
      </c>
      <c r="N76" s="240" t="s">
        <v>411</v>
      </c>
      <c r="O76" s="240" t="s">
        <v>411</v>
      </c>
      <c r="P76" s="240" t="s">
        <v>411</v>
      </c>
      <c r="Q76" s="240" t="s">
        <v>411</v>
      </c>
      <c r="R76" s="240" t="s">
        <v>411</v>
      </c>
      <c r="S76" s="240" t="s">
        <v>411</v>
      </c>
      <c r="T76" s="240" t="s">
        <v>411</v>
      </c>
      <c r="U76" s="240" t="s">
        <v>411</v>
      </c>
      <c r="V76" s="240" t="s">
        <v>411</v>
      </c>
      <c r="W76" s="240" t="s">
        <v>411</v>
      </c>
      <c r="X76" s="240" t="s">
        <v>411</v>
      </c>
      <c r="Y76" s="240" t="s">
        <v>411</v>
      </c>
      <c r="Z76" s="240" t="s">
        <v>411</v>
      </c>
      <c r="AA76" s="240" t="s">
        <v>411</v>
      </c>
      <c r="AB76" s="240" t="s">
        <v>411</v>
      </c>
      <c r="AC76" s="240" t="s">
        <v>411</v>
      </c>
      <c r="AD76" s="240" t="s">
        <v>411</v>
      </c>
      <c r="AE76" s="240" t="s">
        <v>411</v>
      </c>
      <c r="AF76" s="240" t="s">
        <v>411</v>
      </c>
      <c r="AG76" s="240" t="s">
        <v>411</v>
      </c>
      <c r="AH76" s="240" t="s">
        <v>411</v>
      </c>
      <c r="AI76" s="240" t="s">
        <v>411</v>
      </c>
      <c r="AJ76" s="240" t="s">
        <v>411</v>
      </c>
      <c r="AK76" s="240" t="s">
        <v>411</v>
      </c>
      <c r="AL76" s="240" t="s">
        <v>411</v>
      </c>
      <c r="AM76" s="240" t="s">
        <v>411</v>
      </c>
      <c r="AN76" s="240" t="s">
        <v>411</v>
      </c>
      <c r="AO76" s="240" t="s">
        <v>411</v>
      </c>
      <c r="AP76" s="240" t="s">
        <v>411</v>
      </c>
      <c r="AQ76" s="240" t="s">
        <v>411</v>
      </c>
      <c r="AR76" s="240" t="s">
        <v>411</v>
      </c>
      <c r="AS76" s="240" t="s">
        <v>411</v>
      </c>
      <c r="AT76" s="240" t="s">
        <v>411</v>
      </c>
      <c r="AU76" s="240" t="s">
        <v>411</v>
      </c>
      <c r="AV76" s="240" t="s">
        <v>411</v>
      </c>
      <c r="AW76" s="240" t="s">
        <v>411</v>
      </c>
      <c r="AX76" s="240" t="s">
        <v>411</v>
      </c>
      <c r="AY76" s="240" t="s">
        <v>411</v>
      </c>
      <c r="AZ76" s="240" t="s">
        <v>411</v>
      </c>
      <c r="BA76" s="240" t="s">
        <v>411</v>
      </c>
      <c r="BB76" s="240" t="s">
        <v>411</v>
      </c>
      <c r="BC76" s="240" t="s">
        <v>411</v>
      </c>
      <c r="BD76" s="240" t="s">
        <v>411</v>
      </c>
      <c r="BE76" s="240" t="s">
        <v>411</v>
      </c>
      <c r="BF76" s="240" t="s">
        <v>411</v>
      </c>
      <c r="BG76" s="240" t="s">
        <v>411</v>
      </c>
      <c r="BH76" s="240" t="s">
        <v>411</v>
      </c>
      <c r="BI76" s="240" t="s">
        <v>411</v>
      </c>
      <c r="BJ76" s="240" t="s">
        <v>411</v>
      </c>
      <c r="BK76" s="240" t="s">
        <v>411</v>
      </c>
      <c r="BL76" s="240">
        <v>2097.450596791788</v>
      </c>
      <c r="BM76" s="240">
        <v>2888.6815765288029</v>
      </c>
      <c r="BN76" s="240">
        <v>3733.2362784029842</v>
      </c>
      <c r="BO76" s="240">
        <v>4406.0973406744915</v>
      </c>
      <c r="BP76" s="240">
        <v>4876.0690815210264</v>
      </c>
      <c r="BQ76" s="240">
        <v>5389.2637114749477</v>
      </c>
      <c r="BR76" s="240">
        <v>5807.5150729642983</v>
      </c>
      <c r="BS76" s="240">
        <v>5939.94373877009</v>
      </c>
      <c r="BT76" s="240">
        <v>5613.2821854343238</v>
      </c>
      <c r="BU76" s="240">
        <v>5152.4011876415325</v>
      </c>
      <c r="BV76" s="240">
        <v>4674.522713840809</v>
      </c>
      <c r="BW76" s="240">
        <v>3932.3635639791837</v>
      </c>
      <c r="BX76" s="240">
        <v>5544.2582398740005</v>
      </c>
      <c r="BY76" s="240">
        <v>5517.7557623444955</v>
      </c>
      <c r="BZ76" s="240">
        <v>5567.844963470523</v>
      </c>
      <c r="CA76" s="240">
        <v>5612.7412536159909</v>
      </c>
      <c r="CB76" s="241">
        <v>5633.7013242027606</v>
      </c>
    </row>
    <row r="77" spans="1:80" s="50" customFormat="1" ht="26.25" customHeight="1" x14ac:dyDescent="0.4">
      <c r="A77" s="278"/>
      <c r="B77" s="96" t="s">
        <v>521</v>
      </c>
      <c r="D77" s="240">
        <v>0</v>
      </c>
      <c r="E77" s="240">
        <v>0</v>
      </c>
      <c r="F77" s="240">
        <v>0</v>
      </c>
      <c r="G77" s="240">
        <v>0</v>
      </c>
      <c r="H77" s="240">
        <v>0</v>
      </c>
      <c r="I77" s="240">
        <v>0</v>
      </c>
      <c r="J77" s="240">
        <v>0</v>
      </c>
      <c r="K77" s="240">
        <v>0</v>
      </c>
      <c r="L77" s="240">
        <v>0</v>
      </c>
      <c r="M77" s="240">
        <v>0</v>
      </c>
      <c r="N77" s="240">
        <v>0</v>
      </c>
      <c r="O77" s="240">
        <v>0</v>
      </c>
      <c r="P77" s="240">
        <v>0</v>
      </c>
      <c r="Q77" s="240">
        <v>0</v>
      </c>
      <c r="R77" s="240">
        <v>0</v>
      </c>
      <c r="S77" s="240">
        <v>0</v>
      </c>
      <c r="T77" s="240">
        <v>0</v>
      </c>
      <c r="U77" s="240">
        <v>0</v>
      </c>
      <c r="V77" s="240">
        <v>0</v>
      </c>
      <c r="W77" s="240">
        <v>0</v>
      </c>
      <c r="X77" s="240">
        <v>0</v>
      </c>
      <c r="Y77" s="240">
        <v>0</v>
      </c>
      <c r="Z77" s="240">
        <v>0</v>
      </c>
      <c r="AA77" s="240">
        <v>0</v>
      </c>
      <c r="AB77" s="240">
        <v>0</v>
      </c>
      <c r="AC77" s="240">
        <v>0</v>
      </c>
      <c r="AD77" s="240">
        <v>0</v>
      </c>
      <c r="AE77" s="240">
        <v>0</v>
      </c>
      <c r="AF77" s="240">
        <v>0</v>
      </c>
      <c r="AG77" s="240">
        <v>0</v>
      </c>
      <c r="AH77" s="240">
        <v>1554.8043736193126</v>
      </c>
      <c r="AI77" s="240">
        <v>1462.5203669004281</v>
      </c>
      <c r="AJ77" s="240">
        <v>1584.7689494984097</v>
      </c>
      <c r="AK77" s="240">
        <v>2318.7501589395215</v>
      </c>
      <c r="AL77" s="240">
        <v>2775.5348821507259</v>
      </c>
      <c r="AM77" s="240">
        <v>3132.4900170011665</v>
      </c>
      <c r="AN77" s="240">
        <v>3338.218879920797</v>
      </c>
      <c r="AO77" s="240">
        <v>3546.1175819936793</v>
      </c>
      <c r="AP77" s="240">
        <v>3657.8061652752431</v>
      </c>
      <c r="AQ77" s="240">
        <v>3588.1121055126941</v>
      </c>
      <c r="AR77" s="240">
        <v>3897.1890026763931</v>
      </c>
      <c r="AS77" s="240">
        <v>4064.1641833230897</v>
      </c>
      <c r="AT77" s="240">
        <v>4266.8572416947918</v>
      </c>
      <c r="AU77" s="240">
        <v>4465.8547237656694</v>
      </c>
      <c r="AV77" s="240">
        <v>4749.4979607394926</v>
      </c>
      <c r="AW77" s="240">
        <v>5264.9501969190178</v>
      </c>
      <c r="AX77" s="240">
        <v>5544.3211113714351</v>
      </c>
      <c r="AY77" s="240">
        <v>5723.4859679676483</v>
      </c>
      <c r="AZ77" s="240">
        <v>5714.2047046890002</v>
      </c>
      <c r="BA77" s="240">
        <v>5744.8550443354279</v>
      </c>
      <c r="BB77" s="240">
        <v>5751.9220488880046</v>
      </c>
      <c r="BC77" s="240">
        <v>5945.699761058564</v>
      </c>
      <c r="BD77" s="240">
        <v>6138.6209755135178</v>
      </c>
      <c r="BE77" s="240">
        <v>6425.1313779225002</v>
      </c>
      <c r="BF77" s="240">
        <v>6735.9397998007989</v>
      </c>
      <c r="BG77" s="240">
        <v>6129.7917484590243</v>
      </c>
      <c r="BH77" s="240">
        <v>6106.7948681990702</v>
      </c>
      <c r="BI77" s="240">
        <v>5981.7493039998744</v>
      </c>
      <c r="BJ77" s="240">
        <v>6195.7850703234126</v>
      </c>
      <c r="BK77" s="240">
        <v>6112.3935633603687</v>
      </c>
      <c r="BL77" s="240">
        <v>6662.8292668359418</v>
      </c>
      <c r="BM77" s="240">
        <v>6862.6060434824813</v>
      </c>
      <c r="BN77" s="240">
        <v>6965.4607441685039</v>
      </c>
      <c r="BO77" s="240">
        <v>7198.2484125804685</v>
      </c>
      <c r="BP77" s="240">
        <v>7262.6133561555844</v>
      </c>
      <c r="BQ77" s="240">
        <v>7254.7567070482664</v>
      </c>
      <c r="BR77" s="240">
        <v>7192.0124016660429</v>
      </c>
      <c r="BS77" s="240">
        <v>7075.7896149845119</v>
      </c>
      <c r="BT77" s="240">
        <v>6702.2542523354268</v>
      </c>
      <c r="BU77" s="240">
        <v>6337.412756617955</v>
      </c>
      <c r="BV77" s="240">
        <v>5946.2453089513392</v>
      </c>
      <c r="BW77" s="240">
        <v>5760.6964511714314</v>
      </c>
      <c r="BX77" s="240">
        <v>5577.3567416235719</v>
      </c>
      <c r="BY77" s="240">
        <v>5529.7595248029802</v>
      </c>
      <c r="BZ77" s="240">
        <v>5549.9051775123407</v>
      </c>
      <c r="CA77" s="240">
        <v>5579.9875637847445</v>
      </c>
      <c r="CB77" s="241">
        <v>5679.6638799064831</v>
      </c>
    </row>
    <row r="78" spans="1:80" s="50" customFormat="1" x14ac:dyDescent="0.4">
      <c r="A78" s="278"/>
      <c r="B78" s="96" t="s">
        <v>522</v>
      </c>
      <c r="D78" s="240">
        <v>0</v>
      </c>
      <c r="E78" s="240">
        <v>0</v>
      </c>
      <c r="F78" s="240">
        <v>0</v>
      </c>
      <c r="G78" s="240">
        <v>0</v>
      </c>
      <c r="H78" s="240">
        <v>0</v>
      </c>
      <c r="I78" s="240">
        <v>0</v>
      </c>
      <c r="J78" s="240">
        <v>0</v>
      </c>
      <c r="K78" s="240">
        <v>0</v>
      </c>
      <c r="L78" s="240">
        <v>0</v>
      </c>
      <c r="M78" s="240">
        <v>0</v>
      </c>
      <c r="N78" s="240">
        <v>0</v>
      </c>
      <c r="O78" s="240">
        <v>0</v>
      </c>
      <c r="P78" s="240">
        <v>0</v>
      </c>
      <c r="Q78" s="240">
        <v>0</v>
      </c>
      <c r="R78" s="240">
        <v>0</v>
      </c>
      <c r="S78" s="240">
        <v>0</v>
      </c>
      <c r="T78" s="240">
        <v>0</v>
      </c>
      <c r="U78" s="240">
        <v>0</v>
      </c>
      <c r="V78" s="240">
        <v>0</v>
      </c>
      <c r="W78" s="240">
        <v>0</v>
      </c>
      <c r="X78" s="240">
        <v>0</v>
      </c>
      <c r="Y78" s="240">
        <v>0</v>
      </c>
      <c r="Z78" s="240">
        <v>0</v>
      </c>
      <c r="AA78" s="240">
        <v>0</v>
      </c>
      <c r="AB78" s="240">
        <v>0</v>
      </c>
      <c r="AC78" s="240">
        <v>0</v>
      </c>
      <c r="AD78" s="240">
        <v>0</v>
      </c>
      <c r="AE78" s="240">
        <v>0</v>
      </c>
      <c r="AF78" s="240">
        <v>0</v>
      </c>
      <c r="AG78" s="240">
        <v>0</v>
      </c>
      <c r="AH78" s="240">
        <v>1938.1082749642223</v>
      </c>
      <c r="AI78" s="240">
        <v>1825.2242163112082</v>
      </c>
      <c r="AJ78" s="240">
        <v>1979.0652021400695</v>
      </c>
      <c r="AK78" s="240">
        <v>2894.305166737463</v>
      </c>
      <c r="AL78" s="240">
        <v>3465.5812357139121</v>
      </c>
      <c r="AM78" s="240">
        <v>3910.1684406166823</v>
      </c>
      <c r="AN78" s="240">
        <v>4165.0796050892368</v>
      </c>
      <c r="AO78" s="240">
        <v>4424.4286979237522</v>
      </c>
      <c r="AP78" s="240">
        <v>4568.9311483412275</v>
      </c>
      <c r="AQ78" s="240">
        <v>4478.6926419792917</v>
      </c>
      <c r="AR78" s="240">
        <v>4076.3963697963336</v>
      </c>
      <c r="AS78" s="240">
        <v>4347.5073464596817</v>
      </c>
      <c r="AT78" s="240">
        <v>5090.1066083062333</v>
      </c>
      <c r="AU78" s="240">
        <v>6570.0580139535678</v>
      </c>
      <c r="AV78" s="240">
        <v>8464.8348488555312</v>
      </c>
      <c r="AW78" s="240">
        <v>9951.780381340368</v>
      </c>
      <c r="AX78" s="240">
        <v>10920.125112687147</v>
      </c>
      <c r="AY78" s="240">
        <v>11494.669108097238</v>
      </c>
      <c r="AZ78" s="240">
        <v>11617.262304009666</v>
      </c>
      <c r="BA78" s="240">
        <v>11205.125932825686</v>
      </c>
      <c r="BB78" s="240">
        <v>10771.483407859077</v>
      </c>
      <c r="BC78" s="240">
        <v>10511.480233328521</v>
      </c>
      <c r="BD78" s="240">
        <v>10147.565575146577</v>
      </c>
      <c r="BE78" s="240">
        <v>10274.883795382446</v>
      </c>
      <c r="BF78" s="240">
        <v>11060.478241640147</v>
      </c>
      <c r="BG78" s="240">
        <v>10917.010664430683</v>
      </c>
      <c r="BH78" s="240">
        <v>11558.652175448482</v>
      </c>
      <c r="BI78" s="240">
        <v>12273.323919436278</v>
      </c>
      <c r="BJ78" s="240">
        <v>12717.974481423473</v>
      </c>
      <c r="BK78" s="240">
        <v>13417.808686958455</v>
      </c>
      <c r="BL78" s="240">
        <v>14041.833381870718</v>
      </c>
      <c r="BM78" s="240">
        <v>16942.973699311144</v>
      </c>
      <c r="BN78" s="240">
        <v>18122.683067758218</v>
      </c>
      <c r="BO78" s="240">
        <v>19119.604901341976</v>
      </c>
      <c r="BP78" s="240">
        <v>19743.766582392716</v>
      </c>
      <c r="BQ78" s="240">
        <v>19539.943240290173</v>
      </c>
      <c r="BR78" s="240">
        <v>19394.120217775755</v>
      </c>
      <c r="BS78" s="240">
        <v>19204.368532448545</v>
      </c>
      <c r="BT78" s="240">
        <v>18119.627414668754</v>
      </c>
      <c r="BU78" s="240">
        <v>16876.895325907612</v>
      </c>
      <c r="BV78" s="240">
        <v>15175.901088849459</v>
      </c>
      <c r="BW78" s="240">
        <v>12530.856923557772</v>
      </c>
      <c r="BX78" s="240">
        <v>17985.148154370752</v>
      </c>
      <c r="BY78" s="240">
        <v>18044.468719569264</v>
      </c>
      <c r="BZ78" s="240">
        <v>18333.740071624565</v>
      </c>
      <c r="CA78" s="240">
        <v>18689.499042491414</v>
      </c>
      <c r="CB78" s="241">
        <v>19078.225931174889</v>
      </c>
    </row>
    <row r="79" spans="1:80" s="50" customFormat="1" ht="26.25" customHeight="1" x14ac:dyDescent="0.4">
      <c r="A79" s="96"/>
      <c r="B79" s="96" t="s">
        <v>523</v>
      </c>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1"/>
    </row>
    <row r="80" spans="1:80" s="50" customFormat="1" x14ac:dyDescent="0.4">
      <c r="B80" s="64" t="s">
        <v>557</v>
      </c>
      <c r="D80" s="240">
        <v>0</v>
      </c>
      <c r="E80" s="240">
        <v>0</v>
      </c>
      <c r="F80" s="240">
        <v>0</v>
      </c>
      <c r="G80" s="240">
        <v>0</v>
      </c>
      <c r="H80" s="240">
        <v>0</v>
      </c>
      <c r="I80" s="240">
        <v>0</v>
      </c>
      <c r="J80" s="240">
        <v>0</v>
      </c>
      <c r="K80" s="240">
        <v>0</v>
      </c>
      <c r="L80" s="240">
        <v>0</v>
      </c>
      <c r="M80" s="240">
        <v>0</v>
      </c>
      <c r="N80" s="240">
        <v>0</v>
      </c>
      <c r="O80" s="240">
        <v>0</v>
      </c>
      <c r="P80" s="240">
        <v>0</v>
      </c>
      <c r="Q80" s="240">
        <v>0</v>
      </c>
      <c r="R80" s="240">
        <v>0</v>
      </c>
      <c r="S80" s="240">
        <v>0</v>
      </c>
      <c r="T80" s="240">
        <v>0</v>
      </c>
      <c r="U80" s="240">
        <v>0</v>
      </c>
      <c r="V80" s="240">
        <v>0</v>
      </c>
      <c r="W80" s="240">
        <v>0</v>
      </c>
      <c r="X80" s="240">
        <v>0</v>
      </c>
      <c r="Y80" s="240">
        <v>0</v>
      </c>
      <c r="Z80" s="240">
        <v>0</v>
      </c>
      <c r="AA80" s="240">
        <v>0</v>
      </c>
      <c r="AB80" s="240">
        <v>0</v>
      </c>
      <c r="AC80" s="240">
        <v>0</v>
      </c>
      <c r="AD80" s="240">
        <v>0</v>
      </c>
      <c r="AE80" s="240">
        <v>0</v>
      </c>
      <c r="AF80" s="240">
        <v>0</v>
      </c>
      <c r="AG80" s="240">
        <v>0</v>
      </c>
      <c r="AH80" s="240">
        <v>1554.8043736193126</v>
      </c>
      <c r="AI80" s="240">
        <v>1462.5203669004281</v>
      </c>
      <c r="AJ80" s="240">
        <v>1584.7689494984097</v>
      </c>
      <c r="AK80" s="240">
        <v>2318.7501589395215</v>
      </c>
      <c r="AL80" s="240">
        <v>2775.5348821507259</v>
      </c>
      <c r="AM80" s="240">
        <v>3132.4900170011665</v>
      </c>
      <c r="AN80" s="240">
        <v>3338.218879920797</v>
      </c>
      <c r="AO80" s="240">
        <v>3546.1175819936793</v>
      </c>
      <c r="AP80" s="240">
        <v>3657.8061652752431</v>
      </c>
      <c r="AQ80" s="240">
        <v>3588.1121055126941</v>
      </c>
      <c r="AR80" s="240">
        <v>3897.1890026763931</v>
      </c>
      <c r="AS80" s="240">
        <v>4064.1641833230897</v>
      </c>
      <c r="AT80" s="240">
        <v>4266.8572416947918</v>
      </c>
      <c r="AU80" s="240">
        <v>4465.8547237656694</v>
      </c>
      <c r="AV80" s="240">
        <v>4749.4979607394926</v>
      </c>
      <c r="AW80" s="240">
        <v>5264.9501969190178</v>
      </c>
      <c r="AX80" s="240">
        <v>5544.3211113714351</v>
      </c>
      <c r="AY80" s="240">
        <v>5723.4859679676483</v>
      </c>
      <c r="AZ80" s="240">
        <v>5714.2047046890002</v>
      </c>
      <c r="BA80" s="240">
        <v>5744.8550443354279</v>
      </c>
      <c r="BB80" s="240">
        <v>5751.9220488880046</v>
      </c>
      <c r="BC80" s="240">
        <v>5945.699761058564</v>
      </c>
      <c r="BD80" s="240">
        <v>6138.6209755135178</v>
      </c>
      <c r="BE80" s="240">
        <v>6425.1313779225002</v>
      </c>
      <c r="BF80" s="240">
        <v>6735.9397998007989</v>
      </c>
      <c r="BG80" s="240">
        <v>6129.7917484590243</v>
      </c>
      <c r="BH80" s="240">
        <v>6106.7948681990702</v>
      </c>
      <c r="BI80" s="240">
        <v>5981.7493039998744</v>
      </c>
      <c r="BJ80" s="240">
        <v>6195.7850703234126</v>
      </c>
      <c r="BK80" s="240">
        <v>6112.3935633603687</v>
      </c>
      <c r="BL80" s="240">
        <v>6662.8292668359418</v>
      </c>
      <c r="BM80" s="240">
        <v>6862.6060434824813</v>
      </c>
      <c r="BN80" s="240">
        <v>6965.4607441685039</v>
      </c>
      <c r="BO80" s="240">
        <v>7198.2484125804685</v>
      </c>
      <c r="BP80" s="240">
        <v>7262.6133561555844</v>
      </c>
      <c r="BQ80" s="240">
        <v>7254.7567070482664</v>
      </c>
      <c r="BR80" s="240">
        <v>7192.0124016660429</v>
      </c>
      <c r="BS80" s="240">
        <v>7075.7896149845119</v>
      </c>
      <c r="BT80" s="240">
        <v>6702.2542523354268</v>
      </c>
      <c r="BU80" s="240">
        <v>6337.412756617955</v>
      </c>
      <c r="BV80" s="240"/>
      <c r="BW80" s="240"/>
      <c r="BX80" s="240"/>
      <c r="BY80" s="240"/>
      <c r="BZ80" s="240"/>
      <c r="CA80" s="240"/>
      <c r="CB80" s="241"/>
    </row>
    <row r="81" spans="1:80" s="50" customFormat="1" x14ac:dyDescent="0.4">
      <c r="B81" s="64" t="s">
        <v>415</v>
      </c>
      <c r="D81" s="240">
        <v>0</v>
      </c>
      <c r="E81" s="240">
        <v>0</v>
      </c>
      <c r="F81" s="240">
        <v>0</v>
      </c>
      <c r="G81" s="240">
        <v>0</v>
      </c>
      <c r="H81" s="240">
        <v>0</v>
      </c>
      <c r="I81" s="240">
        <v>0</v>
      </c>
      <c r="J81" s="240">
        <v>0</v>
      </c>
      <c r="K81" s="240">
        <v>0</v>
      </c>
      <c r="L81" s="240">
        <v>0</v>
      </c>
      <c r="M81" s="240">
        <v>0</v>
      </c>
      <c r="N81" s="240">
        <v>0</v>
      </c>
      <c r="O81" s="240">
        <v>0</v>
      </c>
      <c r="P81" s="240">
        <v>0</v>
      </c>
      <c r="Q81" s="240">
        <v>0</v>
      </c>
      <c r="R81" s="240">
        <v>0</v>
      </c>
      <c r="S81" s="240">
        <v>0</v>
      </c>
      <c r="T81" s="240">
        <v>0</v>
      </c>
      <c r="U81" s="240">
        <v>0</v>
      </c>
      <c r="V81" s="240">
        <v>0</v>
      </c>
      <c r="W81" s="240">
        <v>0</v>
      </c>
      <c r="X81" s="240">
        <v>0</v>
      </c>
      <c r="Y81" s="240">
        <v>0</v>
      </c>
      <c r="Z81" s="240">
        <v>0</v>
      </c>
      <c r="AA81" s="240">
        <v>0</v>
      </c>
      <c r="AB81" s="240">
        <v>0</v>
      </c>
      <c r="AC81" s="240">
        <v>0</v>
      </c>
      <c r="AD81" s="240">
        <v>0</v>
      </c>
      <c r="AE81" s="240">
        <v>0</v>
      </c>
      <c r="AF81" s="240">
        <v>0</v>
      </c>
      <c r="AG81" s="240">
        <v>0</v>
      </c>
      <c r="AH81" s="240">
        <v>249.48006378029399</v>
      </c>
      <c r="AI81" s="240">
        <v>233.89068015099403</v>
      </c>
      <c r="AJ81" s="240">
        <v>252.72393180898635</v>
      </c>
      <c r="AK81" s="240">
        <v>370.88049348678118</v>
      </c>
      <c r="AL81" s="240">
        <v>443.5170095433578</v>
      </c>
      <c r="AM81" s="240">
        <v>500.22209463373872</v>
      </c>
      <c r="AN81" s="240">
        <v>534.47478487652666</v>
      </c>
      <c r="AO81" s="240">
        <v>565.38654406686283</v>
      </c>
      <c r="AP81" s="240">
        <v>585.30494060387082</v>
      </c>
      <c r="AQ81" s="240">
        <v>573.47555530784859</v>
      </c>
      <c r="AR81" s="240">
        <v>470.28630101664027</v>
      </c>
      <c r="AS81" s="240">
        <v>600.79776585119282</v>
      </c>
      <c r="AT81" s="240">
        <v>763.01989416743186</v>
      </c>
      <c r="AU81" s="240">
        <v>954.2551750536951</v>
      </c>
      <c r="AV81" s="240">
        <v>1222.9112545069681</v>
      </c>
      <c r="AW81" s="240">
        <v>1590.7636576574739</v>
      </c>
      <c r="AX81" s="240">
        <v>2016.9853646753736</v>
      </c>
      <c r="AY81" s="240">
        <v>2281.2064140774701</v>
      </c>
      <c r="AZ81" s="240">
        <v>2485.7275187810383</v>
      </c>
      <c r="BA81" s="240">
        <v>2704.3808294899504</v>
      </c>
      <c r="BB81" s="240">
        <v>2936.2982113694329</v>
      </c>
      <c r="BC81" s="240">
        <v>3188.2786411700399</v>
      </c>
      <c r="BD81" s="240">
        <v>3360.3947203795651</v>
      </c>
      <c r="BE81" s="240">
        <v>3648.3389024836615</v>
      </c>
      <c r="BF81" s="240">
        <v>4224.3383539426641</v>
      </c>
      <c r="BG81" s="240">
        <v>4095.7908504985371</v>
      </c>
      <c r="BH81" s="240">
        <v>4298.3741047809208</v>
      </c>
      <c r="BI81" s="240">
        <v>4551.3108393680523</v>
      </c>
      <c r="BJ81" s="240">
        <v>4793.1664990501213</v>
      </c>
      <c r="BK81" s="240">
        <v>4961.3549746419321</v>
      </c>
      <c r="BL81" s="240">
        <v>5138.3295894539106</v>
      </c>
      <c r="BM81" s="240">
        <v>5736.2302932895309</v>
      </c>
      <c r="BN81" s="240">
        <v>5990.4195061850833</v>
      </c>
      <c r="BO81" s="240">
        <v>6307.2454240532488</v>
      </c>
      <c r="BP81" s="240">
        <v>6483.8401852195802</v>
      </c>
      <c r="BQ81" s="240">
        <v>6548.2844448648439</v>
      </c>
      <c r="BR81" s="240">
        <v>7114.0357056263238</v>
      </c>
      <c r="BS81" s="240">
        <v>7549.3412137168962</v>
      </c>
      <c r="BT81" s="240">
        <v>7428.6392866878077</v>
      </c>
      <c r="BU81" s="240">
        <v>7212.4597783121008</v>
      </c>
      <c r="BV81" s="240"/>
      <c r="BW81" s="240"/>
      <c r="BX81" s="240"/>
      <c r="BY81" s="240"/>
      <c r="BZ81" s="240"/>
      <c r="CA81" s="240"/>
      <c r="CB81" s="241"/>
    </row>
    <row r="82" spans="1:80" s="50" customFormat="1" x14ac:dyDescent="0.4">
      <c r="B82" s="64" t="s">
        <v>525</v>
      </c>
      <c r="D82" s="240">
        <v>0</v>
      </c>
      <c r="E82" s="240">
        <v>0</v>
      </c>
      <c r="F82" s="240">
        <v>0</v>
      </c>
      <c r="G82" s="240">
        <v>0</v>
      </c>
      <c r="H82" s="240">
        <v>0</v>
      </c>
      <c r="I82" s="240">
        <v>0</v>
      </c>
      <c r="J82" s="240">
        <v>0</v>
      </c>
      <c r="K82" s="240">
        <v>0</v>
      </c>
      <c r="L82" s="240">
        <v>0</v>
      </c>
      <c r="M82" s="240">
        <v>0</v>
      </c>
      <c r="N82" s="240">
        <v>0</v>
      </c>
      <c r="O82" s="240">
        <v>0</v>
      </c>
      <c r="P82" s="240">
        <v>0</v>
      </c>
      <c r="Q82" s="240">
        <v>0</v>
      </c>
      <c r="R82" s="240">
        <v>0</v>
      </c>
      <c r="S82" s="240">
        <v>0</v>
      </c>
      <c r="T82" s="240">
        <v>0</v>
      </c>
      <c r="U82" s="240">
        <v>0</v>
      </c>
      <c r="V82" s="240">
        <v>0</v>
      </c>
      <c r="W82" s="240">
        <v>0</v>
      </c>
      <c r="X82" s="240">
        <v>0</v>
      </c>
      <c r="Y82" s="240">
        <v>0</v>
      </c>
      <c r="Z82" s="240">
        <v>0</v>
      </c>
      <c r="AA82" s="240">
        <v>0</v>
      </c>
      <c r="AB82" s="240">
        <v>0</v>
      </c>
      <c r="AC82" s="240">
        <v>0</v>
      </c>
      <c r="AD82" s="240">
        <v>0</v>
      </c>
      <c r="AE82" s="240">
        <v>0</v>
      </c>
      <c r="AF82" s="240">
        <v>0</v>
      </c>
      <c r="AG82" s="240">
        <v>0</v>
      </c>
      <c r="AH82" s="240">
        <v>814.30550327944752</v>
      </c>
      <c r="AI82" s="240">
        <v>766.99191179861066</v>
      </c>
      <c r="AJ82" s="240">
        <v>832.61030962547113</v>
      </c>
      <c r="AK82" s="240">
        <v>1216.9561833600856</v>
      </c>
      <c r="AL82" s="240">
        <v>1457.7067317978349</v>
      </c>
      <c r="AM82" s="240">
        <v>1644.7189298244816</v>
      </c>
      <c r="AN82" s="240">
        <v>1751.3997805638428</v>
      </c>
      <c r="AO82" s="240">
        <v>1861.2350831758058</v>
      </c>
      <c r="AP82" s="240">
        <v>1921.4110891299442</v>
      </c>
      <c r="AQ82" s="240">
        <v>1882.802002130024</v>
      </c>
      <c r="AR82" s="240">
        <v>1295.9807383949733</v>
      </c>
      <c r="AS82" s="240">
        <v>1441.8005622661337</v>
      </c>
      <c r="AT82" s="240">
        <v>1733.4933913755169</v>
      </c>
      <c r="AU82" s="240">
        <v>2243.8354461051772</v>
      </c>
      <c r="AV82" s="240">
        <v>2765.5878414325139</v>
      </c>
      <c r="AW82" s="240">
        <v>3218.9201249875628</v>
      </c>
      <c r="AX82" s="240">
        <v>3550.6735365523796</v>
      </c>
      <c r="AY82" s="240">
        <v>3816.3584017003436</v>
      </c>
      <c r="AZ82" s="240">
        <v>3962.9696989623244</v>
      </c>
      <c r="BA82" s="240">
        <v>3963.4127759724865</v>
      </c>
      <c r="BB82" s="240">
        <v>3963.311616232932</v>
      </c>
      <c r="BC82" s="240">
        <v>4041.7484148455046</v>
      </c>
      <c r="BD82" s="240">
        <v>3839.7524371363206</v>
      </c>
      <c r="BE82" s="240">
        <v>3856.9745248568329</v>
      </c>
      <c r="BF82" s="240">
        <v>4032.4603816512872</v>
      </c>
      <c r="BG82" s="240">
        <v>4145.7249990790006</v>
      </c>
      <c r="BH82" s="240">
        <v>4338.1427834774377</v>
      </c>
      <c r="BI82" s="240">
        <v>4617.2395598517078</v>
      </c>
      <c r="BJ82" s="240">
        <v>4685.5616813042616</v>
      </c>
      <c r="BK82" s="240">
        <v>4879.0357347796389</v>
      </c>
      <c r="BL82" s="240">
        <v>4990.4959707292319</v>
      </c>
      <c r="BM82" s="240">
        <v>5635.3984608392175</v>
      </c>
      <c r="BN82" s="240">
        <v>6032.6734682676324</v>
      </c>
      <c r="BO82" s="240">
        <v>6329.8586662200196</v>
      </c>
      <c r="BP82" s="240">
        <v>6427.1271303514977</v>
      </c>
      <c r="BQ82" s="240">
        <v>6310.2090320857988</v>
      </c>
      <c r="BR82" s="240">
        <v>6118.6135095584368</v>
      </c>
      <c r="BS82" s="240">
        <v>5927.1554892663817</v>
      </c>
      <c r="BT82" s="240">
        <v>5480.8417053048734</v>
      </c>
      <c r="BU82" s="240">
        <v>4909.4217875944169</v>
      </c>
      <c r="BV82" s="240"/>
      <c r="BW82" s="240"/>
      <c r="BX82" s="240"/>
      <c r="BY82" s="240"/>
      <c r="BZ82" s="240"/>
      <c r="CA82" s="240"/>
      <c r="CB82" s="241"/>
    </row>
    <row r="83" spans="1:80" s="50" customFormat="1" x14ac:dyDescent="0.4">
      <c r="B83" s="64" t="s">
        <v>369</v>
      </c>
      <c r="D83" s="240">
        <v>0</v>
      </c>
      <c r="E83" s="240">
        <v>0</v>
      </c>
      <c r="F83" s="240">
        <v>0</v>
      </c>
      <c r="G83" s="240">
        <v>0</v>
      </c>
      <c r="H83" s="240">
        <v>0</v>
      </c>
      <c r="I83" s="240">
        <v>0</v>
      </c>
      <c r="J83" s="240">
        <v>0</v>
      </c>
      <c r="K83" s="240">
        <v>0</v>
      </c>
      <c r="L83" s="240">
        <v>0</v>
      </c>
      <c r="M83" s="240">
        <v>0</v>
      </c>
      <c r="N83" s="240">
        <v>0</v>
      </c>
      <c r="O83" s="240">
        <v>0</v>
      </c>
      <c r="P83" s="240">
        <v>0</v>
      </c>
      <c r="Q83" s="240">
        <v>0</v>
      </c>
      <c r="R83" s="240">
        <v>0</v>
      </c>
      <c r="S83" s="240">
        <v>0</v>
      </c>
      <c r="T83" s="240">
        <v>0</v>
      </c>
      <c r="U83" s="240">
        <v>0</v>
      </c>
      <c r="V83" s="240">
        <v>0</v>
      </c>
      <c r="W83" s="240">
        <v>0</v>
      </c>
      <c r="X83" s="240">
        <v>0</v>
      </c>
      <c r="Y83" s="240">
        <v>0</v>
      </c>
      <c r="Z83" s="240">
        <v>0</v>
      </c>
      <c r="AA83" s="240">
        <v>0</v>
      </c>
      <c r="AB83" s="240">
        <v>0</v>
      </c>
      <c r="AC83" s="240">
        <v>0</v>
      </c>
      <c r="AD83" s="240">
        <v>0</v>
      </c>
      <c r="AE83" s="240">
        <v>0</v>
      </c>
      <c r="AF83" s="240">
        <v>0</v>
      </c>
      <c r="AG83" s="240">
        <v>0</v>
      </c>
      <c r="AH83" s="240">
        <v>812.70633099073552</v>
      </c>
      <c r="AI83" s="240">
        <v>766.30534370667669</v>
      </c>
      <c r="AJ83" s="240">
        <v>830.72950676290418</v>
      </c>
      <c r="AK83" s="240">
        <v>1214.3845845510848</v>
      </c>
      <c r="AL83" s="240">
        <v>1454.0566219674197</v>
      </c>
      <c r="AM83" s="240">
        <v>1640.7758177238395</v>
      </c>
      <c r="AN83" s="240">
        <v>1746.6811790446261</v>
      </c>
      <c r="AO83" s="240">
        <v>1856.972258748478</v>
      </c>
      <c r="AP83" s="240">
        <v>1916.8269450075925</v>
      </c>
      <c r="AQ83" s="240">
        <v>1879.9483600136018</v>
      </c>
      <c r="AR83" s="240">
        <v>1772.3658932272028</v>
      </c>
      <c r="AS83" s="240">
        <v>1701.3507776849476</v>
      </c>
      <c r="AT83" s="240">
        <v>1834.1341623926983</v>
      </c>
      <c r="AU83" s="240">
        <v>2511.4158720233004</v>
      </c>
      <c r="AV83" s="240">
        <v>3480.0664662188997</v>
      </c>
      <c r="AW83" s="240">
        <v>3848.7319945583749</v>
      </c>
      <c r="AX83" s="240">
        <v>3923.6835268892573</v>
      </c>
      <c r="AY83" s="240">
        <v>3688.0440383613927</v>
      </c>
      <c r="AZ83" s="240">
        <v>3315.9161616436236</v>
      </c>
      <c r="BA83" s="240">
        <v>2599.1647143003315</v>
      </c>
      <c r="BB83" s="240">
        <v>2106.9512377361675</v>
      </c>
      <c r="BC83" s="240">
        <v>1805.8730595160318</v>
      </c>
      <c r="BD83" s="240">
        <v>1584.1144781945093</v>
      </c>
      <c r="BE83" s="240">
        <v>1442.6599231116963</v>
      </c>
      <c r="BF83" s="240">
        <v>1483.8765193018744</v>
      </c>
      <c r="BG83" s="240">
        <v>1320.9198092790969</v>
      </c>
      <c r="BH83" s="240">
        <v>1460.506521342747</v>
      </c>
      <c r="BI83" s="240">
        <v>1520.613641789861</v>
      </c>
      <c r="BJ83" s="240">
        <v>1586.9017303630171</v>
      </c>
      <c r="BK83" s="240">
        <v>1633.477803336157</v>
      </c>
      <c r="BL83" s="240">
        <v>1850.0139212602512</v>
      </c>
      <c r="BM83" s="240">
        <v>2946.9234972287022</v>
      </c>
      <c r="BN83" s="240">
        <v>2918.2351297536893</v>
      </c>
      <c r="BO83" s="240">
        <v>3001.1116428321379</v>
      </c>
      <c r="BP83" s="240">
        <v>3026.7186431154805</v>
      </c>
      <c r="BQ83" s="240">
        <v>2611.180563693435</v>
      </c>
      <c r="BR83" s="240">
        <v>1916.7436902259788</v>
      </c>
      <c r="BS83" s="240">
        <v>1489.5486089928172</v>
      </c>
      <c r="BT83" s="240">
        <v>1197.3744619327601</v>
      </c>
      <c r="BU83" s="240">
        <v>1030.5709709581915</v>
      </c>
      <c r="BV83" s="240"/>
      <c r="BW83" s="240"/>
      <c r="BX83" s="240"/>
      <c r="BY83" s="240"/>
      <c r="BZ83" s="240"/>
      <c r="CA83" s="240"/>
      <c r="CB83" s="241"/>
    </row>
    <row r="84" spans="1:80" s="50" customFormat="1" x14ac:dyDescent="0.4">
      <c r="B84" s="64" t="s">
        <v>526</v>
      </c>
      <c r="D84" s="240">
        <v>0</v>
      </c>
      <c r="E84" s="240">
        <v>0</v>
      </c>
      <c r="F84" s="240">
        <v>0</v>
      </c>
      <c r="G84" s="240">
        <v>0</v>
      </c>
      <c r="H84" s="240">
        <v>0</v>
      </c>
      <c r="I84" s="240">
        <v>0</v>
      </c>
      <c r="J84" s="240">
        <v>0</v>
      </c>
      <c r="K84" s="240">
        <v>0</v>
      </c>
      <c r="L84" s="240">
        <v>0</v>
      </c>
      <c r="M84" s="240">
        <v>0</v>
      </c>
      <c r="N84" s="240">
        <v>0</v>
      </c>
      <c r="O84" s="240">
        <v>0</v>
      </c>
      <c r="P84" s="240">
        <v>0</v>
      </c>
      <c r="Q84" s="240">
        <v>0</v>
      </c>
      <c r="R84" s="240">
        <v>0</v>
      </c>
      <c r="S84" s="240">
        <v>0</v>
      </c>
      <c r="T84" s="240">
        <v>0</v>
      </c>
      <c r="U84" s="240">
        <v>0</v>
      </c>
      <c r="V84" s="240">
        <v>0</v>
      </c>
      <c r="W84" s="240">
        <v>0</v>
      </c>
      <c r="X84" s="240">
        <v>0</v>
      </c>
      <c r="Y84" s="240">
        <v>0</v>
      </c>
      <c r="Z84" s="240">
        <v>0</v>
      </c>
      <c r="AA84" s="240">
        <v>0</v>
      </c>
      <c r="AB84" s="240">
        <v>0</v>
      </c>
      <c r="AC84" s="240">
        <v>0</v>
      </c>
      <c r="AD84" s="240">
        <v>0</v>
      </c>
      <c r="AE84" s="240">
        <v>0</v>
      </c>
      <c r="AF84" s="240">
        <v>0</v>
      </c>
      <c r="AG84" s="240">
        <v>0</v>
      </c>
      <c r="AH84" s="240">
        <v>61.616376913745363</v>
      </c>
      <c r="AI84" s="240">
        <v>58.036280654926699</v>
      </c>
      <c r="AJ84" s="240">
        <v>63.001453942707414</v>
      </c>
      <c r="AK84" s="240">
        <v>92.08390533951173</v>
      </c>
      <c r="AL84" s="240">
        <v>110.30087240529917</v>
      </c>
      <c r="AM84" s="240">
        <v>124.45159843462282</v>
      </c>
      <c r="AN84" s="240">
        <v>132.52386060424195</v>
      </c>
      <c r="AO84" s="240">
        <v>140.83481193260548</v>
      </c>
      <c r="AP84" s="240">
        <v>145.38817359981928</v>
      </c>
      <c r="AQ84" s="240">
        <v>142.46672452781644</v>
      </c>
      <c r="AR84" s="240">
        <v>537.76343715751739</v>
      </c>
      <c r="AS84" s="240">
        <v>603.55824065740683</v>
      </c>
      <c r="AT84" s="240">
        <v>759.45916037058578</v>
      </c>
      <c r="AU84" s="240">
        <v>860.55152077139485</v>
      </c>
      <c r="AV84" s="240">
        <v>996.26928669714948</v>
      </c>
      <c r="AW84" s="240">
        <v>1293.3646041369564</v>
      </c>
      <c r="AX84" s="240">
        <v>1428.7826845701366</v>
      </c>
      <c r="AY84" s="240">
        <v>1709.0602539580302</v>
      </c>
      <c r="AZ84" s="240">
        <v>1852.6489246226804</v>
      </c>
      <c r="BA84" s="240">
        <v>1938.1676130629166</v>
      </c>
      <c r="BB84" s="240">
        <v>1764.9223425205448</v>
      </c>
      <c r="BC84" s="240">
        <v>1475.5801177969452</v>
      </c>
      <c r="BD84" s="240">
        <v>1363.3039394361801</v>
      </c>
      <c r="BE84" s="240">
        <v>1326.9104449302558</v>
      </c>
      <c r="BF84" s="240">
        <v>1319.8029867443215</v>
      </c>
      <c r="BG84" s="240">
        <v>1354.5750055740498</v>
      </c>
      <c r="BH84" s="240">
        <v>1461.6287658473759</v>
      </c>
      <c r="BI84" s="240">
        <v>1584.159878426655</v>
      </c>
      <c r="BJ84" s="240">
        <v>1652.3445707060741</v>
      </c>
      <c r="BK84" s="240">
        <v>1943.9401742007258</v>
      </c>
      <c r="BL84" s="240">
        <v>2062.9939004273247</v>
      </c>
      <c r="BM84" s="240">
        <v>2624.421447953694</v>
      </c>
      <c r="BN84" s="240">
        <v>3181.3549635518134</v>
      </c>
      <c r="BO84" s="240">
        <v>3481.3891682365702</v>
      </c>
      <c r="BP84" s="240">
        <v>3806.0806237061556</v>
      </c>
      <c r="BQ84" s="240">
        <v>4070.2691996460921</v>
      </c>
      <c r="BR84" s="240">
        <v>4244.7273123650166</v>
      </c>
      <c r="BS84" s="240">
        <v>4238.3232204724482</v>
      </c>
      <c r="BT84" s="240">
        <v>4012.7719607433082</v>
      </c>
      <c r="BU84" s="240">
        <v>3724.4427890429029</v>
      </c>
      <c r="BV84" s="240"/>
      <c r="BW84" s="240"/>
      <c r="BX84" s="240"/>
      <c r="BY84" s="240"/>
      <c r="BZ84" s="240"/>
      <c r="CA84" s="240"/>
      <c r="CB84" s="241"/>
    </row>
    <row r="85" spans="1:80" s="50" customFormat="1" ht="26.25" customHeight="1" x14ac:dyDescent="0.4">
      <c r="B85" s="64" t="s">
        <v>522</v>
      </c>
      <c r="D85" s="240">
        <v>0</v>
      </c>
      <c r="E85" s="240">
        <v>0</v>
      </c>
      <c r="F85" s="240">
        <v>0</v>
      </c>
      <c r="G85" s="240">
        <v>0</v>
      </c>
      <c r="H85" s="240">
        <v>0</v>
      </c>
      <c r="I85" s="240">
        <v>0</v>
      </c>
      <c r="J85" s="240">
        <v>0</v>
      </c>
      <c r="K85" s="240">
        <v>0</v>
      </c>
      <c r="L85" s="240">
        <v>0</v>
      </c>
      <c r="M85" s="240">
        <v>0</v>
      </c>
      <c r="N85" s="240">
        <v>0</v>
      </c>
      <c r="O85" s="240">
        <v>0</v>
      </c>
      <c r="P85" s="240">
        <v>0</v>
      </c>
      <c r="Q85" s="240">
        <v>0</v>
      </c>
      <c r="R85" s="240">
        <v>0</v>
      </c>
      <c r="S85" s="240">
        <v>0</v>
      </c>
      <c r="T85" s="240">
        <v>0</v>
      </c>
      <c r="U85" s="240">
        <v>0</v>
      </c>
      <c r="V85" s="240">
        <v>0</v>
      </c>
      <c r="W85" s="240">
        <v>0</v>
      </c>
      <c r="X85" s="240">
        <v>0</v>
      </c>
      <c r="Y85" s="240">
        <v>0</v>
      </c>
      <c r="Z85" s="240">
        <v>0</v>
      </c>
      <c r="AA85" s="240">
        <v>0</v>
      </c>
      <c r="AB85" s="240">
        <v>0</v>
      </c>
      <c r="AC85" s="240">
        <v>0</v>
      </c>
      <c r="AD85" s="240">
        <v>0</v>
      </c>
      <c r="AE85" s="240">
        <v>0</v>
      </c>
      <c r="AF85" s="240">
        <v>0</v>
      </c>
      <c r="AG85" s="240">
        <v>0</v>
      </c>
      <c r="AH85" s="240">
        <v>1938.1082749642223</v>
      </c>
      <c r="AI85" s="240">
        <v>1825.2242163112082</v>
      </c>
      <c r="AJ85" s="240">
        <v>1979.0652021400695</v>
      </c>
      <c r="AK85" s="240">
        <v>2894.305166737463</v>
      </c>
      <c r="AL85" s="240">
        <v>3465.5812357139121</v>
      </c>
      <c r="AM85" s="240">
        <v>3910.1684406166823</v>
      </c>
      <c r="AN85" s="240">
        <v>4165.0796050892368</v>
      </c>
      <c r="AO85" s="240">
        <v>4424.4286979237522</v>
      </c>
      <c r="AP85" s="240">
        <v>4568.9311483412275</v>
      </c>
      <c r="AQ85" s="240">
        <v>4478.6926419792917</v>
      </c>
      <c r="AR85" s="240">
        <v>4076.3963697963336</v>
      </c>
      <c r="AS85" s="240">
        <v>4347.5073464596817</v>
      </c>
      <c r="AT85" s="240">
        <v>5090.1066083062333</v>
      </c>
      <c r="AU85" s="240">
        <v>6570.0580139535678</v>
      </c>
      <c r="AV85" s="240">
        <v>8464.8348488555312</v>
      </c>
      <c r="AW85" s="240">
        <v>9951.780381340368</v>
      </c>
      <c r="AX85" s="240">
        <v>10920.125112687147</v>
      </c>
      <c r="AY85" s="240">
        <v>11494.669108097238</v>
      </c>
      <c r="AZ85" s="240">
        <v>11617.262304009666</v>
      </c>
      <c r="BA85" s="240">
        <v>11205.125932825686</v>
      </c>
      <c r="BB85" s="240">
        <v>10771.483407859077</v>
      </c>
      <c r="BC85" s="240">
        <v>10511.480233328521</v>
      </c>
      <c r="BD85" s="240">
        <v>10147.565575146577</v>
      </c>
      <c r="BE85" s="240">
        <v>10274.883795382446</v>
      </c>
      <c r="BF85" s="240">
        <v>11060.478241640147</v>
      </c>
      <c r="BG85" s="240">
        <v>10917.010664430683</v>
      </c>
      <c r="BH85" s="240">
        <v>11558.652175448482</v>
      </c>
      <c r="BI85" s="240">
        <v>12273.323919436278</v>
      </c>
      <c r="BJ85" s="240">
        <v>12717.974481423473</v>
      </c>
      <c r="BK85" s="240">
        <v>13417.808686958455</v>
      </c>
      <c r="BL85" s="240">
        <v>14041.833381870718</v>
      </c>
      <c r="BM85" s="240">
        <v>16942.973699311144</v>
      </c>
      <c r="BN85" s="240">
        <v>18122.683067758218</v>
      </c>
      <c r="BO85" s="240">
        <v>19119.604901341976</v>
      </c>
      <c r="BP85" s="240">
        <v>19743.766582392716</v>
      </c>
      <c r="BQ85" s="240">
        <v>19539.943240290173</v>
      </c>
      <c r="BR85" s="240">
        <v>19394.120217775755</v>
      </c>
      <c r="BS85" s="240">
        <v>19204.368532448545</v>
      </c>
      <c r="BT85" s="240">
        <v>18119.627414668754</v>
      </c>
      <c r="BU85" s="240">
        <v>16876.895325907612</v>
      </c>
      <c r="BV85" s="240"/>
      <c r="BW85" s="240"/>
      <c r="BX85" s="240"/>
      <c r="BY85" s="240"/>
      <c r="BZ85" s="240"/>
      <c r="CA85" s="240"/>
      <c r="CB85" s="241"/>
    </row>
    <row r="86" spans="1:80" s="50" customFormat="1" ht="26.25" customHeight="1" x14ac:dyDescent="0.4">
      <c r="A86" s="96"/>
      <c r="B86" s="96" t="s">
        <v>527</v>
      </c>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1"/>
    </row>
    <row r="87" spans="1:80" s="50" customFormat="1" x14ac:dyDescent="0.4">
      <c r="B87" s="64" t="s">
        <v>558</v>
      </c>
      <c r="D87" s="240">
        <v>0</v>
      </c>
      <c r="E87" s="240">
        <v>0</v>
      </c>
      <c r="F87" s="240">
        <v>0</v>
      </c>
      <c r="G87" s="240">
        <v>0</v>
      </c>
      <c r="H87" s="240">
        <v>0</v>
      </c>
      <c r="I87" s="240">
        <v>0</v>
      </c>
      <c r="J87" s="240">
        <v>0</v>
      </c>
      <c r="K87" s="240">
        <v>0</v>
      </c>
      <c r="L87" s="240">
        <v>0</v>
      </c>
      <c r="M87" s="240">
        <v>0</v>
      </c>
      <c r="N87" s="240">
        <v>0</v>
      </c>
      <c r="O87" s="240">
        <v>0</v>
      </c>
      <c r="P87" s="240">
        <v>0</v>
      </c>
      <c r="Q87" s="240">
        <v>0</v>
      </c>
      <c r="R87" s="240">
        <v>0</v>
      </c>
      <c r="S87" s="240">
        <v>0</v>
      </c>
      <c r="T87" s="240">
        <v>0</v>
      </c>
      <c r="U87" s="240">
        <v>0</v>
      </c>
      <c r="V87" s="240">
        <v>0</v>
      </c>
      <c r="W87" s="240">
        <v>0</v>
      </c>
      <c r="X87" s="240">
        <v>0</v>
      </c>
      <c r="Y87" s="240">
        <v>0</v>
      </c>
      <c r="Z87" s="240">
        <v>0</v>
      </c>
      <c r="AA87" s="240">
        <v>0</v>
      </c>
      <c r="AB87" s="240">
        <v>0</v>
      </c>
      <c r="AC87" s="240">
        <v>0</v>
      </c>
      <c r="AD87" s="240">
        <v>0</v>
      </c>
      <c r="AE87" s="240">
        <v>0</v>
      </c>
      <c r="AF87" s="240">
        <v>0</v>
      </c>
      <c r="AG87" s="240">
        <v>0</v>
      </c>
      <c r="AH87" s="240">
        <v>0</v>
      </c>
      <c r="AI87" s="240">
        <v>0</v>
      </c>
      <c r="AJ87" s="240">
        <v>0</v>
      </c>
      <c r="AK87" s="240">
        <v>0</v>
      </c>
      <c r="AL87" s="240">
        <v>0</v>
      </c>
      <c r="AM87" s="240">
        <v>0</v>
      </c>
      <c r="AN87" s="240">
        <v>0</v>
      </c>
      <c r="AO87" s="240">
        <v>0</v>
      </c>
      <c r="AP87" s="240">
        <v>0</v>
      </c>
      <c r="AQ87" s="240">
        <v>0</v>
      </c>
      <c r="AR87" s="240">
        <v>0</v>
      </c>
      <c r="AS87" s="240">
        <v>0</v>
      </c>
      <c r="AT87" s="240">
        <v>0</v>
      </c>
      <c r="AU87" s="240">
        <v>6847.2621991418382</v>
      </c>
      <c r="AV87" s="240">
        <v>7723.6318668596605</v>
      </c>
      <c r="AW87" s="240">
        <v>8301.5124786292308</v>
      </c>
      <c r="AX87" s="240">
        <v>8519.7272900594453</v>
      </c>
      <c r="AY87" s="240">
        <v>8597.4432516822635</v>
      </c>
      <c r="AZ87" s="240">
        <v>8482.2872622381365</v>
      </c>
      <c r="BA87" s="240">
        <v>8337.5663400907379</v>
      </c>
      <c r="BB87" s="240">
        <v>8071.3733032605614</v>
      </c>
      <c r="BC87" s="240">
        <v>7949.9419729907158</v>
      </c>
      <c r="BD87" s="240">
        <v>7671.9167451913254</v>
      </c>
      <c r="BE87" s="240">
        <v>7612.3476262374288</v>
      </c>
      <c r="BF87" s="240">
        <v>7612.5769102228005</v>
      </c>
      <c r="BG87" s="240">
        <v>6940.9527944422271</v>
      </c>
      <c r="BH87" s="240">
        <v>6981.7822671613967</v>
      </c>
      <c r="BI87" s="240">
        <v>6897.4343324934016</v>
      </c>
      <c r="BJ87" s="240">
        <v>6843.5363211514805</v>
      </c>
      <c r="BK87" s="240">
        <v>6770.7041635966107</v>
      </c>
      <c r="BL87" s="240">
        <v>6498.2986784565792</v>
      </c>
      <c r="BM87" s="240">
        <v>6513.8555056380455</v>
      </c>
      <c r="BN87" s="240">
        <v>6329.075448864568</v>
      </c>
      <c r="BO87" s="240">
        <v>6432.5251428000574</v>
      </c>
      <c r="BP87" s="240">
        <v>6641.9019663516274</v>
      </c>
      <c r="BQ87" s="240">
        <v>6595.600098430552</v>
      </c>
      <c r="BR87" s="240">
        <v>6556.5468986911383</v>
      </c>
      <c r="BS87" s="240">
        <v>6473.1935064712688</v>
      </c>
      <c r="BT87" s="240">
        <v>6142.9888782635226</v>
      </c>
      <c r="BU87" s="240">
        <v>5710.0697736451339</v>
      </c>
      <c r="BV87" s="240">
        <v>5275.6242092942357</v>
      </c>
      <c r="BW87" s="240">
        <v>5080.7282201751423</v>
      </c>
      <c r="BX87" s="240">
        <v>5701.7570594018398</v>
      </c>
      <c r="BY87" s="240">
        <v>5732.6424802453384</v>
      </c>
      <c r="BZ87" s="240">
        <v>5834.0714290837159</v>
      </c>
      <c r="CA87" s="240">
        <v>5965.1556273869901</v>
      </c>
      <c r="CB87" s="241">
        <v>6147.7950935477184</v>
      </c>
    </row>
    <row r="88" spans="1:80" s="50" customFormat="1" x14ac:dyDescent="0.4">
      <c r="B88" s="171" t="s">
        <v>528</v>
      </c>
      <c r="D88" s="240" t="s">
        <v>411</v>
      </c>
      <c r="E88" s="240" t="s">
        <v>411</v>
      </c>
      <c r="F88" s="240" t="s">
        <v>411</v>
      </c>
      <c r="G88" s="240" t="s">
        <v>411</v>
      </c>
      <c r="H88" s="240" t="s">
        <v>411</v>
      </c>
      <c r="I88" s="240" t="s">
        <v>411</v>
      </c>
      <c r="J88" s="240" t="s">
        <v>411</v>
      </c>
      <c r="K88" s="240" t="s">
        <v>411</v>
      </c>
      <c r="L88" s="240" t="s">
        <v>411</v>
      </c>
      <c r="M88" s="240" t="s">
        <v>411</v>
      </c>
      <c r="N88" s="240" t="s">
        <v>411</v>
      </c>
      <c r="O88" s="240" t="s">
        <v>411</v>
      </c>
      <c r="P88" s="240" t="s">
        <v>411</v>
      </c>
      <c r="Q88" s="240" t="s">
        <v>411</v>
      </c>
      <c r="R88" s="240" t="s">
        <v>411</v>
      </c>
      <c r="S88" s="240" t="s">
        <v>411</v>
      </c>
      <c r="T88" s="240" t="s">
        <v>411</v>
      </c>
      <c r="U88" s="240" t="s">
        <v>411</v>
      </c>
      <c r="V88" s="240" t="s">
        <v>411</v>
      </c>
      <c r="W88" s="240" t="s">
        <v>411</v>
      </c>
      <c r="X88" s="240" t="s">
        <v>411</v>
      </c>
      <c r="Y88" s="240" t="s">
        <v>411</v>
      </c>
      <c r="Z88" s="240" t="s">
        <v>411</v>
      </c>
      <c r="AA88" s="240" t="s">
        <v>411</v>
      </c>
      <c r="AB88" s="240" t="s">
        <v>411</v>
      </c>
      <c r="AC88" s="240" t="s">
        <v>411</v>
      </c>
      <c r="AD88" s="240" t="s">
        <v>411</v>
      </c>
      <c r="AE88" s="240" t="s">
        <v>411</v>
      </c>
      <c r="AF88" s="240" t="s">
        <v>411</v>
      </c>
      <c r="AG88" s="240" t="s">
        <v>411</v>
      </c>
      <c r="AH88" s="240" t="s">
        <v>411</v>
      </c>
      <c r="AI88" s="240" t="s">
        <v>411</v>
      </c>
      <c r="AJ88" s="240" t="s">
        <v>411</v>
      </c>
      <c r="AK88" s="240" t="s">
        <v>411</v>
      </c>
      <c r="AL88" s="240" t="s">
        <v>411</v>
      </c>
      <c r="AM88" s="240" t="s">
        <v>411</v>
      </c>
      <c r="AN88" s="240" t="s">
        <v>411</v>
      </c>
      <c r="AO88" s="240" t="s">
        <v>411</v>
      </c>
      <c r="AP88" s="240" t="s">
        <v>411</v>
      </c>
      <c r="AQ88" s="240" t="s">
        <v>411</v>
      </c>
      <c r="AR88" s="240" t="s">
        <v>411</v>
      </c>
      <c r="AS88" s="240" t="s">
        <v>411</v>
      </c>
      <c r="AT88" s="240" t="s">
        <v>411</v>
      </c>
      <c r="AU88" s="240">
        <v>5617.6010239517864</v>
      </c>
      <c r="AV88" s="240">
        <v>6389.1500519889178</v>
      </c>
      <c r="AW88" s="240">
        <v>6903.7618034397201</v>
      </c>
      <c r="AX88" s="240">
        <v>7096.7195819825574</v>
      </c>
      <c r="AY88" s="240">
        <v>7184.2962889592609</v>
      </c>
      <c r="AZ88" s="240">
        <v>7057.8677203635762</v>
      </c>
      <c r="BA88" s="240">
        <v>6879.0841985227116</v>
      </c>
      <c r="BB88" s="240">
        <v>6630.7842531154647</v>
      </c>
      <c r="BC88" s="240">
        <v>6508.4938623203607</v>
      </c>
      <c r="BD88" s="240">
        <v>6255.3209360762612</v>
      </c>
      <c r="BE88" s="240">
        <v>6190.4675011345153</v>
      </c>
      <c r="BF88" s="240">
        <v>6166.8325733567435</v>
      </c>
      <c r="BG88" s="240">
        <v>5820.1362515913579</v>
      </c>
      <c r="BH88" s="240">
        <v>5867.1239782333751</v>
      </c>
      <c r="BI88" s="240">
        <v>5791.3689299557027</v>
      </c>
      <c r="BJ88" s="240">
        <v>5740.9951941386871</v>
      </c>
      <c r="BK88" s="240">
        <v>5687.4623300373796</v>
      </c>
      <c r="BL88" s="240">
        <v>5459.6933746643836</v>
      </c>
      <c r="BM88" s="240">
        <v>5459.0915013723006</v>
      </c>
      <c r="BN88" s="240">
        <v>5279.4727756654001</v>
      </c>
      <c r="BO88" s="240">
        <v>5400.7338261878076</v>
      </c>
      <c r="BP88" s="240">
        <v>5603.3573615249761</v>
      </c>
      <c r="BQ88" s="240">
        <v>5595.2901897343909</v>
      </c>
      <c r="BR88" s="240">
        <v>5566.2557563535556</v>
      </c>
      <c r="BS88" s="240">
        <v>5483.4093519330809</v>
      </c>
      <c r="BT88" s="240">
        <v>5181.9271436730651</v>
      </c>
      <c r="BU88" s="240">
        <v>4789.8991684992643</v>
      </c>
      <c r="BV88" s="240">
        <v>4405.5001933499352</v>
      </c>
      <c r="BW88" s="240">
        <v>4220.7781156998381</v>
      </c>
      <c r="BX88" s="240">
        <v>4721.7479752343233</v>
      </c>
      <c r="BY88" s="240">
        <v>4741.2727091821971</v>
      </c>
      <c r="BZ88" s="240">
        <v>4819.3948567647476</v>
      </c>
      <c r="CA88" s="240">
        <v>4922.4572072955971</v>
      </c>
      <c r="CB88" s="241">
        <v>5068.3792523277598</v>
      </c>
    </row>
    <row r="89" spans="1:80" s="50" customFormat="1" x14ac:dyDescent="0.4">
      <c r="B89" s="171" t="s">
        <v>529</v>
      </c>
      <c r="D89" s="240" t="s">
        <v>411</v>
      </c>
      <c r="E89" s="240" t="s">
        <v>411</v>
      </c>
      <c r="F89" s="240" t="s">
        <v>411</v>
      </c>
      <c r="G89" s="240" t="s">
        <v>411</v>
      </c>
      <c r="H89" s="240" t="s">
        <v>411</v>
      </c>
      <c r="I89" s="240" t="s">
        <v>411</v>
      </c>
      <c r="J89" s="240" t="s">
        <v>411</v>
      </c>
      <c r="K89" s="240" t="s">
        <v>411</v>
      </c>
      <c r="L89" s="240" t="s">
        <v>411</v>
      </c>
      <c r="M89" s="240" t="s">
        <v>411</v>
      </c>
      <c r="N89" s="240" t="s">
        <v>411</v>
      </c>
      <c r="O89" s="240" t="s">
        <v>411</v>
      </c>
      <c r="P89" s="240" t="s">
        <v>411</v>
      </c>
      <c r="Q89" s="240" t="s">
        <v>411</v>
      </c>
      <c r="R89" s="240" t="s">
        <v>411</v>
      </c>
      <c r="S89" s="240" t="s">
        <v>411</v>
      </c>
      <c r="T89" s="240" t="s">
        <v>411</v>
      </c>
      <c r="U89" s="240" t="s">
        <v>411</v>
      </c>
      <c r="V89" s="240" t="s">
        <v>411</v>
      </c>
      <c r="W89" s="240" t="s">
        <v>411</v>
      </c>
      <c r="X89" s="240" t="s">
        <v>411</v>
      </c>
      <c r="Y89" s="240" t="s">
        <v>411</v>
      </c>
      <c r="Z89" s="240" t="s">
        <v>411</v>
      </c>
      <c r="AA89" s="240" t="s">
        <v>411</v>
      </c>
      <c r="AB89" s="240" t="s">
        <v>411</v>
      </c>
      <c r="AC89" s="240" t="s">
        <v>411</v>
      </c>
      <c r="AD89" s="240" t="s">
        <v>411</v>
      </c>
      <c r="AE89" s="240" t="s">
        <v>411</v>
      </c>
      <c r="AF89" s="240" t="s">
        <v>411</v>
      </c>
      <c r="AG89" s="240" t="s">
        <v>411</v>
      </c>
      <c r="AH89" s="240" t="s">
        <v>411</v>
      </c>
      <c r="AI89" s="240" t="s">
        <v>411</v>
      </c>
      <c r="AJ89" s="240" t="s">
        <v>411</v>
      </c>
      <c r="AK89" s="240" t="s">
        <v>411</v>
      </c>
      <c r="AL89" s="240" t="s">
        <v>411</v>
      </c>
      <c r="AM89" s="240" t="s">
        <v>411</v>
      </c>
      <c r="AN89" s="240" t="s">
        <v>411</v>
      </c>
      <c r="AO89" s="240" t="s">
        <v>411</v>
      </c>
      <c r="AP89" s="240" t="s">
        <v>411</v>
      </c>
      <c r="AQ89" s="240" t="s">
        <v>411</v>
      </c>
      <c r="AR89" s="240" t="s">
        <v>411</v>
      </c>
      <c r="AS89" s="240" t="s">
        <v>411</v>
      </c>
      <c r="AT89" s="240" t="s">
        <v>411</v>
      </c>
      <c r="AU89" s="240">
        <v>318.56901045284468</v>
      </c>
      <c r="AV89" s="240">
        <v>364.9716781651079</v>
      </c>
      <c r="AW89" s="240">
        <v>385.47029658238324</v>
      </c>
      <c r="AX89" s="240">
        <v>406.88873860145225</v>
      </c>
      <c r="AY89" s="240">
        <v>414.00527320058046</v>
      </c>
      <c r="AZ89" s="240">
        <v>411.59795860512315</v>
      </c>
      <c r="BA89" s="240">
        <v>406.15358650791194</v>
      </c>
      <c r="BB89" s="240">
        <v>397.67645560618513</v>
      </c>
      <c r="BC89" s="240">
        <v>398.55139777304913</v>
      </c>
      <c r="BD89" s="240">
        <v>394.02319870472047</v>
      </c>
      <c r="BE89" s="240">
        <v>393.95212995222965</v>
      </c>
      <c r="BF89" s="240">
        <v>399.79508118376168</v>
      </c>
      <c r="BG89" s="240">
        <v>376.7372795731664</v>
      </c>
      <c r="BH89" s="240">
        <v>367.67874894199252</v>
      </c>
      <c r="BI89" s="240">
        <v>369.1008987828526</v>
      </c>
      <c r="BJ89" s="240">
        <v>368.92480565353918</v>
      </c>
      <c r="BK89" s="240">
        <v>370.6601014928134</v>
      </c>
      <c r="BL89" s="240">
        <v>321.58943958385316</v>
      </c>
      <c r="BM89" s="240">
        <v>298.48363309479032</v>
      </c>
      <c r="BN89" s="240">
        <v>272.41733203183742</v>
      </c>
      <c r="BO89" s="240">
        <v>254.86881670082326</v>
      </c>
      <c r="BP89" s="240">
        <v>259.30014004961413</v>
      </c>
      <c r="BQ89" s="240">
        <v>255.50494869080265</v>
      </c>
      <c r="BR89" s="240">
        <v>251.95654293148712</v>
      </c>
      <c r="BS89" s="240">
        <v>255.39383947319121</v>
      </c>
      <c r="BT89" s="240">
        <v>252.86257834690741</v>
      </c>
      <c r="BU89" s="240">
        <v>250.06886620686331</v>
      </c>
      <c r="BV89" s="240">
        <v>241.72974378664517</v>
      </c>
      <c r="BW89" s="240">
        <v>232.02165223354385</v>
      </c>
      <c r="BX89" s="240">
        <v>263.78168877432097</v>
      </c>
      <c r="BY89" s="240">
        <v>265.13174868850524</v>
      </c>
      <c r="BZ89" s="240">
        <v>270.26737559570938</v>
      </c>
      <c r="CA89" s="240">
        <v>277.01090673697473</v>
      </c>
      <c r="CB89" s="241">
        <v>285.75343898613886</v>
      </c>
    </row>
    <row r="90" spans="1:80" s="50" customFormat="1" x14ac:dyDescent="0.4">
      <c r="B90" s="171" t="s">
        <v>530</v>
      </c>
      <c r="D90" s="240" t="s">
        <v>411</v>
      </c>
      <c r="E90" s="240" t="s">
        <v>411</v>
      </c>
      <c r="F90" s="240" t="s">
        <v>411</v>
      </c>
      <c r="G90" s="240" t="s">
        <v>411</v>
      </c>
      <c r="H90" s="240" t="s">
        <v>411</v>
      </c>
      <c r="I90" s="240" t="s">
        <v>411</v>
      </c>
      <c r="J90" s="240" t="s">
        <v>411</v>
      </c>
      <c r="K90" s="240" t="s">
        <v>411</v>
      </c>
      <c r="L90" s="240" t="s">
        <v>411</v>
      </c>
      <c r="M90" s="240" t="s">
        <v>411</v>
      </c>
      <c r="N90" s="240" t="s">
        <v>411</v>
      </c>
      <c r="O90" s="240" t="s">
        <v>411</v>
      </c>
      <c r="P90" s="240" t="s">
        <v>411</v>
      </c>
      <c r="Q90" s="240" t="s">
        <v>411</v>
      </c>
      <c r="R90" s="240" t="s">
        <v>411</v>
      </c>
      <c r="S90" s="240" t="s">
        <v>411</v>
      </c>
      <c r="T90" s="240" t="s">
        <v>411</v>
      </c>
      <c r="U90" s="240" t="s">
        <v>411</v>
      </c>
      <c r="V90" s="240" t="s">
        <v>411</v>
      </c>
      <c r="W90" s="240" t="s">
        <v>411</v>
      </c>
      <c r="X90" s="240" t="s">
        <v>411</v>
      </c>
      <c r="Y90" s="240" t="s">
        <v>411</v>
      </c>
      <c r="Z90" s="240" t="s">
        <v>411</v>
      </c>
      <c r="AA90" s="240" t="s">
        <v>411</v>
      </c>
      <c r="AB90" s="240" t="s">
        <v>411</v>
      </c>
      <c r="AC90" s="240" t="s">
        <v>411</v>
      </c>
      <c r="AD90" s="240" t="s">
        <v>411</v>
      </c>
      <c r="AE90" s="240" t="s">
        <v>411</v>
      </c>
      <c r="AF90" s="240" t="s">
        <v>411</v>
      </c>
      <c r="AG90" s="240" t="s">
        <v>411</v>
      </c>
      <c r="AH90" s="240" t="s">
        <v>411</v>
      </c>
      <c r="AI90" s="240" t="s">
        <v>411</v>
      </c>
      <c r="AJ90" s="240" t="s">
        <v>411</v>
      </c>
      <c r="AK90" s="240" t="s">
        <v>411</v>
      </c>
      <c r="AL90" s="240" t="s">
        <v>411</v>
      </c>
      <c r="AM90" s="240" t="s">
        <v>411</v>
      </c>
      <c r="AN90" s="240" t="s">
        <v>411</v>
      </c>
      <c r="AO90" s="240" t="s">
        <v>411</v>
      </c>
      <c r="AP90" s="240" t="s">
        <v>411</v>
      </c>
      <c r="AQ90" s="240" t="s">
        <v>411</v>
      </c>
      <c r="AR90" s="240" t="s">
        <v>411</v>
      </c>
      <c r="AS90" s="240" t="s">
        <v>411</v>
      </c>
      <c r="AT90" s="240" t="s">
        <v>411</v>
      </c>
      <c r="AU90" s="240">
        <v>911.09216473720744</v>
      </c>
      <c r="AV90" s="240">
        <v>969.51013670563509</v>
      </c>
      <c r="AW90" s="240">
        <v>1012.2803786071271</v>
      </c>
      <c r="AX90" s="240">
        <v>1016.1189694754347</v>
      </c>
      <c r="AY90" s="240">
        <v>999.14168952242278</v>
      </c>
      <c r="AZ90" s="240">
        <v>1012.8215832694362</v>
      </c>
      <c r="BA90" s="240">
        <v>1052.3285550601129</v>
      </c>
      <c r="BB90" s="240">
        <v>1042.9125945389114</v>
      </c>
      <c r="BC90" s="240">
        <v>1042.896712897305</v>
      </c>
      <c r="BD90" s="240">
        <v>1022.5726104103444</v>
      </c>
      <c r="BE90" s="240">
        <v>1027.9279951506846</v>
      </c>
      <c r="BF90" s="240">
        <v>1045.9492556822947</v>
      </c>
      <c r="BG90" s="240">
        <v>744.07926327770258</v>
      </c>
      <c r="BH90" s="240">
        <v>746.97953998602975</v>
      </c>
      <c r="BI90" s="240">
        <v>736.96450375484687</v>
      </c>
      <c r="BJ90" s="240">
        <v>733.61632135925345</v>
      </c>
      <c r="BK90" s="240">
        <v>712.58173206641766</v>
      </c>
      <c r="BL90" s="240">
        <v>717.01586420834178</v>
      </c>
      <c r="BM90" s="240">
        <v>756.28037117095437</v>
      </c>
      <c r="BN90" s="240">
        <v>777.18534116733031</v>
      </c>
      <c r="BO90" s="240">
        <v>776.92249991142671</v>
      </c>
      <c r="BP90" s="240">
        <v>779.24446477703657</v>
      </c>
      <c r="BQ90" s="240">
        <v>744.80496000535879</v>
      </c>
      <c r="BR90" s="240">
        <v>738.33459940609544</v>
      </c>
      <c r="BS90" s="240">
        <v>734.39031506499725</v>
      </c>
      <c r="BT90" s="240">
        <v>708.19915624355042</v>
      </c>
      <c r="BU90" s="240">
        <v>670.10173893900674</v>
      </c>
      <c r="BV90" s="240">
        <v>628.39427215765534</v>
      </c>
      <c r="BW90" s="240">
        <v>627.92845224176028</v>
      </c>
      <c r="BX90" s="240">
        <v>716.22739539319491</v>
      </c>
      <c r="BY90" s="240">
        <v>726.23802237463588</v>
      </c>
      <c r="BZ90" s="240">
        <v>744.40919672325913</v>
      </c>
      <c r="CA90" s="240">
        <v>765.68751335441868</v>
      </c>
      <c r="CB90" s="241">
        <v>793.66240223381931</v>
      </c>
    </row>
    <row r="91" spans="1:80" s="50" customFormat="1" ht="26.25" customHeight="1" x14ac:dyDescent="0.4">
      <c r="B91" s="64" t="s">
        <v>554</v>
      </c>
      <c r="D91" s="240">
        <v>0</v>
      </c>
      <c r="E91" s="240">
        <v>0</v>
      </c>
      <c r="F91" s="240">
        <v>0</v>
      </c>
      <c r="G91" s="240">
        <v>0</v>
      </c>
      <c r="H91" s="240">
        <v>0</v>
      </c>
      <c r="I91" s="240">
        <v>0</v>
      </c>
      <c r="J91" s="240">
        <v>0</v>
      </c>
      <c r="K91" s="240">
        <v>0</v>
      </c>
      <c r="L91" s="240">
        <v>0</v>
      </c>
      <c r="M91" s="240">
        <v>0</v>
      </c>
      <c r="N91" s="240">
        <v>0</v>
      </c>
      <c r="O91" s="240">
        <v>0</v>
      </c>
      <c r="P91" s="240">
        <v>0</v>
      </c>
      <c r="Q91" s="240">
        <v>0</v>
      </c>
      <c r="R91" s="240">
        <v>0</v>
      </c>
      <c r="S91" s="240">
        <v>0</v>
      </c>
      <c r="T91" s="240">
        <v>0</v>
      </c>
      <c r="U91" s="240">
        <v>0</v>
      </c>
      <c r="V91" s="240">
        <v>0</v>
      </c>
      <c r="W91" s="240">
        <v>0</v>
      </c>
      <c r="X91" s="240">
        <v>0</v>
      </c>
      <c r="Y91" s="240">
        <v>0</v>
      </c>
      <c r="Z91" s="240">
        <v>0</v>
      </c>
      <c r="AA91" s="240">
        <v>0</v>
      </c>
      <c r="AB91" s="240">
        <v>0</v>
      </c>
      <c r="AC91" s="240">
        <v>0</v>
      </c>
      <c r="AD91" s="240">
        <v>0</v>
      </c>
      <c r="AE91" s="240">
        <v>0</v>
      </c>
      <c r="AF91" s="240">
        <v>0</v>
      </c>
      <c r="AG91" s="240">
        <v>0</v>
      </c>
      <c r="AH91" s="240">
        <v>0</v>
      </c>
      <c r="AI91" s="240">
        <v>0</v>
      </c>
      <c r="AJ91" s="240">
        <v>0</v>
      </c>
      <c r="AK91" s="240">
        <v>0</v>
      </c>
      <c r="AL91" s="240">
        <v>0</v>
      </c>
      <c r="AM91" s="240">
        <v>0</v>
      </c>
      <c r="AN91" s="240">
        <v>0</v>
      </c>
      <c r="AO91" s="240">
        <v>0</v>
      </c>
      <c r="AP91" s="240">
        <v>0</v>
      </c>
      <c r="AQ91" s="240">
        <v>0</v>
      </c>
      <c r="AR91" s="240">
        <v>0</v>
      </c>
      <c r="AS91" s="240">
        <v>0</v>
      </c>
      <c r="AT91" s="240">
        <v>0</v>
      </c>
      <c r="AU91" s="240">
        <v>4188.6505385773962</v>
      </c>
      <c r="AV91" s="240">
        <v>5490.7009427353642</v>
      </c>
      <c r="AW91" s="240">
        <v>6915.218099630154</v>
      </c>
      <c r="AX91" s="240">
        <v>7944.7189339991382</v>
      </c>
      <c r="AY91" s="240">
        <v>8620.7118243826244</v>
      </c>
      <c r="AZ91" s="240">
        <v>8849.1797464605334</v>
      </c>
      <c r="BA91" s="240">
        <v>8612.4146370703747</v>
      </c>
      <c r="BB91" s="240">
        <v>8452.0321534865252</v>
      </c>
      <c r="BC91" s="240">
        <v>8507.2380213963716</v>
      </c>
      <c r="BD91" s="240">
        <v>8614.2698054687662</v>
      </c>
      <c r="BE91" s="240">
        <v>9087.66754706752</v>
      </c>
      <c r="BF91" s="240">
        <v>10183.841131218145</v>
      </c>
      <c r="BG91" s="240">
        <v>10105.784119310294</v>
      </c>
      <c r="BH91" s="240">
        <v>10683.664776486157</v>
      </c>
      <c r="BI91" s="240">
        <v>11357.638890942748</v>
      </c>
      <c r="BJ91" s="240">
        <v>12070.223230595406</v>
      </c>
      <c r="BK91" s="240">
        <v>12759.498086722215</v>
      </c>
      <c r="BL91" s="240">
        <v>14206.36397025008</v>
      </c>
      <c r="BM91" s="240">
        <v>17291.724237155584</v>
      </c>
      <c r="BN91" s="240">
        <v>18759.068363062153</v>
      </c>
      <c r="BO91" s="240">
        <v>19885.32817112239</v>
      </c>
      <c r="BP91" s="240">
        <v>20364.477972196673</v>
      </c>
      <c r="BQ91" s="240">
        <v>20199.099848907885</v>
      </c>
      <c r="BR91" s="240">
        <v>20029.585720750663</v>
      </c>
      <c r="BS91" s="240">
        <v>19806.964640961785</v>
      </c>
      <c r="BT91" s="240">
        <v>18678.89278874065</v>
      </c>
      <c r="BU91" s="240">
        <v>17504.238308880431</v>
      </c>
      <c r="BV91" s="240">
        <v>15846.522188506562</v>
      </c>
      <c r="BW91" s="240">
        <v>13210.825154458027</v>
      </c>
      <c r="BX91" s="240">
        <v>17860.74783657107</v>
      </c>
      <c r="BY91" s="240">
        <v>17841.585764159088</v>
      </c>
      <c r="BZ91" s="240">
        <v>18049.573820095826</v>
      </c>
      <c r="CA91" s="240">
        <v>18304.330978890994</v>
      </c>
      <c r="CB91" s="241">
        <v>18610.094717481676</v>
      </c>
    </row>
    <row r="92" spans="1:80" s="50" customFormat="1" x14ac:dyDescent="0.4">
      <c r="B92" s="171" t="s">
        <v>528</v>
      </c>
      <c r="D92" s="240" t="s">
        <v>411</v>
      </c>
      <c r="E92" s="240" t="s">
        <v>411</v>
      </c>
      <c r="F92" s="240" t="s">
        <v>411</v>
      </c>
      <c r="G92" s="240" t="s">
        <v>411</v>
      </c>
      <c r="H92" s="240" t="s">
        <v>411</v>
      </c>
      <c r="I92" s="240" t="s">
        <v>411</v>
      </c>
      <c r="J92" s="240" t="s">
        <v>411</v>
      </c>
      <c r="K92" s="240" t="s">
        <v>411</v>
      </c>
      <c r="L92" s="240" t="s">
        <v>411</v>
      </c>
      <c r="M92" s="240" t="s">
        <v>411</v>
      </c>
      <c r="N92" s="240" t="s">
        <v>411</v>
      </c>
      <c r="O92" s="240" t="s">
        <v>411</v>
      </c>
      <c r="P92" s="240" t="s">
        <v>411</v>
      </c>
      <c r="Q92" s="240" t="s">
        <v>411</v>
      </c>
      <c r="R92" s="240" t="s">
        <v>411</v>
      </c>
      <c r="S92" s="240" t="s">
        <v>411</v>
      </c>
      <c r="T92" s="240" t="s">
        <v>411</v>
      </c>
      <c r="U92" s="240" t="s">
        <v>411</v>
      </c>
      <c r="V92" s="240" t="s">
        <v>411</v>
      </c>
      <c r="W92" s="240" t="s">
        <v>411</v>
      </c>
      <c r="X92" s="240" t="s">
        <v>411</v>
      </c>
      <c r="Y92" s="240" t="s">
        <v>411</v>
      </c>
      <c r="Z92" s="240" t="s">
        <v>411</v>
      </c>
      <c r="AA92" s="240" t="s">
        <v>411</v>
      </c>
      <c r="AB92" s="240" t="s">
        <v>411</v>
      </c>
      <c r="AC92" s="240" t="s">
        <v>411</v>
      </c>
      <c r="AD92" s="240" t="s">
        <v>411</v>
      </c>
      <c r="AE92" s="240" t="s">
        <v>411</v>
      </c>
      <c r="AF92" s="240" t="s">
        <v>411</v>
      </c>
      <c r="AG92" s="240" t="s">
        <v>411</v>
      </c>
      <c r="AH92" s="240" t="s">
        <v>411</v>
      </c>
      <c r="AI92" s="240" t="s">
        <v>411</v>
      </c>
      <c r="AJ92" s="240" t="s">
        <v>411</v>
      </c>
      <c r="AK92" s="240" t="s">
        <v>411</v>
      </c>
      <c r="AL92" s="240" t="s">
        <v>411</v>
      </c>
      <c r="AM92" s="240" t="s">
        <v>411</v>
      </c>
      <c r="AN92" s="240" t="s">
        <v>411</v>
      </c>
      <c r="AO92" s="240" t="s">
        <v>411</v>
      </c>
      <c r="AP92" s="240" t="s">
        <v>411</v>
      </c>
      <c r="AQ92" s="240" t="s">
        <v>411</v>
      </c>
      <c r="AR92" s="240" t="s">
        <v>411</v>
      </c>
      <c r="AS92" s="240" t="s">
        <v>411</v>
      </c>
      <c r="AT92" s="240" t="s">
        <v>411</v>
      </c>
      <c r="AU92" s="240">
        <v>3761.2580094348177</v>
      </c>
      <c r="AV92" s="240">
        <v>4962.8141284383464</v>
      </c>
      <c r="AW92" s="240">
        <v>6288.3943211995929</v>
      </c>
      <c r="AX92" s="240">
        <v>7222.1633377251937</v>
      </c>
      <c r="AY92" s="240">
        <v>7831.0168942145965</v>
      </c>
      <c r="AZ92" s="240">
        <v>8029.9461185028495</v>
      </c>
      <c r="BA92" s="240">
        <v>7773.1064750102814</v>
      </c>
      <c r="BB92" s="240">
        <v>7594.5215118367569</v>
      </c>
      <c r="BC92" s="240">
        <v>7627.2267671769887</v>
      </c>
      <c r="BD92" s="240">
        <v>7713.0654783360314</v>
      </c>
      <c r="BE92" s="240">
        <v>8134.0806162222771</v>
      </c>
      <c r="BF92" s="240">
        <v>9071.2492067705352</v>
      </c>
      <c r="BG92" s="240">
        <v>8886.0889625123673</v>
      </c>
      <c r="BH92" s="240">
        <v>9452.1787263255992</v>
      </c>
      <c r="BI92" s="240">
        <v>10108.824387596718</v>
      </c>
      <c r="BJ92" s="240">
        <v>10785.883388833356</v>
      </c>
      <c r="BK92" s="240">
        <v>11419.683263010438</v>
      </c>
      <c r="BL92" s="240">
        <v>12698.084172766474</v>
      </c>
      <c r="BM92" s="240">
        <v>15500.513075621177</v>
      </c>
      <c r="BN92" s="240">
        <v>16818.934477972503</v>
      </c>
      <c r="BO92" s="240">
        <v>17822.254997545864</v>
      </c>
      <c r="BP92" s="240">
        <v>18261.228666680545</v>
      </c>
      <c r="BQ92" s="240">
        <v>18124.031541523298</v>
      </c>
      <c r="BR92" s="240">
        <v>17972.24912224435</v>
      </c>
      <c r="BS92" s="240">
        <v>17765.63222921329</v>
      </c>
      <c r="BT92" s="240">
        <v>16736.542445631894</v>
      </c>
      <c r="BU92" s="240">
        <v>15652.329836732881</v>
      </c>
      <c r="BV92" s="240">
        <v>14136.064092325123</v>
      </c>
      <c r="BW92" s="240">
        <v>11700.505728525637</v>
      </c>
      <c r="BX92" s="240">
        <v>15848.530619325124</v>
      </c>
      <c r="BY92" s="240">
        <v>15822.284045709172</v>
      </c>
      <c r="BZ92" s="240">
        <v>15998.811982129537</v>
      </c>
      <c r="CA92" s="240">
        <v>16217.486279448076</v>
      </c>
      <c r="CB92" s="241">
        <v>16477.558804434459</v>
      </c>
    </row>
    <row r="93" spans="1:80" s="50" customFormat="1" x14ac:dyDescent="0.4">
      <c r="B93" s="171" t="s">
        <v>529</v>
      </c>
      <c r="D93" s="240" t="s">
        <v>411</v>
      </c>
      <c r="E93" s="240" t="s">
        <v>411</v>
      </c>
      <c r="F93" s="240" t="s">
        <v>411</v>
      </c>
      <c r="G93" s="240" t="s">
        <v>411</v>
      </c>
      <c r="H93" s="240" t="s">
        <v>411</v>
      </c>
      <c r="I93" s="240" t="s">
        <v>411</v>
      </c>
      <c r="J93" s="240" t="s">
        <v>411</v>
      </c>
      <c r="K93" s="240" t="s">
        <v>411</v>
      </c>
      <c r="L93" s="240" t="s">
        <v>411</v>
      </c>
      <c r="M93" s="240" t="s">
        <v>411</v>
      </c>
      <c r="N93" s="240" t="s">
        <v>411</v>
      </c>
      <c r="O93" s="240" t="s">
        <v>411</v>
      </c>
      <c r="P93" s="240" t="s">
        <v>411</v>
      </c>
      <c r="Q93" s="240" t="s">
        <v>411</v>
      </c>
      <c r="R93" s="240" t="s">
        <v>411</v>
      </c>
      <c r="S93" s="240" t="s">
        <v>411</v>
      </c>
      <c r="T93" s="240" t="s">
        <v>411</v>
      </c>
      <c r="U93" s="240" t="s">
        <v>411</v>
      </c>
      <c r="V93" s="240" t="s">
        <v>411</v>
      </c>
      <c r="W93" s="240" t="s">
        <v>411</v>
      </c>
      <c r="X93" s="240" t="s">
        <v>411</v>
      </c>
      <c r="Y93" s="240" t="s">
        <v>411</v>
      </c>
      <c r="Z93" s="240" t="s">
        <v>411</v>
      </c>
      <c r="AA93" s="240" t="s">
        <v>411</v>
      </c>
      <c r="AB93" s="240" t="s">
        <v>411</v>
      </c>
      <c r="AC93" s="240" t="s">
        <v>411</v>
      </c>
      <c r="AD93" s="240" t="s">
        <v>411</v>
      </c>
      <c r="AE93" s="240" t="s">
        <v>411</v>
      </c>
      <c r="AF93" s="240" t="s">
        <v>411</v>
      </c>
      <c r="AG93" s="240" t="s">
        <v>411</v>
      </c>
      <c r="AH93" s="240" t="s">
        <v>411</v>
      </c>
      <c r="AI93" s="240" t="s">
        <v>411</v>
      </c>
      <c r="AJ93" s="240" t="s">
        <v>411</v>
      </c>
      <c r="AK93" s="240" t="s">
        <v>411</v>
      </c>
      <c r="AL93" s="240" t="s">
        <v>411</v>
      </c>
      <c r="AM93" s="240" t="s">
        <v>411</v>
      </c>
      <c r="AN93" s="240" t="s">
        <v>411</v>
      </c>
      <c r="AO93" s="240" t="s">
        <v>411</v>
      </c>
      <c r="AP93" s="240" t="s">
        <v>411</v>
      </c>
      <c r="AQ93" s="240" t="s">
        <v>411</v>
      </c>
      <c r="AR93" s="240" t="s">
        <v>411</v>
      </c>
      <c r="AS93" s="240" t="s">
        <v>411</v>
      </c>
      <c r="AT93" s="240" t="s">
        <v>411</v>
      </c>
      <c r="AU93" s="240">
        <v>190.56362891113451</v>
      </c>
      <c r="AV93" s="240">
        <v>239.62443441021927</v>
      </c>
      <c r="AW93" s="240">
        <v>290.01580892452159</v>
      </c>
      <c r="AX93" s="240">
        <v>329.9802123503913</v>
      </c>
      <c r="AY93" s="240">
        <v>352.63958658110374</v>
      </c>
      <c r="AZ93" s="240">
        <v>359.58875530564205</v>
      </c>
      <c r="BA93" s="240">
        <v>354.11421652588882</v>
      </c>
      <c r="BB93" s="240">
        <v>349.15314742861551</v>
      </c>
      <c r="BC93" s="240">
        <v>355.75127206917301</v>
      </c>
      <c r="BD93" s="240">
        <v>357.53203014919092</v>
      </c>
      <c r="BE93" s="240">
        <v>370.27770547507822</v>
      </c>
      <c r="BF93" s="240">
        <v>407.56639789968852</v>
      </c>
      <c r="BG93" s="240">
        <v>376.2742385311355</v>
      </c>
      <c r="BH93" s="240">
        <v>382.90866748468096</v>
      </c>
      <c r="BI93" s="240">
        <v>395.14220029693985</v>
      </c>
      <c r="BJ93" s="240">
        <v>413.24288584733461</v>
      </c>
      <c r="BK93" s="240">
        <v>443.98169552252301</v>
      </c>
      <c r="BL93" s="240">
        <v>540.55982029624033</v>
      </c>
      <c r="BM93" s="240">
        <v>694.56991944472634</v>
      </c>
      <c r="BN93" s="240">
        <v>772.98804257752704</v>
      </c>
      <c r="BO93" s="240">
        <v>847.45064996599399</v>
      </c>
      <c r="BP93" s="240">
        <v>861.16151069263901</v>
      </c>
      <c r="BQ93" s="240">
        <v>857.47372632574957</v>
      </c>
      <c r="BR93" s="240">
        <v>853.7132199875349</v>
      </c>
      <c r="BS93" s="240">
        <v>854.80541224442857</v>
      </c>
      <c r="BT93" s="240">
        <v>815.29769441391181</v>
      </c>
      <c r="BU93" s="240">
        <v>782.11829153515851</v>
      </c>
      <c r="BV93" s="240">
        <v>721.10630495459043</v>
      </c>
      <c r="BW93" s="240">
        <v>617.32815833580651</v>
      </c>
      <c r="BX93" s="240">
        <v>822.62287775253571</v>
      </c>
      <c r="BY93" s="240">
        <v>822.45515254330064</v>
      </c>
      <c r="BZ93" s="240">
        <v>833.09224605563782</v>
      </c>
      <c r="CA93" s="240">
        <v>846.1589667527478</v>
      </c>
      <c r="CB93" s="241">
        <v>862.48455327543695</v>
      </c>
    </row>
    <row r="94" spans="1:80" s="50" customFormat="1" x14ac:dyDescent="0.4">
      <c r="B94" s="171" t="s">
        <v>530</v>
      </c>
      <c r="D94" s="240" t="s">
        <v>411</v>
      </c>
      <c r="E94" s="240" t="s">
        <v>411</v>
      </c>
      <c r="F94" s="240" t="s">
        <v>411</v>
      </c>
      <c r="G94" s="240" t="s">
        <v>411</v>
      </c>
      <c r="H94" s="240" t="s">
        <v>411</v>
      </c>
      <c r="I94" s="240" t="s">
        <v>411</v>
      </c>
      <c r="J94" s="240" t="s">
        <v>411</v>
      </c>
      <c r="K94" s="240" t="s">
        <v>411</v>
      </c>
      <c r="L94" s="240" t="s">
        <v>411</v>
      </c>
      <c r="M94" s="240" t="s">
        <v>411</v>
      </c>
      <c r="N94" s="240" t="s">
        <v>411</v>
      </c>
      <c r="O94" s="240" t="s">
        <v>411</v>
      </c>
      <c r="P94" s="240" t="s">
        <v>411</v>
      </c>
      <c r="Q94" s="240" t="s">
        <v>411</v>
      </c>
      <c r="R94" s="240" t="s">
        <v>411</v>
      </c>
      <c r="S94" s="240" t="s">
        <v>411</v>
      </c>
      <c r="T94" s="240" t="s">
        <v>411</v>
      </c>
      <c r="U94" s="240" t="s">
        <v>411</v>
      </c>
      <c r="V94" s="240" t="s">
        <v>411</v>
      </c>
      <c r="W94" s="240" t="s">
        <v>411</v>
      </c>
      <c r="X94" s="240" t="s">
        <v>411</v>
      </c>
      <c r="Y94" s="240" t="s">
        <v>411</v>
      </c>
      <c r="Z94" s="240" t="s">
        <v>411</v>
      </c>
      <c r="AA94" s="240" t="s">
        <v>411</v>
      </c>
      <c r="AB94" s="240" t="s">
        <v>411</v>
      </c>
      <c r="AC94" s="240" t="s">
        <v>411</v>
      </c>
      <c r="AD94" s="240" t="s">
        <v>411</v>
      </c>
      <c r="AE94" s="240" t="s">
        <v>411</v>
      </c>
      <c r="AF94" s="240" t="s">
        <v>411</v>
      </c>
      <c r="AG94" s="240" t="s">
        <v>411</v>
      </c>
      <c r="AH94" s="240" t="s">
        <v>411</v>
      </c>
      <c r="AI94" s="240" t="s">
        <v>411</v>
      </c>
      <c r="AJ94" s="240" t="s">
        <v>411</v>
      </c>
      <c r="AK94" s="240" t="s">
        <v>411</v>
      </c>
      <c r="AL94" s="240" t="s">
        <v>411</v>
      </c>
      <c r="AM94" s="240" t="s">
        <v>411</v>
      </c>
      <c r="AN94" s="240" t="s">
        <v>411</v>
      </c>
      <c r="AO94" s="240" t="s">
        <v>411</v>
      </c>
      <c r="AP94" s="240" t="s">
        <v>411</v>
      </c>
      <c r="AQ94" s="240" t="s">
        <v>411</v>
      </c>
      <c r="AR94" s="240" t="s">
        <v>411</v>
      </c>
      <c r="AS94" s="240" t="s">
        <v>411</v>
      </c>
      <c r="AT94" s="240" t="s">
        <v>411</v>
      </c>
      <c r="AU94" s="240">
        <v>236.82890023144458</v>
      </c>
      <c r="AV94" s="240">
        <v>288.26237988679839</v>
      </c>
      <c r="AW94" s="240">
        <v>336.80796950603963</v>
      </c>
      <c r="AX94" s="240">
        <v>392.57538392355349</v>
      </c>
      <c r="AY94" s="240">
        <v>437.05534358692461</v>
      </c>
      <c r="AZ94" s="240">
        <v>459.64487265204178</v>
      </c>
      <c r="BA94" s="240">
        <v>485.19394553420466</v>
      </c>
      <c r="BB94" s="240">
        <v>508.35749422115225</v>
      </c>
      <c r="BC94" s="240">
        <v>524.25998215021059</v>
      </c>
      <c r="BD94" s="240">
        <v>543.67229698354436</v>
      </c>
      <c r="BE94" s="240">
        <v>583.30922537016488</v>
      </c>
      <c r="BF94" s="240">
        <v>705.0255265479235</v>
      </c>
      <c r="BG94" s="240">
        <v>843.42091826678961</v>
      </c>
      <c r="BH94" s="240">
        <v>848.57738267587706</v>
      </c>
      <c r="BI94" s="240">
        <v>853.67230304909128</v>
      </c>
      <c r="BJ94" s="240">
        <v>871.09695591471586</v>
      </c>
      <c r="BK94" s="240">
        <v>895.83312818925367</v>
      </c>
      <c r="BL94" s="240">
        <v>967.719977187366</v>
      </c>
      <c r="BM94" s="240">
        <v>1096.6412420896825</v>
      </c>
      <c r="BN94" s="240">
        <v>1167.1458425121243</v>
      </c>
      <c r="BO94" s="240">
        <v>1215.6225236105279</v>
      </c>
      <c r="BP94" s="240">
        <v>1242.0877948234868</v>
      </c>
      <c r="BQ94" s="240">
        <v>1217.5945810588369</v>
      </c>
      <c r="BR94" s="240">
        <v>1203.6233785187783</v>
      </c>
      <c r="BS94" s="240">
        <v>1186.5269995040633</v>
      </c>
      <c r="BT94" s="240">
        <v>1127.0526486948486</v>
      </c>
      <c r="BU94" s="240">
        <v>1069.7901806123928</v>
      </c>
      <c r="BV94" s="240">
        <v>989.35179122684838</v>
      </c>
      <c r="BW94" s="240">
        <v>892.99126759658452</v>
      </c>
      <c r="BX94" s="240">
        <v>1189.5943394934084</v>
      </c>
      <c r="BY94" s="240">
        <v>1196.8465659066133</v>
      </c>
      <c r="BZ94" s="240">
        <v>1217.6695919106551</v>
      </c>
      <c r="CA94" s="240">
        <v>1240.6857326901679</v>
      </c>
      <c r="CB94" s="241">
        <v>1270.0513597717807</v>
      </c>
    </row>
    <row r="95" spans="1:80" s="50" customFormat="1" ht="26.25" customHeight="1" x14ac:dyDescent="0.4">
      <c r="B95" s="50" t="s">
        <v>533</v>
      </c>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1"/>
    </row>
    <row r="96" spans="1:80" s="50" customFormat="1" x14ac:dyDescent="0.4">
      <c r="B96" s="64" t="s">
        <v>534</v>
      </c>
      <c r="D96" s="240">
        <v>0</v>
      </c>
      <c r="E96" s="240">
        <v>0</v>
      </c>
      <c r="F96" s="240">
        <v>0</v>
      </c>
      <c r="G96" s="240">
        <v>0</v>
      </c>
      <c r="H96" s="240">
        <v>0</v>
      </c>
      <c r="I96" s="240">
        <v>0</v>
      </c>
      <c r="J96" s="240">
        <v>0</v>
      </c>
      <c r="K96" s="240">
        <v>0</v>
      </c>
      <c r="L96" s="240">
        <v>0</v>
      </c>
      <c r="M96" s="240">
        <v>0</v>
      </c>
      <c r="N96" s="240">
        <v>0</v>
      </c>
      <c r="O96" s="240">
        <v>0</v>
      </c>
      <c r="P96" s="240">
        <v>0</v>
      </c>
      <c r="Q96" s="240">
        <v>0</v>
      </c>
      <c r="R96" s="240">
        <v>0</v>
      </c>
      <c r="S96" s="240">
        <v>0</v>
      </c>
      <c r="T96" s="240">
        <v>0</v>
      </c>
      <c r="U96" s="240">
        <v>0</v>
      </c>
      <c r="V96" s="240">
        <v>0</v>
      </c>
      <c r="W96" s="240">
        <v>0</v>
      </c>
      <c r="X96" s="240">
        <v>0</v>
      </c>
      <c r="Y96" s="240">
        <v>0</v>
      </c>
      <c r="Z96" s="240">
        <v>0</v>
      </c>
      <c r="AA96" s="240">
        <v>0</v>
      </c>
      <c r="AB96" s="240">
        <v>0</v>
      </c>
      <c r="AC96" s="240">
        <v>0</v>
      </c>
      <c r="AD96" s="240">
        <v>0</v>
      </c>
      <c r="AE96" s="240">
        <v>0</v>
      </c>
      <c r="AF96" s="240">
        <v>0</v>
      </c>
      <c r="AG96" s="240">
        <v>0</v>
      </c>
      <c r="AH96" s="240">
        <v>0</v>
      </c>
      <c r="AI96" s="240">
        <v>0</v>
      </c>
      <c r="AJ96" s="240">
        <v>0</v>
      </c>
      <c r="AK96" s="240">
        <v>0</v>
      </c>
      <c r="AL96" s="240">
        <v>0</v>
      </c>
      <c r="AM96" s="240">
        <v>0</v>
      </c>
      <c r="AN96" s="240">
        <v>0</v>
      </c>
      <c r="AO96" s="240">
        <v>0</v>
      </c>
      <c r="AP96" s="240">
        <v>0</v>
      </c>
      <c r="AQ96" s="240">
        <v>0</v>
      </c>
      <c r="AR96" s="240">
        <v>0</v>
      </c>
      <c r="AS96" s="240">
        <v>0</v>
      </c>
      <c r="AT96" s="240">
        <v>0</v>
      </c>
      <c r="AU96" s="240">
        <v>4701.0805743340861</v>
      </c>
      <c r="AV96" s="240">
        <v>5979.9432545534455</v>
      </c>
      <c r="AW96" s="240">
        <v>7353.7750509390353</v>
      </c>
      <c r="AX96" s="240">
        <v>8332.8305675398751</v>
      </c>
      <c r="AY96" s="240">
        <v>8948.0846552442745</v>
      </c>
      <c r="AZ96" s="240">
        <v>9182.0437802363995</v>
      </c>
      <c r="BA96" s="240">
        <v>9029.3152723858129</v>
      </c>
      <c r="BB96" s="240">
        <v>8898.2733543930281</v>
      </c>
      <c r="BC96" s="240">
        <v>8935.13882537676</v>
      </c>
      <c r="BD96" s="240">
        <v>9018.2622092729998</v>
      </c>
      <c r="BE96" s="240">
        <v>9549.8643093403498</v>
      </c>
      <c r="BF96" s="240">
        <v>10703.56212763851</v>
      </c>
      <c r="BG96" s="240">
        <v>10423.429635941864</v>
      </c>
      <c r="BH96" s="240">
        <v>17191.777043762177</v>
      </c>
      <c r="BI96" s="240">
        <v>17768.998643242277</v>
      </c>
      <c r="BJ96" s="240">
        <v>18476.992319408957</v>
      </c>
      <c r="BK96" s="240">
        <v>19130.88556005005</v>
      </c>
      <c r="BL96" s="240">
        <v>20283.100052663023</v>
      </c>
      <c r="BM96" s="240">
        <v>23345.847901067224</v>
      </c>
      <c r="BN96" s="240">
        <v>24620.383682724045</v>
      </c>
      <c r="BO96" s="240">
        <v>25818.253337504935</v>
      </c>
      <c r="BP96" s="240">
        <v>26501.35769023282</v>
      </c>
      <c r="BQ96" s="240">
        <v>26272.666990738111</v>
      </c>
      <c r="BR96" s="240">
        <v>25969.527059087017</v>
      </c>
      <c r="BS96" s="240">
        <v>25599.118527690785</v>
      </c>
      <c r="BT96" s="240">
        <v>24243.597067945037</v>
      </c>
      <c r="BU96" s="240">
        <v>22563.957037182787</v>
      </c>
      <c r="BV96" s="240">
        <v>20578.911227825098</v>
      </c>
      <c r="BW96" s="240">
        <v>17771.35774911907</v>
      </c>
      <c r="BX96" s="240">
        <v>22961.749339440379</v>
      </c>
      <c r="BY96" s="240">
        <v>22968.289949032682</v>
      </c>
      <c r="BZ96" s="240">
        <v>23268.996989507828</v>
      </c>
      <c r="CA96" s="240">
        <v>23644.421686672522</v>
      </c>
      <c r="CB96" s="241">
        <v>24116.929950765636</v>
      </c>
    </row>
    <row r="97" spans="1:80" s="50" customFormat="1" x14ac:dyDescent="0.4">
      <c r="B97" s="171" t="s">
        <v>559</v>
      </c>
      <c r="D97" s="240" t="s">
        <v>411</v>
      </c>
      <c r="E97" s="240" t="s">
        <v>411</v>
      </c>
      <c r="F97" s="240" t="s">
        <v>411</v>
      </c>
      <c r="G97" s="240" t="s">
        <v>411</v>
      </c>
      <c r="H97" s="240" t="s">
        <v>411</v>
      </c>
      <c r="I97" s="240" t="s">
        <v>411</v>
      </c>
      <c r="J97" s="240" t="s">
        <v>411</v>
      </c>
      <c r="K97" s="240" t="s">
        <v>411</v>
      </c>
      <c r="L97" s="240" t="s">
        <v>411</v>
      </c>
      <c r="M97" s="240" t="s">
        <v>411</v>
      </c>
      <c r="N97" s="240" t="s">
        <v>411</v>
      </c>
      <c r="O97" s="240" t="s">
        <v>411</v>
      </c>
      <c r="P97" s="240" t="s">
        <v>411</v>
      </c>
      <c r="Q97" s="240" t="s">
        <v>411</v>
      </c>
      <c r="R97" s="240" t="s">
        <v>411</v>
      </c>
      <c r="S97" s="240" t="s">
        <v>411</v>
      </c>
      <c r="T97" s="240" t="s">
        <v>411</v>
      </c>
      <c r="U97" s="240" t="s">
        <v>411</v>
      </c>
      <c r="V97" s="240" t="s">
        <v>411</v>
      </c>
      <c r="W97" s="240" t="s">
        <v>411</v>
      </c>
      <c r="X97" s="240" t="s">
        <v>411</v>
      </c>
      <c r="Y97" s="240" t="s">
        <v>411</v>
      </c>
      <c r="Z97" s="240" t="s">
        <v>411</v>
      </c>
      <c r="AA97" s="240" t="s">
        <v>411</v>
      </c>
      <c r="AB97" s="240" t="s">
        <v>411</v>
      </c>
      <c r="AC97" s="240" t="s">
        <v>411</v>
      </c>
      <c r="AD97" s="240" t="s">
        <v>411</v>
      </c>
      <c r="AE97" s="240" t="s">
        <v>411</v>
      </c>
      <c r="AF97" s="240" t="s">
        <v>411</v>
      </c>
      <c r="AG97" s="240" t="s">
        <v>411</v>
      </c>
      <c r="AH97" s="240" t="s">
        <v>411</v>
      </c>
      <c r="AI97" s="240" t="s">
        <v>411</v>
      </c>
      <c r="AJ97" s="240" t="s">
        <v>411</v>
      </c>
      <c r="AK97" s="240" t="s">
        <v>411</v>
      </c>
      <c r="AL97" s="240" t="s">
        <v>411</v>
      </c>
      <c r="AM97" s="240" t="s">
        <v>411</v>
      </c>
      <c r="AN97" s="240" t="s">
        <v>411</v>
      </c>
      <c r="AO97" s="240" t="s">
        <v>411</v>
      </c>
      <c r="AP97" s="240" t="s">
        <v>411</v>
      </c>
      <c r="AQ97" s="240" t="s">
        <v>411</v>
      </c>
      <c r="AR97" s="240" t="s">
        <v>411</v>
      </c>
      <c r="AS97" s="240" t="s">
        <v>411</v>
      </c>
      <c r="AT97" s="240" t="s">
        <v>411</v>
      </c>
      <c r="AU97" s="240" t="s">
        <v>411</v>
      </c>
      <c r="AV97" s="240" t="s">
        <v>411</v>
      </c>
      <c r="AW97" s="240" t="s">
        <v>411</v>
      </c>
      <c r="AX97" s="240">
        <v>7218.2687321681942</v>
      </c>
      <c r="AY97" s="240">
        <v>7866.9137976088696</v>
      </c>
      <c r="AZ97" s="240">
        <v>8093.0314102294569</v>
      </c>
      <c r="BA97" s="240">
        <v>7915.7247901191131</v>
      </c>
      <c r="BB97" s="240">
        <v>7776.4471026181709</v>
      </c>
      <c r="BC97" s="240">
        <v>7805.4338053381316</v>
      </c>
      <c r="BD97" s="240">
        <v>7894.8411103642684</v>
      </c>
      <c r="BE97" s="240">
        <v>8363.7885215008755</v>
      </c>
      <c r="BF97" s="240">
        <v>9413.9033271057251</v>
      </c>
      <c r="BG97" s="240">
        <v>9328.7831882076916</v>
      </c>
      <c r="BH97" s="240">
        <v>10489.572795161153</v>
      </c>
      <c r="BI97" s="240">
        <v>11136.312355672724</v>
      </c>
      <c r="BJ97" s="240">
        <v>11844.66698235062</v>
      </c>
      <c r="BK97" s="240">
        <v>12548.226507464307</v>
      </c>
      <c r="BL97" s="240">
        <v>13974.706264652785</v>
      </c>
      <c r="BM97" s="240">
        <v>17006.775692313004</v>
      </c>
      <c r="BN97" s="240">
        <v>18446.161825625906</v>
      </c>
      <c r="BO97" s="240">
        <v>19530.817651098834</v>
      </c>
      <c r="BP97" s="240">
        <v>20004.819375105471</v>
      </c>
      <c r="BQ97" s="240">
        <v>19825.231737042373</v>
      </c>
      <c r="BR97" s="240">
        <v>19578.894724338894</v>
      </c>
      <c r="BS97" s="240">
        <v>19315.381627958843</v>
      </c>
      <c r="BT97" s="240">
        <v>18268.859618323033</v>
      </c>
      <c r="BU97" s="240">
        <v>17070.133792498538</v>
      </c>
      <c r="BV97" s="240">
        <v>15494.685418429457</v>
      </c>
      <c r="BW97" s="240">
        <v>12917.621947077489</v>
      </c>
      <c r="BX97" s="240">
        <v>17496.51821650445</v>
      </c>
      <c r="BY97" s="240">
        <v>17473.837711282304</v>
      </c>
      <c r="BZ97" s="240">
        <v>17677.127007190196</v>
      </c>
      <c r="CA97" s="240">
        <v>17928.842892197812</v>
      </c>
      <c r="CB97" s="241">
        <v>18229.141062696042</v>
      </c>
    </row>
    <row r="98" spans="1:80" s="50" customFormat="1" x14ac:dyDescent="0.4">
      <c r="B98" s="171" t="s">
        <v>560</v>
      </c>
      <c r="D98" s="240" t="s">
        <v>411</v>
      </c>
      <c r="E98" s="240" t="s">
        <v>411</v>
      </c>
      <c r="F98" s="240" t="s">
        <v>411</v>
      </c>
      <c r="G98" s="240" t="s">
        <v>411</v>
      </c>
      <c r="H98" s="240" t="s">
        <v>411</v>
      </c>
      <c r="I98" s="240" t="s">
        <v>411</v>
      </c>
      <c r="J98" s="240" t="s">
        <v>411</v>
      </c>
      <c r="K98" s="240" t="s">
        <v>411</v>
      </c>
      <c r="L98" s="240" t="s">
        <v>411</v>
      </c>
      <c r="M98" s="240" t="s">
        <v>411</v>
      </c>
      <c r="N98" s="240" t="s">
        <v>411</v>
      </c>
      <c r="O98" s="240" t="s">
        <v>411</v>
      </c>
      <c r="P98" s="240" t="s">
        <v>411</v>
      </c>
      <c r="Q98" s="240" t="s">
        <v>411</v>
      </c>
      <c r="R98" s="240" t="s">
        <v>411</v>
      </c>
      <c r="S98" s="240" t="s">
        <v>411</v>
      </c>
      <c r="T98" s="240" t="s">
        <v>411</v>
      </c>
      <c r="U98" s="240" t="s">
        <v>411</v>
      </c>
      <c r="V98" s="240" t="s">
        <v>411</v>
      </c>
      <c r="W98" s="240" t="s">
        <v>411</v>
      </c>
      <c r="X98" s="240" t="s">
        <v>411</v>
      </c>
      <c r="Y98" s="240" t="s">
        <v>411</v>
      </c>
      <c r="Z98" s="240" t="s">
        <v>411</v>
      </c>
      <c r="AA98" s="240" t="s">
        <v>411</v>
      </c>
      <c r="AB98" s="240" t="s">
        <v>411</v>
      </c>
      <c r="AC98" s="240" t="s">
        <v>411</v>
      </c>
      <c r="AD98" s="240" t="s">
        <v>411</v>
      </c>
      <c r="AE98" s="240" t="s">
        <v>411</v>
      </c>
      <c r="AF98" s="240" t="s">
        <v>411</v>
      </c>
      <c r="AG98" s="240" t="s">
        <v>411</v>
      </c>
      <c r="AH98" s="240" t="s">
        <v>411</v>
      </c>
      <c r="AI98" s="240" t="s">
        <v>411</v>
      </c>
      <c r="AJ98" s="240" t="s">
        <v>411</v>
      </c>
      <c r="AK98" s="240" t="s">
        <v>411</v>
      </c>
      <c r="AL98" s="240" t="s">
        <v>411</v>
      </c>
      <c r="AM98" s="240" t="s">
        <v>411</v>
      </c>
      <c r="AN98" s="240" t="s">
        <v>411</v>
      </c>
      <c r="AO98" s="240" t="s">
        <v>411</v>
      </c>
      <c r="AP98" s="240" t="s">
        <v>411</v>
      </c>
      <c r="AQ98" s="240" t="s">
        <v>411</v>
      </c>
      <c r="AR98" s="240" t="s">
        <v>411</v>
      </c>
      <c r="AS98" s="240" t="s">
        <v>411</v>
      </c>
      <c r="AT98" s="240" t="s">
        <v>411</v>
      </c>
      <c r="AU98" s="240" t="s">
        <v>411</v>
      </c>
      <c r="AV98" s="240" t="s">
        <v>411</v>
      </c>
      <c r="AW98" s="240" t="s">
        <v>411</v>
      </c>
      <c r="AX98" s="240">
        <v>159.43550094506739</v>
      </c>
      <c r="AY98" s="240">
        <v>147.1884341344026</v>
      </c>
      <c r="AZ98" s="240">
        <v>145.68697838492287</v>
      </c>
      <c r="BA98" s="240">
        <v>137.13711367707853</v>
      </c>
      <c r="BB98" s="240">
        <v>159.17110755453206</v>
      </c>
      <c r="BC98" s="240">
        <v>173.24574072462164</v>
      </c>
      <c r="BD98" s="240">
        <v>183.50833903168837</v>
      </c>
      <c r="BE98" s="240">
        <v>242.9061856063114</v>
      </c>
      <c r="BF98" s="240">
        <v>327.50636239439888</v>
      </c>
      <c r="BG98" s="240">
        <v>415.76038089247794</v>
      </c>
      <c r="BH98" s="240">
        <v>599.80927187413522</v>
      </c>
      <c r="BI98" s="240">
        <v>712.55645806668542</v>
      </c>
      <c r="BJ98" s="240">
        <v>779.58460951578809</v>
      </c>
      <c r="BK98" s="240">
        <v>802.79541473333211</v>
      </c>
      <c r="BL98" s="240">
        <v>722.66793515386394</v>
      </c>
      <c r="BM98" s="240">
        <v>628.70441611799492</v>
      </c>
      <c r="BN98" s="240">
        <v>528.3013098755082</v>
      </c>
      <c r="BO98" s="240">
        <v>552.06055478230201</v>
      </c>
      <c r="BP98" s="240">
        <v>583.56547416902856</v>
      </c>
      <c r="BQ98" s="240">
        <v>617.59207667683722</v>
      </c>
      <c r="BR98" s="240">
        <v>639.92223827158159</v>
      </c>
      <c r="BS98" s="240">
        <v>686.835183917618</v>
      </c>
      <c r="BT98" s="240">
        <v>702.22188560995187</v>
      </c>
      <c r="BU98" s="240">
        <v>589.20068975318929</v>
      </c>
      <c r="BV98" s="240">
        <v>620.31959837782483</v>
      </c>
      <c r="BW98" s="240">
        <v>811.57773669332505</v>
      </c>
      <c r="BX98" s="240">
        <v>868.87597376814392</v>
      </c>
      <c r="BY98" s="240">
        <v>888.92204116958692</v>
      </c>
      <c r="BZ98" s="240">
        <v>910.4452308678575</v>
      </c>
      <c r="CA98" s="240">
        <v>932.63366272544226</v>
      </c>
      <c r="CB98" s="241">
        <v>970.66631844998926</v>
      </c>
    </row>
    <row r="99" spans="1:80" s="50" customFormat="1" x14ac:dyDescent="0.4">
      <c r="B99" s="171" t="s">
        <v>561</v>
      </c>
      <c r="D99" s="240" t="s">
        <v>411</v>
      </c>
      <c r="E99" s="240" t="s">
        <v>411</v>
      </c>
      <c r="F99" s="240" t="s">
        <v>411</v>
      </c>
      <c r="G99" s="240" t="s">
        <v>411</v>
      </c>
      <c r="H99" s="240" t="s">
        <v>411</v>
      </c>
      <c r="I99" s="240" t="s">
        <v>411</v>
      </c>
      <c r="J99" s="240" t="s">
        <v>411</v>
      </c>
      <c r="K99" s="240" t="s">
        <v>411</v>
      </c>
      <c r="L99" s="240" t="s">
        <v>411</v>
      </c>
      <c r="M99" s="240" t="s">
        <v>411</v>
      </c>
      <c r="N99" s="240" t="s">
        <v>411</v>
      </c>
      <c r="O99" s="240" t="s">
        <v>411</v>
      </c>
      <c r="P99" s="240" t="s">
        <v>411</v>
      </c>
      <c r="Q99" s="240" t="s">
        <v>411</v>
      </c>
      <c r="R99" s="240" t="s">
        <v>411</v>
      </c>
      <c r="S99" s="240" t="s">
        <v>411</v>
      </c>
      <c r="T99" s="240" t="s">
        <v>411</v>
      </c>
      <c r="U99" s="240" t="s">
        <v>411</v>
      </c>
      <c r="V99" s="240" t="s">
        <v>411</v>
      </c>
      <c r="W99" s="240" t="s">
        <v>411</v>
      </c>
      <c r="X99" s="240" t="s">
        <v>411</v>
      </c>
      <c r="Y99" s="240" t="s">
        <v>411</v>
      </c>
      <c r="Z99" s="240" t="s">
        <v>411</v>
      </c>
      <c r="AA99" s="240" t="s">
        <v>411</v>
      </c>
      <c r="AB99" s="240" t="s">
        <v>411</v>
      </c>
      <c r="AC99" s="240" t="s">
        <v>411</v>
      </c>
      <c r="AD99" s="240" t="s">
        <v>411</v>
      </c>
      <c r="AE99" s="240" t="s">
        <v>411</v>
      </c>
      <c r="AF99" s="240" t="s">
        <v>411</v>
      </c>
      <c r="AG99" s="240" t="s">
        <v>411</v>
      </c>
      <c r="AH99" s="240" t="s">
        <v>411</v>
      </c>
      <c r="AI99" s="240" t="s">
        <v>411</v>
      </c>
      <c r="AJ99" s="240" t="s">
        <v>411</v>
      </c>
      <c r="AK99" s="240" t="s">
        <v>411</v>
      </c>
      <c r="AL99" s="240" t="s">
        <v>411</v>
      </c>
      <c r="AM99" s="240" t="s">
        <v>411</v>
      </c>
      <c r="AN99" s="240" t="s">
        <v>411</v>
      </c>
      <c r="AO99" s="240" t="s">
        <v>411</v>
      </c>
      <c r="AP99" s="240" t="s">
        <v>411</v>
      </c>
      <c r="AQ99" s="240" t="s">
        <v>411</v>
      </c>
      <c r="AR99" s="240" t="s">
        <v>411</v>
      </c>
      <c r="AS99" s="240" t="s">
        <v>411</v>
      </c>
      <c r="AT99" s="240" t="s">
        <v>411</v>
      </c>
      <c r="AU99" s="240" t="s">
        <v>411</v>
      </c>
      <c r="AV99" s="240" t="s">
        <v>411</v>
      </c>
      <c r="AW99" s="240" t="s">
        <v>411</v>
      </c>
      <c r="AX99" s="240">
        <v>955.12633442661274</v>
      </c>
      <c r="AY99" s="240">
        <v>933.98242350100054</v>
      </c>
      <c r="AZ99" s="240">
        <v>943.32539162201863</v>
      </c>
      <c r="BA99" s="240">
        <v>976.45336858962139</v>
      </c>
      <c r="BB99" s="240">
        <v>962.6551442203239</v>
      </c>
      <c r="BC99" s="240">
        <v>956.45927931400672</v>
      </c>
      <c r="BD99" s="240">
        <v>939.91275987704296</v>
      </c>
      <c r="BE99" s="240">
        <v>943.16960223316266</v>
      </c>
      <c r="BF99" s="240">
        <v>962.15243813838697</v>
      </c>
      <c r="BG99" s="240">
        <v>678.8860668416944</v>
      </c>
      <c r="BH99" s="240">
        <v>6102.3949767268878</v>
      </c>
      <c r="BI99" s="240">
        <v>5920.1298295028655</v>
      </c>
      <c r="BJ99" s="240">
        <v>5852.7407275425503</v>
      </c>
      <c r="BK99" s="240">
        <v>5779.8636378524097</v>
      </c>
      <c r="BL99" s="240">
        <v>5585.7258528563716</v>
      </c>
      <c r="BM99" s="240">
        <v>5710.3677926362261</v>
      </c>
      <c r="BN99" s="240">
        <v>5645.9205472226313</v>
      </c>
      <c r="BO99" s="240">
        <v>5735.3751316238004</v>
      </c>
      <c r="BP99" s="240">
        <v>5912.972840958324</v>
      </c>
      <c r="BQ99" s="240">
        <v>5829.8431770189045</v>
      </c>
      <c r="BR99" s="240">
        <v>5750.7100964765359</v>
      </c>
      <c r="BS99" s="240">
        <v>5596.9017158143297</v>
      </c>
      <c r="BT99" s="240">
        <v>5272.5155640120502</v>
      </c>
      <c r="BU99" s="240">
        <v>4904.6225549310575</v>
      </c>
      <c r="BV99" s="240">
        <v>4463.9062110178156</v>
      </c>
      <c r="BW99" s="240">
        <v>4042.1580653482551</v>
      </c>
      <c r="BX99" s="240">
        <v>4596.3551491677881</v>
      </c>
      <c r="BY99" s="240">
        <v>4605.5301965807894</v>
      </c>
      <c r="BZ99" s="240">
        <v>4681.4247514497729</v>
      </c>
      <c r="CA99" s="240">
        <v>4782.9451317492685</v>
      </c>
      <c r="CB99" s="241">
        <v>4917.1225696196043</v>
      </c>
    </row>
    <row r="100" spans="1:80" s="50" customFormat="1" ht="26.25" customHeight="1" x14ac:dyDescent="0.4">
      <c r="B100" s="64" t="s">
        <v>535</v>
      </c>
      <c r="D100" s="240">
        <v>0</v>
      </c>
      <c r="E100" s="240">
        <v>0</v>
      </c>
      <c r="F100" s="240">
        <v>0</v>
      </c>
      <c r="G100" s="240">
        <v>0</v>
      </c>
      <c r="H100" s="240">
        <v>0</v>
      </c>
      <c r="I100" s="240">
        <v>0</v>
      </c>
      <c r="J100" s="240">
        <v>0</v>
      </c>
      <c r="K100" s="240">
        <v>0</v>
      </c>
      <c r="L100" s="240">
        <v>0</v>
      </c>
      <c r="M100" s="240">
        <v>0</v>
      </c>
      <c r="N100" s="240">
        <v>0</v>
      </c>
      <c r="O100" s="240">
        <v>0</v>
      </c>
      <c r="P100" s="240">
        <v>0</v>
      </c>
      <c r="Q100" s="240">
        <v>0</v>
      </c>
      <c r="R100" s="240">
        <v>0</v>
      </c>
      <c r="S100" s="240">
        <v>0</v>
      </c>
      <c r="T100" s="240">
        <v>0</v>
      </c>
      <c r="U100" s="240">
        <v>0</v>
      </c>
      <c r="V100" s="240">
        <v>0</v>
      </c>
      <c r="W100" s="240">
        <v>0</v>
      </c>
      <c r="X100" s="240">
        <v>0</v>
      </c>
      <c r="Y100" s="240">
        <v>0</v>
      </c>
      <c r="Z100" s="240">
        <v>0</v>
      </c>
      <c r="AA100" s="240">
        <v>0</v>
      </c>
      <c r="AB100" s="240">
        <v>0</v>
      </c>
      <c r="AC100" s="240">
        <v>0</v>
      </c>
      <c r="AD100" s="240">
        <v>0</v>
      </c>
      <c r="AE100" s="240">
        <v>0</v>
      </c>
      <c r="AF100" s="240">
        <v>0</v>
      </c>
      <c r="AG100" s="240">
        <v>0</v>
      </c>
      <c r="AH100" s="240">
        <v>0</v>
      </c>
      <c r="AI100" s="240">
        <v>0</v>
      </c>
      <c r="AJ100" s="240">
        <v>0</v>
      </c>
      <c r="AK100" s="240">
        <v>0</v>
      </c>
      <c r="AL100" s="240">
        <v>0</v>
      </c>
      <c r="AM100" s="240">
        <v>0</v>
      </c>
      <c r="AN100" s="240">
        <v>0</v>
      </c>
      <c r="AO100" s="240">
        <v>0</v>
      </c>
      <c r="AP100" s="240">
        <v>0</v>
      </c>
      <c r="AQ100" s="240">
        <v>0</v>
      </c>
      <c r="AR100" s="240">
        <v>0</v>
      </c>
      <c r="AS100" s="240">
        <v>0</v>
      </c>
      <c r="AT100" s="240">
        <v>0</v>
      </c>
      <c r="AU100" s="240">
        <v>6334.8321633851492</v>
      </c>
      <c r="AV100" s="240">
        <v>7234.3895550415773</v>
      </c>
      <c r="AW100" s="240">
        <v>7862.9555273203505</v>
      </c>
      <c r="AX100" s="240">
        <v>8131.6156565187102</v>
      </c>
      <c r="AY100" s="240">
        <v>8270.0704208206225</v>
      </c>
      <c r="AZ100" s="240">
        <v>8149.4232284622649</v>
      </c>
      <c r="BA100" s="240">
        <v>7920.665704775296</v>
      </c>
      <c r="BB100" s="240">
        <v>7625.1321023540595</v>
      </c>
      <c r="BC100" s="240">
        <v>7522.004374869216</v>
      </c>
      <c r="BD100" s="240">
        <v>7267.8889625257389</v>
      </c>
      <c r="BE100" s="240">
        <v>7150.1096587956808</v>
      </c>
      <c r="BF100" s="240">
        <v>7092.9549158207356</v>
      </c>
      <c r="BG100" s="240">
        <v>6615.2176731373302</v>
      </c>
      <c r="BH100" s="240">
        <v>473.72128174868533</v>
      </c>
      <c r="BI100" s="240">
        <v>486.07458019387713</v>
      </c>
      <c r="BJ100" s="240">
        <v>436.76723233793092</v>
      </c>
      <c r="BK100" s="240">
        <v>399.31669026877194</v>
      </c>
      <c r="BL100" s="240">
        <v>421.56259604364175</v>
      </c>
      <c r="BM100" s="240">
        <v>459.7318417264068</v>
      </c>
      <c r="BN100" s="240">
        <v>467.76012920268215</v>
      </c>
      <c r="BO100" s="240">
        <v>499.59997641751374</v>
      </c>
      <c r="BP100" s="240">
        <v>505.02224831547232</v>
      </c>
      <c r="BQ100" s="240">
        <v>522.03295660032757</v>
      </c>
      <c r="BR100" s="240">
        <v>616.60556035478851</v>
      </c>
      <c r="BS100" s="240">
        <v>681.03961974226559</v>
      </c>
      <c r="BT100" s="240">
        <v>578.28459905913576</v>
      </c>
      <c r="BU100" s="240">
        <v>650.3510453427856</v>
      </c>
      <c r="BV100" s="240">
        <v>543.23516997569743</v>
      </c>
      <c r="BW100" s="240">
        <v>520.19562556964183</v>
      </c>
      <c r="BX100" s="240">
        <v>600.75555655392759</v>
      </c>
      <c r="BY100" s="240">
        <v>605.93829533955522</v>
      </c>
      <c r="BZ100" s="240">
        <v>614.64825962906173</v>
      </c>
      <c r="CA100" s="240">
        <v>625.06491960363724</v>
      </c>
      <c r="CB100" s="241">
        <v>640.95986031573671</v>
      </c>
    </row>
    <row r="101" spans="1:80" s="50" customFormat="1" x14ac:dyDescent="0.4">
      <c r="B101" s="171" t="s">
        <v>562</v>
      </c>
      <c r="D101" s="240" t="s">
        <v>411</v>
      </c>
      <c r="E101" s="240" t="s">
        <v>411</v>
      </c>
      <c r="F101" s="240" t="s">
        <v>411</v>
      </c>
      <c r="G101" s="240" t="s">
        <v>411</v>
      </c>
      <c r="H101" s="240" t="s">
        <v>411</v>
      </c>
      <c r="I101" s="240" t="s">
        <v>411</v>
      </c>
      <c r="J101" s="240" t="s">
        <v>411</v>
      </c>
      <c r="K101" s="240" t="s">
        <v>411</v>
      </c>
      <c r="L101" s="240" t="s">
        <v>411</v>
      </c>
      <c r="M101" s="240" t="s">
        <v>411</v>
      </c>
      <c r="N101" s="240" t="s">
        <v>411</v>
      </c>
      <c r="O101" s="240" t="s">
        <v>411</v>
      </c>
      <c r="P101" s="240" t="s">
        <v>411</v>
      </c>
      <c r="Q101" s="240" t="s">
        <v>411</v>
      </c>
      <c r="R101" s="240" t="s">
        <v>411</v>
      </c>
      <c r="S101" s="240" t="s">
        <v>411</v>
      </c>
      <c r="T101" s="240" t="s">
        <v>411</v>
      </c>
      <c r="U101" s="240" t="s">
        <v>411</v>
      </c>
      <c r="V101" s="240" t="s">
        <v>411</v>
      </c>
      <c r="W101" s="240" t="s">
        <v>411</v>
      </c>
      <c r="X101" s="240" t="s">
        <v>411</v>
      </c>
      <c r="Y101" s="240" t="s">
        <v>411</v>
      </c>
      <c r="Z101" s="240" t="s">
        <v>411</v>
      </c>
      <c r="AA101" s="240" t="s">
        <v>411</v>
      </c>
      <c r="AB101" s="240" t="s">
        <v>411</v>
      </c>
      <c r="AC101" s="240" t="s">
        <v>411</v>
      </c>
      <c r="AD101" s="240" t="s">
        <v>411</v>
      </c>
      <c r="AE101" s="240" t="s">
        <v>411</v>
      </c>
      <c r="AF101" s="240" t="s">
        <v>411</v>
      </c>
      <c r="AG101" s="240" t="s">
        <v>411</v>
      </c>
      <c r="AH101" s="240" t="s">
        <v>411</v>
      </c>
      <c r="AI101" s="240" t="s">
        <v>411</v>
      </c>
      <c r="AJ101" s="240" t="s">
        <v>411</v>
      </c>
      <c r="AK101" s="240" t="s">
        <v>411</v>
      </c>
      <c r="AL101" s="240" t="s">
        <v>411</v>
      </c>
      <c r="AM101" s="240" t="s">
        <v>411</v>
      </c>
      <c r="AN101" s="240" t="s">
        <v>411</v>
      </c>
      <c r="AO101" s="240" t="s">
        <v>411</v>
      </c>
      <c r="AP101" s="240" t="s">
        <v>411</v>
      </c>
      <c r="AQ101" s="240" t="s">
        <v>411</v>
      </c>
      <c r="AR101" s="240" t="s">
        <v>411</v>
      </c>
      <c r="AS101" s="240" t="s">
        <v>411</v>
      </c>
      <c r="AT101" s="240" t="s">
        <v>411</v>
      </c>
      <c r="AU101" s="240">
        <v>5404.847258779384</v>
      </c>
      <c r="AV101" s="240">
        <v>6146.1657454871574</v>
      </c>
      <c r="AW101" s="240">
        <v>6666.5837341444285</v>
      </c>
      <c r="AX101" s="240">
        <v>6887.2719642588036</v>
      </c>
      <c r="AY101" s="240">
        <v>6999.98498539921</v>
      </c>
      <c r="AZ101" s="240">
        <v>6906.175184753386</v>
      </c>
      <c r="BA101" s="240">
        <v>6735.6376056899244</v>
      </c>
      <c r="BB101" s="240">
        <v>6444.9745990459151</v>
      </c>
      <c r="BC101" s="240">
        <v>6308.0323960903643</v>
      </c>
      <c r="BD101" s="240">
        <v>6025.6908619407195</v>
      </c>
      <c r="BE101" s="240">
        <v>5878.1639321496878</v>
      </c>
      <c r="BF101" s="240">
        <v>5769.725720464121</v>
      </c>
      <c r="BG101" s="240">
        <v>5308.2370638021439</v>
      </c>
      <c r="BH101" s="240" t="s">
        <v>411</v>
      </c>
      <c r="BI101" s="240" t="s">
        <v>411</v>
      </c>
      <c r="BJ101" s="240" t="s">
        <v>411</v>
      </c>
      <c r="BK101" s="240" t="s">
        <v>411</v>
      </c>
      <c r="BL101" s="240" t="s">
        <v>411</v>
      </c>
      <c r="BM101" s="240" t="s">
        <v>411</v>
      </c>
      <c r="BN101" s="240" t="s">
        <v>411</v>
      </c>
      <c r="BO101" s="240" t="s">
        <v>411</v>
      </c>
      <c r="BP101" s="240" t="s">
        <v>411</v>
      </c>
      <c r="BQ101" s="240" t="s">
        <v>411</v>
      </c>
      <c r="BR101" s="240" t="s">
        <v>411</v>
      </c>
      <c r="BS101" s="240" t="s">
        <v>411</v>
      </c>
      <c r="BT101" s="240" t="s">
        <v>411</v>
      </c>
      <c r="BU101" s="240" t="s">
        <v>411</v>
      </c>
      <c r="BV101" s="240" t="s">
        <v>411</v>
      </c>
      <c r="BW101" s="240" t="s">
        <v>411</v>
      </c>
      <c r="BX101" s="240" t="s">
        <v>411</v>
      </c>
      <c r="BY101" s="240" t="s">
        <v>411</v>
      </c>
      <c r="BZ101" s="240" t="s">
        <v>411</v>
      </c>
      <c r="CA101" s="240" t="s">
        <v>411</v>
      </c>
      <c r="CB101" s="241" t="s">
        <v>411</v>
      </c>
    </row>
    <row r="102" spans="1:80" s="50" customFormat="1" x14ac:dyDescent="0.4">
      <c r="B102" s="171" t="s">
        <v>563</v>
      </c>
      <c r="D102" s="240" t="s">
        <v>411</v>
      </c>
      <c r="E102" s="240" t="s">
        <v>411</v>
      </c>
      <c r="F102" s="240" t="s">
        <v>411</v>
      </c>
      <c r="G102" s="240" t="s">
        <v>411</v>
      </c>
      <c r="H102" s="240" t="s">
        <v>411</v>
      </c>
      <c r="I102" s="240" t="s">
        <v>411</v>
      </c>
      <c r="J102" s="240" t="s">
        <v>411</v>
      </c>
      <c r="K102" s="240" t="s">
        <v>411</v>
      </c>
      <c r="L102" s="240" t="s">
        <v>411</v>
      </c>
      <c r="M102" s="240" t="s">
        <v>411</v>
      </c>
      <c r="N102" s="240" t="s">
        <v>411</v>
      </c>
      <c r="O102" s="240" t="s">
        <v>411</v>
      </c>
      <c r="P102" s="240" t="s">
        <v>411</v>
      </c>
      <c r="Q102" s="240" t="s">
        <v>411</v>
      </c>
      <c r="R102" s="240" t="s">
        <v>411</v>
      </c>
      <c r="S102" s="240" t="s">
        <v>411</v>
      </c>
      <c r="T102" s="240" t="s">
        <v>411</v>
      </c>
      <c r="U102" s="240" t="s">
        <v>411</v>
      </c>
      <c r="V102" s="240" t="s">
        <v>411</v>
      </c>
      <c r="W102" s="240" t="s">
        <v>411</v>
      </c>
      <c r="X102" s="240" t="s">
        <v>411</v>
      </c>
      <c r="Y102" s="240" t="s">
        <v>411</v>
      </c>
      <c r="Z102" s="240" t="s">
        <v>411</v>
      </c>
      <c r="AA102" s="240" t="s">
        <v>411</v>
      </c>
      <c r="AB102" s="240" t="s">
        <v>411</v>
      </c>
      <c r="AC102" s="240" t="s">
        <v>411</v>
      </c>
      <c r="AD102" s="240" t="s">
        <v>411</v>
      </c>
      <c r="AE102" s="240" t="s">
        <v>411</v>
      </c>
      <c r="AF102" s="240" t="s">
        <v>411</v>
      </c>
      <c r="AG102" s="240" t="s">
        <v>411</v>
      </c>
      <c r="AH102" s="240" t="s">
        <v>411</v>
      </c>
      <c r="AI102" s="240" t="s">
        <v>411</v>
      </c>
      <c r="AJ102" s="240" t="s">
        <v>411</v>
      </c>
      <c r="AK102" s="240" t="s">
        <v>411</v>
      </c>
      <c r="AL102" s="240" t="s">
        <v>411</v>
      </c>
      <c r="AM102" s="240" t="s">
        <v>411</v>
      </c>
      <c r="AN102" s="240" t="s">
        <v>411</v>
      </c>
      <c r="AO102" s="240" t="s">
        <v>411</v>
      </c>
      <c r="AP102" s="240" t="s">
        <v>411</v>
      </c>
      <c r="AQ102" s="240" t="s">
        <v>411</v>
      </c>
      <c r="AR102" s="240" t="s">
        <v>411</v>
      </c>
      <c r="AS102" s="240" t="s">
        <v>411</v>
      </c>
      <c r="AT102" s="240" t="s">
        <v>411</v>
      </c>
      <c r="AU102" s="240">
        <v>315.81377017001103</v>
      </c>
      <c r="AV102" s="240">
        <v>362.09736378287829</v>
      </c>
      <c r="AW102" s="240">
        <v>382.7871994107428</v>
      </c>
      <c r="AX102" s="240">
        <v>404.55569374208693</v>
      </c>
      <c r="AY102" s="240">
        <v>412.60868407561554</v>
      </c>
      <c r="AZ102" s="240">
        <v>410.33289600001132</v>
      </c>
      <c r="BA102" s="240">
        <v>404.66223501320007</v>
      </c>
      <c r="BB102" s="240">
        <v>396.03960999434702</v>
      </c>
      <c r="BC102" s="240">
        <v>397.01797389916169</v>
      </c>
      <c r="BD102" s="240">
        <v>392.24101569095359</v>
      </c>
      <c r="BE102" s="240">
        <v>392.4873720552082</v>
      </c>
      <c r="BF102" s="240">
        <v>397.24932821731312</v>
      </c>
      <c r="BG102" s="240">
        <v>399.54472523241913</v>
      </c>
      <c r="BH102" s="240" t="s">
        <v>411</v>
      </c>
      <c r="BI102" s="240" t="s">
        <v>411</v>
      </c>
      <c r="BJ102" s="240" t="s">
        <v>411</v>
      </c>
      <c r="BK102" s="240" t="s">
        <v>411</v>
      </c>
      <c r="BL102" s="240" t="s">
        <v>411</v>
      </c>
      <c r="BM102" s="240" t="s">
        <v>411</v>
      </c>
      <c r="BN102" s="240" t="s">
        <v>411</v>
      </c>
      <c r="BO102" s="240" t="s">
        <v>411</v>
      </c>
      <c r="BP102" s="240" t="s">
        <v>411</v>
      </c>
      <c r="BQ102" s="240" t="s">
        <v>411</v>
      </c>
      <c r="BR102" s="240" t="s">
        <v>411</v>
      </c>
      <c r="BS102" s="240" t="s">
        <v>411</v>
      </c>
      <c r="BT102" s="240" t="s">
        <v>411</v>
      </c>
      <c r="BU102" s="240" t="s">
        <v>411</v>
      </c>
      <c r="BV102" s="240" t="s">
        <v>411</v>
      </c>
      <c r="BW102" s="240" t="s">
        <v>411</v>
      </c>
      <c r="BX102" s="240" t="s">
        <v>411</v>
      </c>
      <c r="BY102" s="240" t="s">
        <v>411</v>
      </c>
      <c r="BZ102" s="240" t="s">
        <v>411</v>
      </c>
      <c r="CA102" s="240" t="s">
        <v>411</v>
      </c>
      <c r="CB102" s="241" t="s">
        <v>411</v>
      </c>
    </row>
    <row r="103" spans="1:80" s="30" customFormat="1" ht="24.75" customHeight="1" thickBot="1" x14ac:dyDescent="0.4">
      <c r="B103" s="280" t="s">
        <v>564</v>
      </c>
      <c r="C103" s="135"/>
      <c r="D103" s="245" t="s">
        <v>411</v>
      </c>
      <c r="E103" s="245" t="s">
        <v>411</v>
      </c>
      <c r="F103" s="245" t="s">
        <v>411</v>
      </c>
      <c r="G103" s="245" t="s">
        <v>411</v>
      </c>
      <c r="H103" s="245" t="s">
        <v>411</v>
      </c>
      <c r="I103" s="245" t="s">
        <v>411</v>
      </c>
      <c r="J103" s="245" t="s">
        <v>411</v>
      </c>
      <c r="K103" s="245" t="s">
        <v>411</v>
      </c>
      <c r="L103" s="245" t="s">
        <v>411</v>
      </c>
      <c r="M103" s="245" t="s">
        <v>411</v>
      </c>
      <c r="N103" s="245" t="s">
        <v>411</v>
      </c>
      <c r="O103" s="245" t="s">
        <v>411</v>
      </c>
      <c r="P103" s="245" t="s">
        <v>411</v>
      </c>
      <c r="Q103" s="245" t="s">
        <v>411</v>
      </c>
      <c r="R103" s="245" t="s">
        <v>411</v>
      </c>
      <c r="S103" s="245" t="s">
        <v>411</v>
      </c>
      <c r="T103" s="245" t="s">
        <v>411</v>
      </c>
      <c r="U103" s="245" t="s">
        <v>411</v>
      </c>
      <c r="V103" s="245" t="s">
        <v>411</v>
      </c>
      <c r="W103" s="245" t="s">
        <v>411</v>
      </c>
      <c r="X103" s="245" t="s">
        <v>411</v>
      </c>
      <c r="Y103" s="245" t="s">
        <v>411</v>
      </c>
      <c r="Z103" s="245" t="s">
        <v>411</v>
      </c>
      <c r="AA103" s="245" t="s">
        <v>411</v>
      </c>
      <c r="AB103" s="245" t="s">
        <v>411</v>
      </c>
      <c r="AC103" s="245" t="s">
        <v>411</v>
      </c>
      <c r="AD103" s="245" t="s">
        <v>411</v>
      </c>
      <c r="AE103" s="245" t="s">
        <v>411</v>
      </c>
      <c r="AF103" s="245" t="s">
        <v>411</v>
      </c>
      <c r="AG103" s="245" t="s">
        <v>411</v>
      </c>
      <c r="AH103" s="245" t="s">
        <v>411</v>
      </c>
      <c r="AI103" s="245" t="s">
        <v>411</v>
      </c>
      <c r="AJ103" s="245" t="s">
        <v>411</v>
      </c>
      <c r="AK103" s="245" t="s">
        <v>411</v>
      </c>
      <c r="AL103" s="245" t="s">
        <v>411</v>
      </c>
      <c r="AM103" s="245" t="s">
        <v>411</v>
      </c>
      <c r="AN103" s="245" t="s">
        <v>411</v>
      </c>
      <c r="AO103" s="245" t="s">
        <v>411</v>
      </c>
      <c r="AP103" s="245" t="s">
        <v>411</v>
      </c>
      <c r="AQ103" s="245" t="s">
        <v>411</v>
      </c>
      <c r="AR103" s="245" t="s">
        <v>411</v>
      </c>
      <c r="AS103" s="245" t="s">
        <v>411</v>
      </c>
      <c r="AT103" s="245" t="s">
        <v>411</v>
      </c>
      <c r="AU103" s="245">
        <v>614.17113443575374</v>
      </c>
      <c r="AV103" s="245">
        <v>726.12644577154128</v>
      </c>
      <c r="AW103" s="245">
        <v>813.58459376517862</v>
      </c>
      <c r="AX103" s="245">
        <v>839.78799851781855</v>
      </c>
      <c r="AY103" s="245">
        <v>857.47675134579754</v>
      </c>
      <c r="AZ103" s="245">
        <v>832.91514770886783</v>
      </c>
      <c r="BA103" s="245">
        <v>780.3658640721701</v>
      </c>
      <c r="BB103" s="245">
        <v>784.11789331379691</v>
      </c>
      <c r="BC103" s="245">
        <v>816.95400487969039</v>
      </c>
      <c r="BD103" s="245">
        <v>849.95708489406582</v>
      </c>
      <c r="BE103" s="245">
        <v>879.45835459078512</v>
      </c>
      <c r="BF103" s="245">
        <v>925.9798671393005</v>
      </c>
      <c r="BG103" s="245">
        <v>907.435884102768</v>
      </c>
      <c r="BH103" s="245">
        <v>473.72128174868533</v>
      </c>
      <c r="BI103" s="245">
        <v>486.07458019387713</v>
      </c>
      <c r="BJ103" s="245">
        <v>436.76723233793092</v>
      </c>
      <c r="BK103" s="245">
        <v>399.31669026877194</v>
      </c>
      <c r="BL103" s="245">
        <v>421.56259604364175</v>
      </c>
      <c r="BM103" s="245">
        <v>459.7318417264068</v>
      </c>
      <c r="BN103" s="245">
        <v>467.76012920268215</v>
      </c>
      <c r="BO103" s="245">
        <v>499.59997641751374</v>
      </c>
      <c r="BP103" s="245">
        <v>505.02224831547232</v>
      </c>
      <c r="BQ103" s="245">
        <v>522.03295660032757</v>
      </c>
      <c r="BR103" s="245">
        <v>616.60556035478851</v>
      </c>
      <c r="BS103" s="245">
        <v>681.03961974226559</v>
      </c>
      <c r="BT103" s="245">
        <v>578.28459905913576</v>
      </c>
      <c r="BU103" s="245">
        <v>650.3510453427856</v>
      </c>
      <c r="BV103" s="245">
        <v>543.23516997569743</v>
      </c>
      <c r="BW103" s="245">
        <v>520.19562556964183</v>
      </c>
      <c r="BX103" s="245">
        <v>600.75555655392759</v>
      </c>
      <c r="BY103" s="245">
        <v>605.93829533955522</v>
      </c>
      <c r="BZ103" s="245">
        <v>614.64825962906173</v>
      </c>
      <c r="CA103" s="245">
        <v>625.06491960363724</v>
      </c>
      <c r="CB103" s="246">
        <v>640.95986031573671</v>
      </c>
    </row>
    <row r="104" spans="1:80" s="50" customFormat="1" ht="39.75" customHeight="1" x14ac:dyDescent="0.4">
      <c r="A104" s="250"/>
      <c r="B104" s="251" t="s">
        <v>568</v>
      </c>
      <c r="C104" s="311"/>
      <c r="D104" s="253" t="s">
        <v>431</v>
      </c>
      <c r="E104" s="253" t="s">
        <v>432</v>
      </c>
      <c r="F104" s="253" t="s">
        <v>433</v>
      </c>
      <c r="G104" s="253" t="s">
        <v>434</v>
      </c>
      <c r="H104" s="253" t="s">
        <v>435</v>
      </c>
      <c r="I104" s="253" t="s">
        <v>436</v>
      </c>
      <c r="J104" s="253" t="s">
        <v>437</v>
      </c>
      <c r="K104" s="253" t="s">
        <v>438</v>
      </c>
      <c r="L104" s="253" t="s">
        <v>439</v>
      </c>
      <c r="M104" s="253" t="s">
        <v>440</v>
      </c>
      <c r="N104" s="253" t="s">
        <v>441</v>
      </c>
      <c r="O104" s="253" t="s">
        <v>442</v>
      </c>
      <c r="P104" s="253" t="s">
        <v>443</v>
      </c>
      <c r="Q104" s="253" t="s">
        <v>444</v>
      </c>
      <c r="R104" s="253" t="s">
        <v>445</v>
      </c>
      <c r="S104" s="253" t="s">
        <v>446</v>
      </c>
      <c r="T104" s="253" t="s">
        <v>447</v>
      </c>
      <c r="U104" s="253" t="s">
        <v>448</v>
      </c>
      <c r="V104" s="253" t="s">
        <v>449</v>
      </c>
      <c r="W104" s="253" t="s">
        <v>450</v>
      </c>
      <c r="X104" s="253" t="s">
        <v>451</v>
      </c>
      <c r="Y104" s="253" t="s">
        <v>452</v>
      </c>
      <c r="Z104" s="253" t="s">
        <v>453</v>
      </c>
      <c r="AA104" s="253" t="s">
        <v>454</v>
      </c>
      <c r="AB104" s="253" t="s">
        <v>455</v>
      </c>
      <c r="AC104" s="253" t="s">
        <v>456</v>
      </c>
      <c r="AD104" s="253" t="s">
        <v>457</v>
      </c>
      <c r="AE104" s="253" t="s">
        <v>458</v>
      </c>
      <c r="AF104" s="253" t="s">
        <v>459</v>
      </c>
      <c r="AG104" s="253" t="s">
        <v>460</v>
      </c>
      <c r="AH104" s="253" t="s">
        <v>461</v>
      </c>
      <c r="AI104" s="253" t="s">
        <v>462</v>
      </c>
      <c r="AJ104" s="253" t="s">
        <v>463</v>
      </c>
      <c r="AK104" s="253" t="s">
        <v>464</v>
      </c>
      <c r="AL104" s="253" t="s">
        <v>465</v>
      </c>
      <c r="AM104" s="253" t="s">
        <v>466</v>
      </c>
      <c r="AN104" s="253" t="s">
        <v>467</v>
      </c>
      <c r="AO104" s="253" t="s">
        <v>468</v>
      </c>
      <c r="AP104" s="253" t="s">
        <v>469</v>
      </c>
      <c r="AQ104" s="253" t="s">
        <v>470</v>
      </c>
      <c r="AR104" s="253" t="s">
        <v>471</v>
      </c>
      <c r="AS104" s="253" t="s">
        <v>472</v>
      </c>
      <c r="AT104" s="253" t="s">
        <v>473</v>
      </c>
      <c r="AU104" s="253" t="s">
        <v>474</v>
      </c>
      <c r="AV104" s="253" t="s">
        <v>475</v>
      </c>
      <c r="AW104" s="253" t="s">
        <v>476</v>
      </c>
      <c r="AX104" s="253" t="s">
        <v>477</v>
      </c>
      <c r="AY104" s="253" t="s">
        <v>478</v>
      </c>
      <c r="AZ104" s="253" t="s">
        <v>479</v>
      </c>
      <c r="BA104" s="253" t="s">
        <v>480</v>
      </c>
      <c r="BB104" s="253" t="s">
        <v>481</v>
      </c>
      <c r="BC104" s="253" t="s">
        <v>482</v>
      </c>
      <c r="BD104" s="253" t="s">
        <v>483</v>
      </c>
      <c r="BE104" s="253" t="s">
        <v>484</v>
      </c>
      <c r="BF104" s="253" t="s">
        <v>485</v>
      </c>
      <c r="BG104" s="253" t="s">
        <v>486</v>
      </c>
      <c r="BH104" s="253" t="s">
        <v>487</v>
      </c>
      <c r="BI104" s="253" t="s">
        <v>488</v>
      </c>
      <c r="BJ104" s="253" t="s">
        <v>489</v>
      </c>
      <c r="BK104" s="253" t="s">
        <v>490</v>
      </c>
      <c r="BL104" s="253" t="s">
        <v>491</v>
      </c>
      <c r="BM104" s="253" t="s">
        <v>492</v>
      </c>
      <c r="BN104" s="253" t="s">
        <v>493</v>
      </c>
      <c r="BO104" s="253" t="s">
        <v>494</v>
      </c>
      <c r="BP104" s="253" t="s">
        <v>495</v>
      </c>
      <c r="BQ104" s="253" t="s">
        <v>496</v>
      </c>
      <c r="BR104" s="253" t="s">
        <v>497</v>
      </c>
      <c r="BS104" s="253" t="s">
        <v>498</v>
      </c>
      <c r="BT104" s="253" t="s">
        <v>499</v>
      </c>
      <c r="BU104" s="253" t="s">
        <v>500</v>
      </c>
      <c r="BV104" s="253" t="s">
        <v>501</v>
      </c>
      <c r="BW104" s="253" t="s">
        <v>502</v>
      </c>
      <c r="BX104" s="253" t="s">
        <v>503</v>
      </c>
      <c r="BY104" s="253" t="s">
        <v>504</v>
      </c>
      <c r="BZ104" s="253" t="s">
        <v>505</v>
      </c>
      <c r="CA104" s="253" t="s">
        <v>506</v>
      </c>
      <c r="CB104" s="254" t="s">
        <v>507</v>
      </c>
    </row>
    <row r="105" spans="1:80" s="66" customFormat="1" ht="26.25" customHeight="1" x14ac:dyDescent="0.4">
      <c r="A105" s="283"/>
      <c r="B105" s="66" t="s">
        <v>167</v>
      </c>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v>3408</v>
      </c>
      <c r="AI105" s="237">
        <v>3314</v>
      </c>
      <c r="AJ105" s="237">
        <v>3556</v>
      </c>
      <c r="AK105" s="237">
        <v>4151</v>
      </c>
      <c r="AL105" s="237">
        <v>4431</v>
      </c>
      <c r="AM105" s="237">
        <v>4750</v>
      </c>
      <c r="AN105" s="237">
        <v>4825</v>
      </c>
      <c r="AO105" s="237">
        <v>4860</v>
      </c>
      <c r="AP105" s="237">
        <v>4900</v>
      </c>
      <c r="AQ105" s="237">
        <v>4860</v>
      </c>
      <c r="AR105" s="237">
        <v>3996</v>
      </c>
      <c r="AS105" s="237">
        <v>3886</v>
      </c>
      <c r="AT105" s="237">
        <v>3950</v>
      </c>
      <c r="AU105" s="237">
        <v>4120</v>
      </c>
      <c r="AV105" s="237">
        <v>4380</v>
      </c>
      <c r="AW105" s="237">
        <v>4601</v>
      </c>
      <c r="AX105" s="237">
        <v>4692</v>
      </c>
      <c r="AY105" s="237">
        <v>4757</v>
      </c>
      <c r="AZ105" s="237">
        <v>4740</v>
      </c>
      <c r="BA105" s="237">
        <v>4588</v>
      </c>
      <c r="BB105" s="237">
        <v>4423</v>
      </c>
      <c r="BC105" s="237">
        <v>4187</v>
      </c>
      <c r="BD105" s="237">
        <v>3946</v>
      </c>
      <c r="BE105" s="237">
        <v>3846</v>
      </c>
      <c r="BF105" s="237">
        <v>3807</v>
      </c>
      <c r="BG105" s="237">
        <v>3812</v>
      </c>
      <c r="BH105" s="237">
        <v>3940</v>
      </c>
      <c r="BI105" s="237">
        <v>3986</v>
      </c>
      <c r="BJ105" s="237">
        <v>4021</v>
      </c>
      <c r="BK105" s="237">
        <v>4036</v>
      </c>
      <c r="BL105" s="237">
        <v>4166</v>
      </c>
      <c r="BM105" s="237">
        <v>4547</v>
      </c>
      <c r="BN105" s="237">
        <v>4798</v>
      </c>
      <c r="BO105" s="237">
        <v>4932</v>
      </c>
      <c r="BP105" s="237">
        <v>5053</v>
      </c>
      <c r="BQ105" s="237">
        <v>5026</v>
      </c>
      <c r="BR105" s="237">
        <v>4921</v>
      </c>
      <c r="BS105" s="237">
        <v>4777</v>
      </c>
      <c r="BT105" s="237">
        <v>4594</v>
      </c>
      <c r="BU105" s="237">
        <v>4371</v>
      </c>
      <c r="BV105" s="237">
        <v>3984</v>
      </c>
      <c r="BW105" s="237">
        <v>3387</v>
      </c>
      <c r="BX105" s="237">
        <v>4501</v>
      </c>
      <c r="BY105" s="237">
        <v>4495</v>
      </c>
      <c r="BZ105" s="237">
        <v>4533</v>
      </c>
      <c r="CA105" s="237">
        <v>4553</v>
      </c>
      <c r="CB105" s="238">
        <v>4574</v>
      </c>
    </row>
    <row r="106" spans="1:80" s="50" customFormat="1" x14ac:dyDescent="0.4">
      <c r="A106" s="278"/>
      <c r="B106" s="64" t="s">
        <v>236</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v>3796</v>
      </c>
      <c r="BM106" s="240">
        <v>3966</v>
      </c>
      <c r="BN106" s="240">
        <v>4155</v>
      </c>
      <c r="BO106" s="240">
        <v>4237</v>
      </c>
      <c r="BP106" s="240">
        <v>4309</v>
      </c>
      <c r="BQ106" s="240">
        <v>4365</v>
      </c>
      <c r="BR106" s="240">
        <v>4440</v>
      </c>
      <c r="BS106" s="240">
        <v>4410</v>
      </c>
      <c r="BT106" s="240">
        <v>4287</v>
      </c>
      <c r="BU106" s="240">
        <v>4098</v>
      </c>
      <c r="BV106" s="240">
        <v>3774</v>
      </c>
      <c r="BW106" s="240">
        <v>3268</v>
      </c>
      <c r="BX106" s="240">
        <v>4114</v>
      </c>
      <c r="BY106" s="240">
        <v>4100</v>
      </c>
      <c r="BZ106" s="240">
        <v>4127</v>
      </c>
      <c r="CA106" s="240">
        <v>4135</v>
      </c>
      <c r="CB106" s="241">
        <v>4144</v>
      </c>
    </row>
    <row r="107" spans="1:80" s="50" customFormat="1" x14ac:dyDescent="0.4">
      <c r="A107" s="278"/>
      <c r="B107" s="64" t="s">
        <v>569</v>
      </c>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v>370</v>
      </c>
      <c r="BM107" s="240">
        <v>580</v>
      </c>
      <c r="BN107" s="240">
        <v>643</v>
      </c>
      <c r="BO107" s="240">
        <v>696</v>
      </c>
      <c r="BP107" s="240">
        <v>744</v>
      </c>
      <c r="BQ107" s="240">
        <v>661</v>
      </c>
      <c r="BR107" s="240">
        <v>481</v>
      </c>
      <c r="BS107" s="240">
        <v>367</v>
      </c>
      <c r="BT107" s="240">
        <v>307</v>
      </c>
      <c r="BU107" s="240">
        <v>273</v>
      </c>
      <c r="BV107" s="240">
        <v>210</v>
      </c>
      <c r="BW107" s="240">
        <v>120</v>
      </c>
      <c r="BX107" s="240">
        <v>387</v>
      </c>
      <c r="BY107" s="240">
        <v>395</v>
      </c>
      <c r="BZ107" s="240">
        <v>406</v>
      </c>
      <c r="CA107" s="240">
        <v>418</v>
      </c>
      <c r="CB107" s="241">
        <v>430</v>
      </c>
    </row>
    <row r="108" spans="1:80" s="50" customFormat="1" ht="26.25" customHeight="1" x14ac:dyDescent="0.4">
      <c r="B108" s="96" t="s">
        <v>548</v>
      </c>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1"/>
    </row>
    <row r="109" spans="1:80" s="50" customFormat="1" x14ac:dyDescent="0.4">
      <c r="B109" s="64" t="s">
        <v>549</v>
      </c>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v>2667</v>
      </c>
      <c r="AI109" s="240">
        <v>2625</v>
      </c>
      <c r="AJ109" s="240">
        <v>2843</v>
      </c>
      <c r="AK109" s="240">
        <v>3354</v>
      </c>
      <c r="AL109" s="240">
        <v>3580</v>
      </c>
      <c r="AM109" s="240">
        <v>3735</v>
      </c>
      <c r="AN109" s="240">
        <v>3745</v>
      </c>
      <c r="AO109" s="240">
        <v>3710</v>
      </c>
      <c r="AP109" s="240">
        <v>3720</v>
      </c>
      <c r="AQ109" s="240">
        <v>3665</v>
      </c>
      <c r="AR109" s="240">
        <v>3082</v>
      </c>
      <c r="AS109" s="240">
        <v>2938</v>
      </c>
      <c r="AT109" s="240">
        <v>2922</v>
      </c>
      <c r="AU109" s="240">
        <v>2967</v>
      </c>
      <c r="AV109" s="240">
        <v>3034</v>
      </c>
      <c r="AW109" s="240">
        <v>3053</v>
      </c>
      <c r="AX109" s="240">
        <v>3006</v>
      </c>
      <c r="AY109" s="240">
        <v>2939</v>
      </c>
      <c r="AZ109" s="240">
        <v>2868</v>
      </c>
      <c r="BA109" s="240">
        <v>2754</v>
      </c>
      <c r="BB109" s="240">
        <v>2628</v>
      </c>
      <c r="BC109" s="240">
        <v>2438</v>
      </c>
      <c r="BD109" s="240">
        <v>2230</v>
      </c>
      <c r="BE109" s="240">
        <v>2093</v>
      </c>
      <c r="BF109" s="240">
        <v>1993</v>
      </c>
      <c r="BG109" s="240">
        <v>1824</v>
      </c>
      <c r="BH109" s="240">
        <v>1808</v>
      </c>
      <c r="BI109" s="240">
        <v>1753</v>
      </c>
      <c r="BJ109" s="240">
        <v>1674</v>
      </c>
      <c r="BK109" s="240">
        <v>1581</v>
      </c>
      <c r="BL109" s="240">
        <v>1533</v>
      </c>
      <c r="BM109" s="240">
        <v>1512</v>
      </c>
      <c r="BN109" s="240">
        <v>1502</v>
      </c>
      <c r="BO109" s="240">
        <v>1464</v>
      </c>
      <c r="BP109" s="240">
        <v>1455</v>
      </c>
      <c r="BQ109" s="240">
        <v>1428</v>
      </c>
      <c r="BR109" s="240">
        <v>1397</v>
      </c>
      <c r="BS109" s="240">
        <v>1344</v>
      </c>
      <c r="BT109" s="240">
        <v>1300</v>
      </c>
      <c r="BU109" s="240">
        <v>1243</v>
      </c>
      <c r="BV109" s="240">
        <v>1148</v>
      </c>
      <c r="BW109" s="240">
        <v>1066</v>
      </c>
      <c r="BX109" s="240">
        <v>1247</v>
      </c>
      <c r="BY109" s="240">
        <v>1248</v>
      </c>
      <c r="BZ109" s="240">
        <v>1262</v>
      </c>
      <c r="CA109" s="240">
        <v>1272</v>
      </c>
      <c r="CB109" s="241">
        <v>1279</v>
      </c>
    </row>
    <row r="110" spans="1:80" s="50" customFormat="1" x14ac:dyDescent="0.4">
      <c r="B110" s="64" t="s">
        <v>550</v>
      </c>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v>354</v>
      </c>
      <c r="AW110" s="240">
        <v>449</v>
      </c>
      <c r="AX110" s="240">
        <v>546</v>
      </c>
      <c r="AY110" s="240">
        <v>649</v>
      </c>
      <c r="AZ110" s="240">
        <v>743</v>
      </c>
      <c r="BA110" s="240">
        <v>802</v>
      </c>
      <c r="BB110" s="240">
        <v>851</v>
      </c>
      <c r="BC110" s="240">
        <v>897</v>
      </c>
      <c r="BD110" s="240">
        <v>945</v>
      </c>
      <c r="BE110" s="240">
        <v>1026</v>
      </c>
      <c r="BF110" s="240">
        <v>1103</v>
      </c>
      <c r="BG110" s="240">
        <v>1266</v>
      </c>
      <c r="BH110" s="240">
        <v>1355</v>
      </c>
      <c r="BI110" s="240">
        <v>1416</v>
      </c>
      <c r="BJ110" s="240">
        <v>1480</v>
      </c>
      <c r="BK110" s="240">
        <v>1520</v>
      </c>
      <c r="BL110" s="240">
        <v>1583</v>
      </c>
      <c r="BM110" s="240">
        <v>1715</v>
      </c>
      <c r="BN110" s="240">
        <v>1804</v>
      </c>
      <c r="BO110" s="240">
        <v>1882</v>
      </c>
      <c r="BP110" s="240">
        <v>1939</v>
      </c>
      <c r="BQ110" s="240">
        <v>1933</v>
      </c>
      <c r="BR110" s="240">
        <v>1915</v>
      </c>
      <c r="BS110" s="240">
        <v>1913</v>
      </c>
      <c r="BT110" s="240">
        <v>1870</v>
      </c>
      <c r="BU110" s="240">
        <v>1810</v>
      </c>
      <c r="BV110" s="240">
        <v>1694</v>
      </c>
      <c r="BW110" s="240">
        <v>1503</v>
      </c>
      <c r="BX110" s="240">
        <v>1968</v>
      </c>
      <c r="BY110" s="240">
        <v>1960</v>
      </c>
      <c r="BZ110" s="240">
        <v>1972</v>
      </c>
      <c r="CA110" s="240">
        <v>1976</v>
      </c>
      <c r="CB110" s="241">
        <v>1982</v>
      </c>
    </row>
    <row r="111" spans="1:80" s="50" customFormat="1" x14ac:dyDescent="0.4">
      <c r="B111" s="64" t="s">
        <v>551</v>
      </c>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v>992</v>
      </c>
      <c r="AW111" s="240">
        <v>1100</v>
      </c>
      <c r="AX111" s="240">
        <v>1140</v>
      </c>
      <c r="AY111" s="240">
        <v>1168</v>
      </c>
      <c r="AZ111" s="240">
        <v>1128</v>
      </c>
      <c r="BA111" s="240">
        <v>1032</v>
      </c>
      <c r="BB111" s="240">
        <v>945</v>
      </c>
      <c r="BC111" s="240">
        <v>852</v>
      </c>
      <c r="BD111" s="240">
        <v>771</v>
      </c>
      <c r="BE111" s="240">
        <v>727</v>
      </c>
      <c r="BF111" s="240">
        <v>711</v>
      </c>
      <c r="BG111" s="240">
        <v>722</v>
      </c>
      <c r="BH111" s="240">
        <v>777</v>
      </c>
      <c r="BI111" s="240">
        <v>817</v>
      </c>
      <c r="BJ111" s="240">
        <v>868</v>
      </c>
      <c r="BK111" s="240">
        <v>934</v>
      </c>
      <c r="BL111" s="240">
        <v>1049</v>
      </c>
      <c r="BM111" s="240">
        <v>1320</v>
      </c>
      <c r="BN111" s="240">
        <v>1492</v>
      </c>
      <c r="BO111" s="240">
        <v>1586</v>
      </c>
      <c r="BP111" s="240">
        <v>1659</v>
      </c>
      <c r="BQ111" s="240">
        <v>1665</v>
      </c>
      <c r="BR111" s="240">
        <v>1609</v>
      </c>
      <c r="BS111" s="240">
        <v>1520</v>
      </c>
      <c r="BT111" s="240">
        <v>1424</v>
      </c>
      <c r="BU111" s="240">
        <v>1318</v>
      </c>
      <c r="BV111" s="240">
        <v>1142</v>
      </c>
      <c r="BW111" s="240">
        <v>819</v>
      </c>
      <c r="BX111" s="240">
        <v>1286</v>
      </c>
      <c r="BY111" s="240">
        <v>1287</v>
      </c>
      <c r="BZ111" s="240">
        <v>1302</v>
      </c>
      <c r="CA111" s="240">
        <v>1308</v>
      </c>
      <c r="CB111" s="241">
        <v>1318</v>
      </c>
    </row>
    <row r="112" spans="1:80" s="50" customFormat="1" x14ac:dyDescent="0.4">
      <c r="B112" s="171" t="s">
        <v>552</v>
      </c>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v>60</v>
      </c>
      <c r="BI112" s="240">
        <v>60</v>
      </c>
      <c r="BJ112" s="240">
        <v>70</v>
      </c>
      <c r="BK112" s="240">
        <v>70</v>
      </c>
      <c r="BL112" s="240">
        <v>360</v>
      </c>
      <c r="BM112" s="240">
        <v>787</v>
      </c>
      <c r="BN112" s="240">
        <v>1067</v>
      </c>
      <c r="BO112" s="240">
        <v>1242</v>
      </c>
      <c r="BP112" s="240">
        <v>1358</v>
      </c>
      <c r="BQ112" s="240">
        <v>1402</v>
      </c>
      <c r="BR112" s="240">
        <v>1379</v>
      </c>
      <c r="BS112" s="240">
        <v>1318</v>
      </c>
      <c r="BT112" s="240">
        <v>1243</v>
      </c>
      <c r="BU112" s="240">
        <v>1151</v>
      </c>
      <c r="BV112" s="240">
        <v>989</v>
      </c>
      <c r="BW112" s="240">
        <v>1196</v>
      </c>
      <c r="BX112" s="240">
        <v>1195</v>
      </c>
      <c r="BY112" s="240">
        <v>1202</v>
      </c>
      <c r="BZ112" s="240">
        <v>1223</v>
      </c>
      <c r="CA112" s="240">
        <v>1235</v>
      </c>
      <c r="CB112" s="241">
        <v>1251</v>
      </c>
    </row>
    <row r="113" spans="1:80" ht="26.25" customHeight="1" x14ac:dyDescent="0.4">
      <c r="A113" s="50"/>
      <c r="B113" s="64" t="s">
        <v>553</v>
      </c>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v>3387</v>
      </c>
      <c r="AW113" s="240">
        <v>3502</v>
      </c>
      <c r="AX113" s="240">
        <v>3552</v>
      </c>
      <c r="AY113" s="240">
        <v>3589</v>
      </c>
      <c r="AZ113" s="240">
        <v>3612</v>
      </c>
      <c r="BA113" s="240">
        <v>3556</v>
      </c>
      <c r="BB113" s="240">
        <v>3479</v>
      </c>
      <c r="BC113" s="240">
        <v>3335</v>
      </c>
      <c r="BD113" s="240">
        <v>3175</v>
      </c>
      <c r="BE113" s="240">
        <v>3119</v>
      </c>
      <c r="BF113" s="240">
        <v>3096</v>
      </c>
      <c r="BG113" s="240">
        <v>3090</v>
      </c>
      <c r="BH113" s="240">
        <v>3163</v>
      </c>
      <c r="BI113" s="240">
        <v>3169</v>
      </c>
      <c r="BJ113" s="240">
        <v>3153</v>
      </c>
      <c r="BK113" s="240">
        <v>3102</v>
      </c>
      <c r="BL113" s="240">
        <v>3117</v>
      </c>
      <c r="BM113" s="240">
        <v>3227</v>
      </c>
      <c r="BN113" s="240">
        <v>3306</v>
      </c>
      <c r="BO113" s="240">
        <v>3346</v>
      </c>
      <c r="BP113" s="240">
        <v>3394</v>
      </c>
      <c r="BQ113" s="240">
        <v>3361</v>
      </c>
      <c r="BR113" s="240">
        <v>3312</v>
      </c>
      <c r="BS113" s="240">
        <v>3257</v>
      </c>
      <c r="BT113" s="240">
        <v>3170</v>
      </c>
      <c r="BU113" s="240">
        <v>3053</v>
      </c>
      <c r="BV113" s="240">
        <v>2842</v>
      </c>
      <c r="BW113" s="240">
        <v>2568</v>
      </c>
      <c r="BX113" s="240">
        <v>3215</v>
      </c>
      <c r="BY113" s="240">
        <v>3208</v>
      </c>
      <c r="BZ113" s="240">
        <v>3233</v>
      </c>
      <c r="CA113" s="240">
        <v>3249</v>
      </c>
      <c r="CB113" s="241">
        <v>3262</v>
      </c>
    </row>
    <row r="114" spans="1:80" x14ac:dyDescent="0.4">
      <c r="A114" s="50"/>
      <c r="B114" s="64" t="s">
        <v>554</v>
      </c>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f t="shared" ref="AH114:AU114" si="21">AH140</f>
        <v>741</v>
      </c>
      <c r="AI114" s="240">
        <f t="shared" si="21"/>
        <v>689</v>
      </c>
      <c r="AJ114" s="240">
        <f t="shared" si="21"/>
        <v>713</v>
      </c>
      <c r="AK114" s="240">
        <f t="shared" si="21"/>
        <v>797</v>
      </c>
      <c r="AL114" s="240">
        <f t="shared" si="21"/>
        <v>851</v>
      </c>
      <c r="AM114" s="240">
        <f t="shared" si="21"/>
        <v>1015</v>
      </c>
      <c r="AN114" s="240">
        <f t="shared" si="21"/>
        <v>1080</v>
      </c>
      <c r="AO114" s="240">
        <f t="shared" si="21"/>
        <v>1150</v>
      </c>
      <c r="AP114" s="240">
        <f t="shared" si="21"/>
        <v>1180</v>
      </c>
      <c r="AQ114" s="240">
        <f t="shared" si="21"/>
        <v>1195</v>
      </c>
      <c r="AR114" s="240">
        <f t="shared" si="21"/>
        <v>914</v>
      </c>
      <c r="AS114" s="240">
        <f t="shared" si="21"/>
        <v>948</v>
      </c>
      <c r="AT114" s="240">
        <f t="shared" si="21"/>
        <v>1028</v>
      </c>
      <c r="AU114" s="240">
        <f t="shared" si="21"/>
        <v>1153</v>
      </c>
      <c r="AV114" s="240">
        <v>1346</v>
      </c>
      <c r="AW114" s="240">
        <v>1549</v>
      </c>
      <c r="AX114" s="240">
        <v>1686</v>
      </c>
      <c r="AY114" s="240">
        <v>1818</v>
      </c>
      <c r="AZ114" s="240">
        <v>1872</v>
      </c>
      <c r="BA114" s="240">
        <v>1834</v>
      </c>
      <c r="BB114" s="240">
        <v>1795</v>
      </c>
      <c r="BC114" s="240">
        <v>1749</v>
      </c>
      <c r="BD114" s="240">
        <v>1717</v>
      </c>
      <c r="BE114" s="240">
        <v>1753</v>
      </c>
      <c r="BF114" s="240">
        <v>1814</v>
      </c>
      <c r="BG114" s="240">
        <v>1988</v>
      </c>
      <c r="BH114" s="240">
        <v>2132</v>
      </c>
      <c r="BI114" s="240">
        <v>2233</v>
      </c>
      <c r="BJ114" s="240">
        <v>2347</v>
      </c>
      <c r="BK114" s="240">
        <v>2455</v>
      </c>
      <c r="BL114" s="240">
        <v>2633</v>
      </c>
      <c r="BM114" s="240">
        <v>3035</v>
      </c>
      <c r="BN114" s="240">
        <v>3296</v>
      </c>
      <c r="BO114" s="240">
        <v>3468</v>
      </c>
      <c r="BP114" s="240">
        <v>3598</v>
      </c>
      <c r="BQ114" s="240">
        <v>3597</v>
      </c>
      <c r="BR114" s="240">
        <v>3524</v>
      </c>
      <c r="BS114" s="240">
        <v>3433</v>
      </c>
      <c r="BT114" s="240">
        <v>3294</v>
      </c>
      <c r="BU114" s="240">
        <v>3128</v>
      </c>
      <c r="BV114" s="240">
        <v>2836</v>
      </c>
      <c r="BW114" s="240">
        <v>2322</v>
      </c>
      <c r="BX114" s="240">
        <v>3254</v>
      </c>
      <c r="BY114" s="240">
        <v>3247</v>
      </c>
      <c r="BZ114" s="240">
        <v>3273</v>
      </c>
      <c r="CA114" s="240">
        <v>3284</v>
      </c>
      <c r="CB114" s="241">
        <v>3300</v>
      </c>
    </row>
    <row r="115" spans="1:80" ht="26.25" customHeight="1" x14ac:dyDescent="0.4">
      <c r="A115" s="96"/>
      <c r="B115" s="96" t="s">
        <v>514</v>
      </c>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1"/>
    </row>
    <row r="116" spans="1:80" x14ac:dyDescent="0.4">
      <c r="A116" s="278"/>
      <c r="B116" s="64" t="s">
        <v>515</v>
      </c>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v>370</v>
      </c>
      <c r="BM116" s="240">
        <v>580</v>
      </c>
      <c r="BN116" s="240">
        <v>643</v>
      </c>
      <c r="BO116" s="240">
        <v>696</v>
      </c>
      <c r="BP116" s="240">
        <v>744</v>
      </c>
      <c r="BQ116" s="240">
        <v>661</v>
      </c>
      <c r="BR116" s="240">
        <v>481</v>
      </c>
      <c r="BS116" s="240">
        <v>367</v>
      </c>
      <c r="BT116" s="240">
        <v>307</v>
      </c>
      <c r="BU116" s="240">
        <v>273</v>
      </c>
      <c r="BV116" s="240">
        <v>210</v>
      </c>
      <c r="BW116" s="240">
        <v>120</v>
      </c>
      <c r="BX116" s="240">
        <v>387</v>
      </c>
      <c r="BY116" s="240">
        <v>395</v>
      </c>
      <c r="BZ116" s="240">
        <v>406</v>
      </c>
      <c r="CA116" s="240">
        <v>418</v>
      </c>
      <c r="CB116" s="241">
        <v>430</v>
      </c>
    </row>
    <row r="117" spans="1:80" x14ac:dyDescent="0.4">
      <c r="A117" s="278"/>
      <c r="B117" s="64" t="s">
        <v>22</v>
      </c>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v>1095</v>
      </c>
      <c r="BM117" s="240">
        <v>1161</v>
      </c>
      <c r="BN117" s="240">
        <v>1211</v>
      </c>
      <c r="BO117" s="240">
        <v>1240</v>
      </c>
      <c r="BP117" s="240">
        <v>1257</v>
      </c>
      <c r="BQ117" s="240">
        <v>1274</v>
      </c>
      <c r="BR117" s="240">
        <v>1331</v>
      </c>
      <c r="BS117" s="240">
        <v>1347</v>
      </c>
      <c r="BT117" s="240">
        <v>1325</v>
      </c>
      <c r="BU117" s="240">
        <v>1283</v>
      </c>
      <c r="BV117" s="240">
        <v>1188</v>
      </c>
      <c r="BW117" s="240">
        <v>1059</v>
      </c>
      <c r="BX117" s="240">
        <v>1352</v>
      </c>
      <c r="BY117" s="240">
        <v>1344</v>
      </c>
      <c r="BZ117" s="240">
        <v>1353</v>
      </c>
      <c r="CA117" s="240">
        <v>1355</v>
      </c>
      <c r="CB117" s="241">
        <v>1354</v>
      </c>
    </row>
    <row r="118" spans="1:80" x14ac:dyDescent="0.4">
      <c r="A118" s="278"/>
      <c r="B118" s="64" t="s">
        <v>516</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v>628</v>
      </c>
      <c r="BM118" s="240">
        <v>606</v>
      </c>
      <c r="BN118" s="240">
        <v>566</v>
      </c>
      <c r="BO118" s="240">
        <v>506</v>
      </c>
      <c r="BP118" s="240">
        <v>461</v>
      </c>
      <c r="BQ118" s="240">
        <v>422</v>
      </c>
      <c r="BR118" s="240">
        <v>399</v>
      </c>
      <c r="BS118" s="240">
        <v>373</v>
      </c>
      <c r="BT118" s="240">
        <v>350</v>
      </c>
      <c r="BU118" s="240">
        <v>323</v>
      </c>
      <c r="BV118" s="240">
        <v>279</v>
      </c>
      <c r="BW118" s="240">
        <v>191</v>
      </c>
      <c r="BX118" s="240">
        <v>294</v>
      </c>
      <c r="BY118" s="240">
        <v>281</v>
      </c>
      <c r="BZ118" s="240">
        <v>277</v>
      </c>
      <c r="CA118" s="240">
        <v>273</v>
      </c>
      <c r="CB118" s="241">
        <v>272</v>
      </c>
    </row>
    <row r="119" spans="1:80" x14ac:dyDescent="0.4">
      <c r="A119" s="278"/>
      <c r="B119" s="64" t="s">
        <v>410</v>
      </c>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v>77</v>
      </c>
      <c r="BM119" s="240">
        <v>88</v>
      </c>
      <c r="BN119" s="240">
        <v>103</v>
      </c>
      <c r="BO119" s="240">
        <v>115</v>
      </c>
      <c r="BP119" s="240">
        <v>130</v>
      </c>
      <c r="BQ119" s="240">
        <v>144</v>
      </c>
      <c r="BR119" s="240">
        <v>158</v>
      </c>
      <c r="BS119" s="240">
        <v>174</v>
      </c>
      <c r="BT119" s="240">
        <v>183</v>
      </c>
      <c r="BU119" s="240">
        <v>186</v>
      </c>
      <c r="BV119" s="240">
        <v>181</v>
      </c>
      <c r="BW119" s="240">
        <v>162</v>
      </c>
      <c r="BX119" s="240">
        <v>224</v>
      </c>
      <c r="BY119" s="240">
        <v>233</v>
      </c>
      <c r="BZ119" s="240">
        <v>243</v>
      </c>
      <c r="CA119" s="240">
        <v>252</v>
      </c>
      <c r="CB119" s="241">
        <v>262</v>
      </c>
    </row>
    <row r="120" spans="1:80" x14ac:dyDescent="0.4">
      <c r="A120" s="278"/>
      <c r="B120" s="64" t="s">
        <v>517</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v>146</v>
      </c>
      <c r="BM120" s="240">
        <v>147</v>
      </c>
      <c r="BN120" s="240">
        <v>143</v>
      </c>
      <c r="BO120" s="240">
        <v>131</v>
      </c>
      <c r="BP120" s="240">
        <v>112</v>
      </c>
      <c r="BQ120" s="240">
        <v>98</v>
      </c>
      <c r="BR120" s="240">
        <v>86</v>
      </c>
      <c r="BS120" s="240">
        <v>71</v>
      </c>
      <c r="BT120" s="240">
        <v>57</v>
      </c>
      <c r="BU120" s="240">
        <v>40</v>
      </c>
      <c r="BV120" s="240">
        <v>22</v>
      </c>
      <c r="BW120" s="240">
        <v>14</v>
      </c>
      <c r="BX120" s="240">
        <v>15</v>
      </c>
      <c r="BY120" s="240">
        <v>15</v>
      </c>
      <c r="BZ120" s="240">
        <v>15</v>
      </c>
      <c r="CA120" s="240">
        <v>15</v>
      </c>
      <c r="CB120" s="241">
        <v>15</v>
      </c>
    </row>
    <row r="121" spans="1:80" ht="26.25" customHeight="1" x14ac:dyDescent="0.4">
      <c r="A121" s="278"/>
      <c r="B121" s="64" t="s">
        <v>518</v>
      </c>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v>1150</v>
      </c>
      <c r="BM121" s="240">
        <v>1152</v>
      </c>
      <c r="BN121" s="240">
        <v>1150</v>
      </c>
      <c r="BO121" s="240">
        <v>1135</v>
      </c>
      <c r="BP121" s="240">
        <v>1101</v>
      </c>
      <c r="BQ121" s="240">
        <v>1066</v>
      </c>
      <c r="BR121" s="240">
        <v>1025</v>
      </c>
      <c r="BS121" s="240">
        <v>980</v>
      </c>
      <c r="BT121" s="240">
        <v>936</v>
      </c>
      <c r="BU121" s="240">
        <v>897</v>
      </c>
      <c r="BV121" s="240">
        <v>853</v>
      </c>
      <c r="BW121" s="240">
        <v>813</v>
      </c>
      <c r="BX121" s="240">
        <v>788</v>
      </c>
      <c r="BY121" s="240">
        <v>760</v>
      </c>
      <c r="BZ121" s="240">
        <v>738</v>
      </c>
      <c r="CA121" s="240">
        <v>713</v>
      </c>
      <c r="CB121" s="241">
        <v>692</v>
      </c>
    </row>
    <row r="122" spans="1:80" x14ac:dyDescent="0.4">
      <c r="A122" s="278"/>
      <c r="B122" s="64" t="s">
        <v>412</v>
      </c>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v>26</v>
      </c>
      <c r="BM122" s="240">
        <v>30</v>
      </c>
      <c r="BN122" s="240">
        <v>37</v>
      </c>
      <c r="BO122" s="240">
        <v>42</v>
      </c>
      <c r="BP122" s="240">
        <v>49</v>
      </c>
      <c r="BQ122" s="240">
        <v>56</v>
      </c>
      <c r="BR122" s="240">
        <v>59</v>
      </c>
      <c r="BS122" s="240">
        <v>62</v>
      </c>
      <c r="BT122" s="240">
        <v>61</v>
      </c>
      <c r="BU122" s="240">
        <v>57</v>
      </c>
      <c r="BV122" s="240">
        <v>55</v>
      </c>
      <c r="BW122" s="240">
        <v>50</v>
      </c>
      <c r="BX122" s="240">
        <v>65</v>
      </c>
      <c r="BY122" s="240">
        <v>68</v>
      </c>
      <c r="BZ122" s="240">
        <v>72</v>
      </c>
      <c r="CA122" s="240">
        <v>76</v>
      </c>
      <c r="CB122" s="241">
        <v>80</v>
      </c>
    </row>
    <row r="123" spans="1:80" x14ac:dyDescent="0.4">
      <c r="A123" s="278"/>
      <c r="B123" s="64" t="s">
        <v>519</v>
      </c>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v>6</v>
      </c>
      <c r="BM123" s="240">
        <v>7</v>
      </c>
      <c r="BN123" s="240">
        <v>7</v>
      </c>
      <c r="BO123" s="240">
        <v>7</v>
      </c>
      <c r="BP123" s="240">
        <v>7</v>
      </c>
      <c r="BQ123" s="240">
        <v>7</v>
      </c>
      <c r="BR123" s="240">
        <v>7</v>
      </c>
      <c r="BS123" s="240">
        <v>7</v>
      </c>
      <c r="BT123" s="240">
        <v>7</v>
      </c>
      <c r="BU123" s="240">
        <v>6</v>
      </c>
      <c r="BV123" s="240">
        <v>5</v>
      </c>
      <c r="BW123" s="240">
        <v>3</v>
      </c>
      <c r="BX123" s="240">
        <v>7</v>
      </c>
      <c r="BY123" s="240">
        <v>7</v>
      </c>
      <c r="BZ123" s="240">
        <v>7</v>
      </c>
      <c r="CA123" s="240">
        <v>7</v>
      </c>
      <c r="CB123" s="241">
        <v>7</v>
      </c>
    </row>
    <row r="124" spans="1:80" x14ac:dyDescent="0.4">
      <c r="A124" s="278"/>
      <c r="B124" s="64" t="s">
        <v>29</v>
      </c>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v>239</v>
      </c>
      <c r="BM124" s="240">
        <v>245</v>
      </c>
      <c r="BN124" s="240">
        <v>251</v>
      </c>
      <c r="BO124" s="240">
        <v>259</v>
      </c>
      <c r="BP124" s="240">
        <v>285</v>
      </c>
      <c r="BQ124" s="240">
        <v>300</v>
      </c>
      <c r="BR124" s="240">
        <v>320</v>
      </c>
      <c r="BS124" s="240">
        <v>339</v>
      </c>
      <c r="BT124" s="240">
        <v>355</v>
      </c>
      <c r="BU124" s="240">
        <v>366</v>
      </c>
      <c r="BV124" s="240">
        <v>375</v>
      </c>
      <c r="BW124" s="240">
        <v>378</v>
      </c>
      <c r="BX124" s="240">
        <v>382</v>
      </c>
      <c r="BY124" s="240">
        <v>398</v>
      </c>
      <c r="BZ124" s="240">
        <v>417</v>
      </c>
      <c r="CA124" s="240">
        <v>438</v>
      </c>
      <c r="CB124" s="241">
        <v>460</v>
      </c>
    </row>
    <row r="125" spans="1:80" x14ac:dyDescent="0.4">
      <c r="A125" s="278"/>
      <c r="B125" s="64" t="s">
        <v>556</v>
      </c>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v>429</v>
      </c>
      <c r="BM125" s="240">
        <v>531</v>
      </c>
      <c r="BN125" s="240">
        <v>686</v>
      </c>
      <c r="BO125" s="240">
        <v>802</v>
      </c>
      <c r="BP125" s="240">
        <v>905</v>
      </c>
      <c r="BQ125" s="240">
        <v>998</v>
      </c>
      <c r="BR125" s="240">
        <v>1056</v>
      </c>
      <c r="BS125" s="240">
        <v>1056</v>
      </c>
      <c r="BT125" s="240">
        <v>1012</v>
      </c>
      <c r="BU125" s="240">
        <v>939</v>
      </c>
      <c r="BV125" s="240">
        <v>816</v>
      </c>
      <c r="BW125" s="240">
        <v>599</v>
      </c>
      <c r="BX125" s="240">
        <v>987</v>
      </c>
      <c r="BY125" s="240">
        <v>994</v>
      </c>
      <c r="BZ125" s="240">
        <v>1007</v>
      </c>
      <c r="CA125" s="240">
        <v>1007</v>
      </c>
      <c r="CB125" s="241">
        <v>1003</v>
      </c>
    </row>
    <row r="126" spans="1:80" ht="26.25" customHeight="1" x14ac:dyDescent="0.4">
      <c r="A126" s="278"/>
      <c r="B126" s="96" t="s">
        <v>521</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f t="shared" ref="AR126:BK126" si="22">AR129</f>
        <v>2178</v>
      </c>
      <c r="AS126" s="240">
        <f t="shared" si="22"/>
        <v>2116</v>
      </c>
      <c r="AT126" s="240">
        <f t="shared" si="22"/>
        <v>2076</v>
      </c>
      <c r="AU126" s="240">
        <f t="shared" si="22"/>
        <v>1981</v>
      </c>
      <c r="AV126" s="240">
        <f t="shared" si="22"/>
        <v>1929</v>
      </c>
      <c r="AW126" s="240">
        <f t="shared" si="22"/>
        <v>1955</v>
      </c>
      <c r="AX126" s="240">
        <f t="shared" si="22"/>
        <v>1937</v>
      </c>
      <c r="AY126" s="240">
        <f t="shared" si="22"/>
        <v>1917</v>
      </c>
      <c r="AZ126" s="240">
        <f t="shared" si="22"/>
        <v>1886</v>
      </c>
      <c r="BA126" s="240">
        <f t="shared" si="22"/>
        <v>1844</v>
      </c>
      <c r="BB126" s="240">
        <f t="shared" si="22"/>
        <v>1798</v>
      </c>
      <c r="BC126" s="240">
        <f t="shared" si="22"/>
        <v>1726</v>
      </c>
      <c r="BD126" s="240">
        <f t="shared" si="22"/>
        <v>1664</v>
      </c>
      <c r="BE126" s="240">
        <f t="shared" si="22"/>
        <v>1637</v>
      </c>
      <c r="BF126" s="240">
        <f t="shared" si="22"/>
        <v>1612</v>
      </c>
      <c r="BG126" s="240">
        <f t="shared" si="22"/>
        <v>1546</v>
      </c>
      <c r="BH126" s="240">
        <f t="shared" si="22"/>
        <v>1554</v>
      </c>
      <c r="BI126" s="240">
        <f t="shared" si="22"/>
        <v>1491</v>
      </c>
      <c r="BJ126" s="240">
        <f t="shared" si="22"/>
        <v>1503</v>
      </c>
      <c r="BK126" s="240">
        <f t="shared" si="22"/>
        <v>1509</v>
      </c>
      <c r="BL126" s="240">
        <v>1541</v>
      </c>
      <c r="BM126" s="240">
        <v>1566</v>
      </c>
      <c r="BN126" s="240">
        <v>1574</v>
      </c>
      <c r="BO126" s="240">
        <v>1576</v>
      </c>
      <c r="BP126" s="240">
        <v>1551</v>
      </c>
      <c r="BQ126" s="240">
        <v>1505</v>
      </c>
      <c r="BR126" s="240">
        <v>1464</v>
      </c>
      <c r="BS126" s="240">
        <v>1417</v>
      </c>
      <c r="BT126" s="240">
        <v>1364</v>
      </c>
      <c r="BU126" s="240">
        <v>1308</v>
      </c>
      <c r="BV126" s="240">
        <v>1248</v>
      </c>
      <c r="BW126" s="240">
        <v>1204</v>
      </c>
      <c r="BX126" s="240">
        <v>1170</v>
      </c>
      <c r="BY126" s="240">
        <v>1158</v>
      </c>
      <c r="BZ126" s="240">
        <v>1154</v>
      </c>
      <c r="CA126" s="240">
        <v>1151</v>
      </c>
      <c r="CB126" s="241">
        <v>1152</v>
      </c>
    </row>
    <row r="127" spans="1:80" x14ac:dyDescent="0.4">
      <c r="A127" s="278"/>
      <c r="B127" s="96" t="s">
        <v>522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v>1818</v>
      </c>
      <c r="AS127" s="240">
        <v>1771</v>
      </c>
      <c r="AT127" s="240">
        <v>1875</v>
      </c>
      <c r="AU127" s="240">
        <v>2138</v>
      </c>
      <c r="AV127" s="240">
        <v>2450</v>
      </c>
      <c r="AW127" s="240">
        <v>2646</v>
      </c>
      <c r="AX127" s="240">
        <v>2755</v>
      </c>
      <c r="AY127" s="240">
        <v>2840</v>
      </c>
      <c r="AZ127" s="240">
        <v>2854</v>
      </c>
      <c r="BA127" s="240">
        <v>2744</v>
      </c>
      <c r="BB127" s="240">
        <v>2625</v>
      </c>
      <c r="BC127" s="240">
        <v>2461</v>
      </c>
      <c r="BD127" s="240">
        <v>2282</v>
      </c>
      <c r="BE127" s="240">
        <v>2209</v>
      </c>
      <c r="BF127" s="240">
        <v>2194</v>
      </c>
      <c r="BG127" s="240">
        <v>2267</v>
      </c>
      <c r="BH127" s="240">
        <v>2387</v>
      </c>
      <c r="BI127" s="240">
        <v>2495</v>
      </c>
      <c r="BJ127" s="240">
        <v>2518</v>
      </c>
      <c r="BK127" s="240">
        <v>2527</v>
      </c>
      <c r="BL127" s="240">
        <v>2625</v>
      </c>
      <c r="BM127" s="240">
        <v>2981</v>
      </c>
      <c r="BN127" s="240">
        <v>3224</v>
      </c>
      <c r="BO127" s="240">
        <v>3356</v>
      </c>
      <c r="BP127" s="240">
        <v>3502</v>
      </c>
      <c r="BQ127" s="240">
        <v>3520</v>
      </c>
      <c r="BR127" s="240">
        <v>3457</v>
      </c>
      <c r="BS127" s="240">
        <v>3360</v>
      </c>
      <c r="BT127" s="240">
        <v>3230</v>
      </c>
      <c r="BU127" s="240">
        <v>3063</v>
      </c>
      <c r="BV127" s="240">
        <v>2736</v>
      </c>
      <c r="BW127" s="240">
        <v>2183</v>
      </c>
      <c r="BX127" s="240">
        <v>3331</v>
      </c>
      <c r="BY127" s="240">
        <v>3337</v>
      </c>
      <c r="BZ127" s="240">
        <v>3379</v>
      </c>
      <c r="CA127" s="240">
        <v>3403</v>
      </c>
      <c r="CB127" s="241">
        <v>3422</v>
      </c>
    </row>
    <row r="128" spans="1:80" ht="26.25" customHeight="1" x14ac:dyDescent="0.4">
      <c r="A128" s="96"/>
      <c r="B128" s="96" t="s">
        <v>523</v>
      </c>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1"/>
    </row>
    <row r="129" spans="1:80" x14ac:dyDescent="0.4">
      <c r="A129" s="50"/>
      <c r="B129" s="64" t="s">
        <v>557</v>
      </c>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v>2178</v>
      </c>
      <c r="AS129" s="240">
        <v>2116</v>
      </c>
      <c r="AT129" s="240">
        <v>2076</v>
      </c>
      <c r="AU129" s="240">
        <v>1981</v>
      </c>
      <c r="AV129" s="240">
        <v>1929</v>
      </c>
      <c r="AW129" s="240">
        <v>1955</v>
      </c>
      <c r="AX129" s="240">
        <v>1937</v>
      </c>
      <c r="AY129" s="240">
        <v>1917</v>
      </c>
      <c r="AZ129" s="240">
        <v>1886</v>
      </c>
      <c r="BA129" s="240">
        <v>1844</v>
      </c>
      <c r="BB129" s="240">
        <v>1798</v>
      </c>
      <c r="BC129" s="240">
        <v>1726</v>
      </c>
      <c r="BD129" s="240">
        <v>1664</v>
      </c>
      <c r="BE129" s="240">
        <v>1637</v>
      </c>
      <c r="BF129" s="240">
        <v>1612</v>
      </c>
      <c r="BG129" s="240">
        <v>1546</v>
      </c>
      <c r="BH129" s="240">
        <v>1554</v>
      </c>
      <c r="BI129" s="240">
        <v>1491</v>
      </c>
      <c r="BJ129" s="240">
        <v>1503</v>
      </c>
      <c r="BK129" s="240">
        <v>1509</v>
      </c>
      <c r="BL129" s="240">
        <v>1541</v>
      </c>
      <c r="BM129" s="240">
        <v>1566</v>
      </c>
      <c r="BN129" s="240">
        <v>1574</v>
      </c>
      <c r="BO129" s="240">
        <v>1576</v>
      </c>
      <c r="BP129" s="240">
        <v>1551</v>
      </c>
      <c r="BQ129" s="240">
        <v>1505</v>
      </c>
      <c r="BR129" s="240">
        <v>1464</v>
      </c>
      <c r="BS129" s="240">
        <v>1417</v>
      </c>
      <c r="BT129" s="240">
        <v>1364</v>
      </c>
      <c r="BU129" s="240">
        <v>1308</v>
      </c>
      <c r="BV129" s="240"/>
      <c r="BW129" s="240"/>
      <c r="BX129" s="240"/>
      <c r="BY129" s="240"/>
      <c r="BZ129" s="240"/>
      <c r="CA129" s="240"/>
      <c r="CB129" s="241"/>
    </row>
    <row r="130" spans="1:80" x14ac:dyDescent="0.4">
      <c r="A130" s="50"/>
      <c r="B130" s="64" t="s">
        <v>415</v>
      </c>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v>239</v>
      </c>
      <c r="AS130" s="240">
        <v>267</v>
      </c>
      <c r="AT130" s="240">
        <v>311</v>
      </c>
      <c r="AU130" s="240">
        <v>359</v>
      </c>
      <c r="AV130" s="240">
        <v>416</v>
      </c>
      <c r="AW130" s="240">
        <v>491</v>
      </c>
      <c r="AX130" s="240">
        <v>568</v>
      </c>
      <c r="AY130" s="240">
        <v>626</v>
      </c>
      <c r="AZ130" s="240">
        <v>655</v>
      </c>
      <c r="BA130" s="240">
        <v>693</v>
      </c>
      <c r="BB130" s="240">
        <v>735</v>
      </c>
      <c r="BC130" s="240">
        <v>759</v>
      </c>
      <c r="BD130" s="240">
        <v>771</v>
      </c>
      <c r="BE130" s="240">
        <v>798</v>
      </c>
      <c r="BF130" s="240">
        <v>837</v>
      </c>
      <c r="BG130" s="240">
        <v>899</v>
      </c>
      <c r="BH130" s="240">
        <v>956</v>
      </c>
      <c r="BI130" s="240">
        <v>1007</v>
      </c>
      <c r="BJ130" s="240">
        <v>1014</v>
      </c>
      <c r="BK130" s="240">
        <v>1003</v>
      </c>
      <c r="BL130" s="240">
        <v>1051</v>
      </c>
      <c r="BM130" s="240">
        <v>1092</v>
      </c>
      <c r="BN130" s="240">
        <v>1136</v>
      </c>
      <c r="BO130" s="240">
        <v>1167</v>
      </c>
      <c r="BP130" s="240">
        <v>1177</v>
      </c>
      <c r="BQ130" s="240">
        <v>1202</v>
      </c>
      <c r="BR130" s="240">
        <v>1287</v>
      </c>
      <c r="BS130" s="240">
        <v>1342</v>
      </c>
      <c r="BT130" s="240">
        <v>1345</v>
      </c>
      <c r="BU130" s="240">
        <v>1324</v>
      </c>
      <c r="BV130" s="240"/>
      <c r="BW130" s="240"/>
      <c r="BX130" s="240"/>
      <c r="BY130" s="240"/>
      <c r="BZ130" s="240"/>
      <c r="CA130" s="240"/>
      <c r="CB130" s="241"/>
    </row>
    <row r="131" spans="1:80" x14ac:dyDescent="0.4">
      <c r="A131" s="50"/>
      <c r="B131" s="64" t="s">
        <v>525</v>
      </c>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v>551</v>
      </c>
      <c r="AS131" s="240">
        <v>558</v>
      </c>
      <c r="AT131" s="240">
        <v>602</v>
      </c>
      <c r="AU131" s="240">
        <v>692</v>
      </c>
      <c r="AV131" s="240">
        <v>770</v>
      </c>
      <c r="AW131" s="240">
        <v>817</v>
      </c>
      <c r="AX131" s="240">
        <v>858</v>
      </c>
      <c r="AY131" s="240">
        <v>895</v>
      </c>
      <c r="AZ131" s="240">
        <v>911</v>
      </c>
      <c r="BA131" s="240">
        <v>911</v>
      </c>
      <c r="BB131" s="240">
        <v>902</v>
      </c>
      <c r="BC131" s="240">
        <v>875</v>
      </c>
      <c r="BD131" s="240">
        <v>811</v>
      </c>
      <c r="BE131" s="240">
        <v>781</v>
      </c>
      <c r="BF131" s="240">
        <v>763</v>
      </c>
      <c r="BG131" s="240">
        <v>776</v>
      </c>
      <c r="BH131" s="240">
        <v>813</v>
      </c>
      <c r="BI131" s="240">
        <v>845</v>
      </c>
      <c r="BJ131" s="240">
        <v>845</v>
      </c>
      <c r="BK131" s="240">
        <v>851</v>
      </c>
      <c r="BL131" s="240">
        <v>816</v>
      </c>
      <c r="BM131" s="240">
        <v>880</v>
      </c>
      <c r="BN131" s="240">
        <v>968</v>
      </c>
      <c r="BO131" s="240">
        <v>1005</v>
      </c>
      <c r="BP131" s="240">
        <v>1041</v>
      </c>
      <c r="BQ131" s="240">
        <v>1043</v>
      </c>
      <c r="BR131" s="240">
        <v>1016</v>
      </c>
      <c r="BS131" s="240">
        <v>980</v>
      </c>
      <c r="BT131" s="240">
        <v>940</v>
      </c>
      <c r="BU131" s="240">
        <v>879</v>
      </c>
      <c r="BV131" s="240"/>
      <c r="BW131" s="240"/>
      <c r="BX131" s="240"/>
      <c r="BY131" s="240"/>
      <c r="BZ131" s="240"/>
      <c r="CA131" s="240"/>
      <c r="CB131" s="241"/>
    </row>
    <row r="132" spans="1:80" x14ac:dyDescent="0.4">
      <c r="A132" s="50"/>
      <c r="B132" s="64" t="s">
        <v>369</v>
      </c>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v>704</v>
      </c>
      <c r="AS132" s="240">
        <v>639</v>
      </c>
      <c r="AT132" s="240">
        <v>626</v>
      </c>
      <c r="AU132" s="240">
        <v>778</v>
      </c>
      <c r="AV132" s="240">
        <v>951</v>
      </c>
      <c r="AW132" s="240">
        <v>979</v>
      </c>
      <c r="AX132" s="240">
        <v>947</v>
      </c>
      <c r="AY132" s="240">
        <v>875</v>
      </c>
      <c r="AZ132" s="240">
        <v>791</v>
      </c>
      <c r="BA132" s="240">
        <v>626</v>
      </c>
      <c r="BB132" s="240">
        <v>514</v>
      </c>
      <c r="BC132" s="240">
        <v>425</v>
      </c>
      <c r="BD132" s="240">
        <v>354</v>
      </c>
      <c r="BE132" s="240">
        <v>308</v>
      </c>
      <c r="BF132" s="240">
        <v>285</v>
      </c>
      <c r="BG132" s="240">
        <v>284</v>
      </c>
      <c r="BH132" s="240">
        <v>290</v>
      </c>
      <c r="BI132" s="240">
        <v>300</v>
      </c>
      <c r="BJ132" s="240">
        <v>314</v>
      </c>
      <c r="BK132" s="240">
        <v>303</v>
      </c>
      <c r="BL132" s="240">
        <v>410</v>
      </c>
      <c r="BM132" s="240">
        <v>545</v>
      </c>
      <c r="BN132" s="240">
        <v>536</v>
      </c>
      <c r="BO132" s="240">
        <v>552</v>
      </c>
      <c r="BP132" s="240">
        <v>572</v>
      </c>
      <c r="BQ132" s="240">
        <v>505</v>
      </c>
      <c r="BR132" s="240">
        <v>367</v>
      </c>
      <c r="BS132" s="240">
        <v>275</v>
      </c>
      <c r="BT132" s="240">
        <v>219</v>
      </c>
      <c r="BU132" s="240">
        <v>192</v>
      </c>
      <c r="BV132" s="240"/>
      <c r="BW132" s="240"/>
      <c r="BX132" s="240"/>
      <c r="BY132" s="240"/>
      <c r="BZ132" s="240"/>
      <c r="CA132" s="240"/>
      <c r="CB132" s="241"/>
    </row>
    <row r="133" spans="1:80" x14ac:dyDescent="0.4">
      <c r="A133" s="50"/>
      <c r="B133" s="64" t="s">
        <v>526</v>
      </c>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v>323</v>
      </c>
      <c r="AS133" s="240">
        <v>306</v>
      </c>
      <c r="AT133" s="240">
        <v>335</v>
      </c>
      <c r="AU133" s="240">
        <v>310</v>
      </c>
      <c r="AV133" s="240">
        <v>313</v>
      </c>
      <c r="AW133" s="240">
        <v>358</v>
      </c>
      <c r="AX133" s="240">
        <v>383</v>
      </c>
      <c r="AY133" s="240">
        <v>444</v>
      </c>
      <c r="AZ133" s="240">
        <v>496</v>
      </c>
      <c r="BA133" s="240">
        <v>514</v>
      </c>
      <c r="BB133" s="240">
        <v>474</v>
      </c>
      <c r="BC133" s="240">
        <v>402</v>
      </c>
      <c r="BD133" s="240">
        <v>347</v>
      </c>
      <c r="BE133" s="240">
        <v>323</v>
      </c>
      <c r="BF133" s="240">
        <v>309</v>
      </c>
      <c r="BG133" s="240">
        <v>307</v>
      </c>
      <c r="BH133" s="240">
        <v>327</v>
      </c>
      <c r="BI133" s="240">
        <v>342</v>
      </c>
      <c r="BJ133" s="240">
        <v>345</v>
      </c>
      <c r="BK133" s="240">
        <v>370</v>
      </c>
      <c r="BL133" s="240">
        <v>347</v>
      </c>
      <c r="BM133" s="240">
        <v>464</v>
      </c>
      <c r="BN133" s="240">
        <v>584</v>
      </c>
      <c r="BO133" s="240">
        <v>632</v>
      </c>
      <c r="BP133" s="240">
        <v>711</v>
      </c>
      <c r="BQ133" s="240">
        <v>771</v>
      </c>
      <c r="BR133" s="240">
        <v>788</v>
      </c>
      <c r="BS133" s="240">
        <v>763</v>
      </c>
      <c r="BT133" s="240">
        <v>725</v>
      </c>
      <c r="BU133" s="240">
        <v>668</v>
      </c>
      <c r="BV133" s="240"/>
      <c r="BW133" s="240"/>
      <c r="BX133" s="240"/>
      <c r="BY133" s="240"/>
      <c r="BZ133" s="240"/>
      <c r="CA133" s="240"/>
      <c r="CB133" s="241"/>
    </row>
    <row r="134" spans="1:80" ht="26.25" customHeight="1" x14ac:dyDescent="0.4">
      <c r="A134" s="50"/>
      <c r="B134" s="64" t="s">
        <v>522</v>
      </c>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40"/>
      <c r="AM134" s="240"/>
      <c r="AN134" s="240"/>
      <c r="AO134" s="240"/>
      <c r="AP134" s="240"/>
      <c r="AQ134" s="240"/>
      <c r="AR134" s="240">
        <f t="shared" ref="AR134:BU134" si="23">SUM(AR130:AR133)</f>
        <v>1817</v>
      </c>
      <c r="AS134" s="240">
        <f t="shared" si="23"/>
        <v>1770</v>
      </c>
      <c r="AT134" s="240">
        <f t="shared" si="23"/>
        <v>1874</v>
      </c>
      <c r="AU134" s="240">
        <f t="shared" si="23"/>
        <v>2139</v>
      </c>
      <c r="AV134" s="240">
        <f t="shared" si="23"/>
        <v>2450</v>
      </c>
      <c r="AW134" s="240">
        <f t="shared" si="23"/>
        <v>2645</v>
      </c>
      <c r="AX134" s="240">
        <f t="shared" si="23"/>
        <v>2756</v>
      </c>
      <c r="AY134" s="240">
        <f t="shared" si="23"/>
        <v>2840</v>
      </c>
      <c r="AZ134" s="240">
        <f t="shared" si="23"/>
        <v>2853</v>
      </c>
      <c r="BA134" s="240">
        <f t="shared" si="23"/>
        <v>2744</v>
      </c>
      <c r="BB134" s="240">
        <f t="shared" si="23"/>
        <v>2625</v>
      </c>
      <c r="BC134" s="240">
        <f t="shared" si="23"/>
        <v>2461</v>
      </c>
      <c r="BD134" s="240">
        <f t="shared" si="23"/>
        <v>2283</v>
      </c>
      <c r="BE134" s="240">
        <f t="shared" si="23"/>
        <v>2210</v>
      </c>
      <c r="BF134" s="240">
        <f t="shared" si="23"/>
        <v>2194</v>
      </c>
      <c r="BG134" s="240">
        <f t="shared" si="23"/>
        <v>2266</v>
      </c>
      <c r="BH134" s="240">
        <f t="shared" si="23"/>
        <v>2386</v>
      </c>
      <c r="BI134" s="240">
        <f t="shared" si="23"/>
        <v>2494</v>
      </c>
      <c r="BJ134" s="240">
        <f t="shared" si="23"/>
        <v>2518</v>
      </c>
      <c r="BK134" s="240">
        <f t="shared" si="23"/>
        <v>2527</v>
      </c>
      <c r="BL134" s="240">
        <f t="shared" si="23"/>
        <v>2624</v>
      </c>
      <c r="BM134" s="240">
        <f t="shared" si="23"/>
        <v>2981</v>
      </c>
      <c r="BN134" s="240">
        <f t="shared" si="23"/>
        <v>3224</v>
      </c>
      <c r="BO134" s="240">
        <f t="shared" si="23"/>
        <v>3356</v>
      </c>
      <c r="BP134" s="240">
        <f t="shared" si="23"/>
        <v>3501</v>
      </c>
      <c r="BQ134" s="240">
        <f t="shared" si="23"/>
        <v>3521</v>
      </c>
      <c r="BR134" s="240">
        <f t="shared" si="23"/>
        <v>3458</v>
      </c>
      <c r="BS134" s="240">
        <f t="shared" si="23"/>
        <v>3360</v>
      </c>
      <c r="BT134" s="240">
        <f t="shared" si="23"/>
        <v>3229</v>
      </c>
      <c r="BU134" s="240">
        <f t="shared" si="23"/>
        <v>3063</v>
      </c>
      <c r="BV134" s="240"/>
      <c r="BW134" s="240"/>
      <c r="BX134" s="240"/>
      <c r="BY134" s="240"/>
      <c r="BZ134" s="240"/>
      <c r="CA134" s="240"/>
      <c r="CB134" s="241"/>
    </row>
    <row r="135" spans="1:80" ht="26.25" customHeight="1" x14ac:dyDescent="0.4">
      <c r="A135" s="96"/>
      <c r="B135" s="96" t="s">
        <v>527</v>
      </c>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1"/>
    </row>
    <row r="136" spans="1:80" x14ac:dyDescent="0.4">
      <c r="A136" s="50"/>
      <c r="B136" s="64" t="s">
        <v>558</v>
      </c>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v>2667</v>
      </c>
      <c r="AI136" s="240">
        <v>2625</v>
      </c>
      <c r="AJ136" s="240">
        <v>2843</v>
      </c>
      <c r="AK136" s="240">
        <v>3354</v>
      </c>
      <c r="AL136" s="240">
        <v>3580</v>
      </c>
      <c r="AM136" s="240">
        <v>3735</v>
      </c>
      <c r="AN136" s="240">
        <v>3745</v>
      </c>
      <c r="AO136" s="240">
        <v>3710</v>
      </c>
      <c r="AP136" s="240">
        <v>3720</v>
      </c>
      <c r="AQ136" s="240">
        <v>3665</v>
      </c>
      <c r="AR136" s="240">
        <v>3082</v>
      </c>
      <c r="AS136" s="240">
        <v>2938</v>
      </c>
      <c r="AT136" s="240">
        <v>2922</v>
      </c>
      <c r="AU136" s="240">
        <v>2967</v>
      </c>
      <c r="AV136" s="240">
        <v>3034</v>
      </c>
      <c r="AW136" s="240">
        <v>3053</v>
      </c>
      <c r="AX136" s="240">
        <v>3006</v>
      </c>
      <c r="AY136" s="240">
        <v>2939</v>
      </c>
      <c r="AZ136" s="240">
        <v>2868</v>
      </c>
      <c r="BA136" s="240">
        <v>2754</v>
      </c>
      <c r="BB136" s="240">
        <v>2628</v>
      </c>
      <c r="BC136" s="240">
        <v>2438</v>
      </c>
      <c r="BD136" s="240">
        <v>2230</v>
      </c>
      <c r="BE136" s="240">
        <v>2093</v>
      </c>
      <c r="BF136" s="240">
        <v>1993</v>
      </c>
      <c r="BG136" s="240">
        <v>1824</v>
      </c>
      <c r="BH136" s="240">
        <v>1808</v>
      </c>
      <c r="BI136" s="240">
        <v>1753</v>
      </c>
      <c r="BJ136" s="240">
        <v>1674</v>
      </c>
      <c r="BK136" s="240">
        <v>1581</v>
      </c>
      <c r="BL136" s="240">
        <v>1533</v>
      </c>
      <c r="BM136" s="240">
        <v>1512</v>
      </c>
      <c r="BN136" s="240">
        <v>1502</v>
      </c>
      <c r="BO136" s="240">
        <v>1464</v>
      </c>
      <c r="BP136" s="240">
        <v>1455</v>
      </c>
      <c r="BQ136" s="240">
        <v>1428</v>
      </c>
      <c r="BR136" s="240">
        <v>1397</v>
      </c>
      <c r="BS136" s="240">
        <v>1344</v>
      </c>
      <c r="BT136" s="240">
        <v>1300</v>
      </c>
      <c r="BU136" s="240">
        <v>1243</v>
      </c>
      <c r="BV136" s="240">
        <v>1148</v>
      </c>
      <c r="BW136" s="240">
        <v>1066</v>
      </c>
      <c r="BX136" s="240">
        <v>1247</v>
      </c>
      <c r="BY136" s="240">
        <v>1248</v>
      </c>
      <c r="BZ136" s="240">
        <v>1262</v>
      </c>
      <c r="CA136" s="240">
        <v>1272</v>
      </c>
      <c r="CB136" s="241">
        <v>1279</v>
      </c>
    </row>
    <row r="137" spans="1:80" x14ac:dyDescent="0.4">
      <c r="A137" s="50"/>
      <c r="B137" s="171" t="s">
        <v>528</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v>2430</v>
      </c>
      <c r="AS137" s="240">
        <v>2310</v>
      </c>
      <c r="AT137" s="240">
        <v>2304</v>
      </c>
      <c r="AU137" s="240">
        <v>2350</v>
      </c>
      <c r="AV137" s="240">
        <v>2420</v>
      </c>
      <c r="AW137" s="240">
        <v>2443</v>
      </c>
      <c r="AX137" s="240">
        <v>2409</v>
      </c>
      <c r="AY137" s="240">
        <v>2360</v>
      </c>
      <c r="AZ137" s="240">
        <v>2301</v>
      </c>
      <c r="BA137" s="240">
        <v>2211</v>
      </c>
      <c r="BB137" s="240">
        <v>2105</v>
      </c>
      <c r="BC137" s="240">
        <v>1940</v>
      </c>
      <c r="BD137" s="240">
        <v>1762</v>
      </c>
      <c r="BE137" s="240">
        <v>1649</v>
      </c>
      <c r="BF137" s="240">
        <v>1567</v>
      </c>
      <c r="BG137" s="240">
        <v>1483</v>
      </c>
      <c r="BH137" s="240">
        <v>1468</v>
      </c>
      <c r="BI137" s="240">
        <v>1421</v>
      </c>
      <c r="BJ137" s="240">
        <v>1350</v>
      </c>
      <c r="BK137" s="240">
        <v>1273</v>
      </c>
      <c r="BL137" s="240">
        <v>1244</v>
      </c>
      <c r="BM137" s="240">
        <v>1230</v>
      </c>
      <c r="BN137" s="240">
        <v>1223</v>
      </c>
      <c r="BO137" s="240">
        <v>1194</v>
      </c>
      <c r="BP137" s="240">
        <v>1184</v>
      </c>
      <c r="BQ137" s="240">
        <v>1164</v>
      </c>
      <c r="BR137" s="240">
        <v>1138</v>
      </c>
      <c r="BS137" s="240">
        <v>1091</v>
      </c>
      <c r="BT137" s="240">
        <v>1055</v>
      </c>
      <c r="BU137" s="240">
        <v>1006</v>
      </c>
      <c r="BV137" s="240">
        <v>931</v>
      </c>
      <c r="BW137" s="240">
        <v>865</v>
      </c>
      <c r="BX137" s="240">
        <v>1012</v>
      </c>
      <c r="BY137" s="240">
        <v>1013</v>
      </c>
      <c r="BZ137" s="240">
        <v>1024</v>
      </c>
      <c r="CA137" s="240">
        <v>1034</v>
      </c>
      <c r="CB137" s="241">
        <v>1040</v>
      </c>
    </row>
    <row r="138" spans="1:80" x14ac:dyDescent="0.4">
      <c r="A138" s="50"/>
      <c r="B138" s="171" t="s">
        <v>529</v>
      </c>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40"/>
      <c r="AM138" s="240"/>
      <c r="AN138" s="240"/>
      <c r="AO138" s="240"/>
      <c r="AP138" s="240"/>
      <c r="AQ138" s="240"/>
      <c r="AR138" s="240">
        <v>160</v>
      </c>
      <c r="AS138" s="240">
        <v>151</v>
      </c>
      <c r="AT138" s="240">
        <v>151</v>
      </c>
      <c r="AU138" s="240">
        <v>152</v>
      </c>
      <c r="AV138" s="240">
        <v>153</v>
      </c>
      <c r="AW138" s="240">
        <v>153</v>
      </c>
      <c r="AX138" s="240">
        <v>152</v>
      </c>
      <c r="AY138" s="240">
        <v>151</v>
      </c>
      <c r="AZ138" s="240">
        <v>148</v>
      </c>
      <c r="BA138" s="240">
        <v>143</v>
      </c>
      <c r="BB138" s="240">
        <v>138</v>
      </c>
      <c r="BC138" s="240">
        <v>132</v>
      </c>
      <c r="BD138" s="240">
        <v>126</v>
      </c>
      <c r="BE138" s="240">
        <v>122</v>
      </c>
      <c r="BF138" s="240">
        <v>117</v>
      </c>
      <c r="BG138" s="240">
        <v>112</v>
      </c>
      <c r="BH138" s="240">
        <v>110</v>
      </c>
      <c r="BI138" s="240">
        <v>109</v>
      </c>
      <c r="BJ138" s="240">
        <v>107</v>
      </c>
      <c r="BK138" s="240">
        <v>112</v>
      </c>
      <c r="BL138" s="240">
        <v>90</v>
      </c>
      <c r="BM138" s="240">
        <v>80</v>
      </c>
      <c r="BN138" s="240">
        <v>72</v>
      </c>
      <c r="BO138" s="240">
        <v>65</v>
      </c>
      <c r="BP138" s="240">
        <v>65</v>
      </c>
      <c r="BQ138" s="240">
        <v>64</v>
      </c>
      <c r="BR138" s="240">
        <v>63</v>
      </c>
      <c r="BS138" s="240">
        <v>61</v>
      </c>
      <c r="BT138" s="240">
        <v>60</v>
      </c>
      <c r="BU138" s="240">
        <v>59</v>
      </c>
      <c r="BV138" s="240">
        <v>162</v>
      </c>
      <c r="BW138" s="240">
        <v>148</v>
      </c>
      <c r="BX138" s="240">
        <v>174</v>
      </c>
      <c r="BY138" s="240">
        <v>174</v>
      </c>
      <c r="BZ138" s="240">
        <v>175</v>
      </c>
      <c r="CA138" s="240">
        <v>177</v>
      </c>
      <c r="CB138" s="241">
        <v>177</v>
      </c>
    </row>
    <row r="139" spans="1:80" x14ac:dyDescent="0.4">
      <c r="A139" s="50"/>
      <c r="B139" s="171" t="s">
        <v>530</v>
      </c>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v>492</v>
      </c>
      <c r="AS139" s="240">
        <v>478</v>
      </c>
      <c r="AT139" s="240">
        <v>467</v>
      </c>
      <c r="AU139" s="240">
        <v>465</v>
      </c>
      <c r="AV139" s="240">
        <v>460</v>
      </c>
      <c r="AW139" s="240">
        <v>457</v>
      </c>
      <c r="AX139" s="240">
        <v>445</v>
      </c>
      <c r="AY139" s="240">
        <v>428</v>
      </c>
      <c r="AZ139" s="240">
        <v>420</v>
      </c>
      <c r="BA139" s="240">
        <v>400</v>
      </c>
      <c r="BB139" s="240">
        <v>385</v>
      </c>
      <c r="BC139" s="240">
        <v>366</v>
      </c>
      <c r="BD139" s="240">
        <v>342</v>
      </c>
      <c r="BE139" s="240">
        <v>322</v>
      </c>
      <c r="BF139" s="240">
        <v>308</v>
      </c>
      <c r="BG139" s="240">
        <v>229</v>
      </c>
      <c r="BH139" s="240">
        <v>231</v>
      </c>
      <c r="BI139" s="240">
        <v>224</v>
      </c>
      <c r="BJ139" s="240">
        <v>216</v>
      </c>
      <c r="BK139" s="240">
        <v>196</v>
      </c>
      <c r="BL139" s="240">
        <v>199</v>
      </c>
      <c r="BM139" s="240">
        <v>202</v>
      </c>
      <c r="BN139" s="240">
        <v>206</v>
      </c>
      <c r="BO139" s="240">
        <v>205</v>
      </c>
      <c r="BP139" s="240">
        <v>206</v>
      </c>
      <c r="BQ139" s="240">
        <v>201</v>
      </c>
      <c r="BR139" s="240">
        <v>197</v>
      </c>
      <c r="BS139" s="240">
        <v>192</v>
      </c>
      <c r="BT139" s="240">
        <v>185</v>
      </c>
      <c r="BU139" s="240">
        <v>178</v>
      </c>
      <c r="BV139" s="240">
        <v>55</v>
      </c>
      <c r="BW139" s="240">
        <v>52</v>
      </c>
      <c r="BX139" s="240">
        <v>61</v>
      </c>
      <c r="BY139" s="240">
        <v>61</v>
      </c>
      <c r="BZ139" s="240">
        <v>62</v>
      </c>
      <c r="CA139" s="240">
        <v>62</v>
      </c>
      <c r="CB139" s="241">
        <v>62</v>
      </c>
    </row>
    <row r="140" spans="1:80" ht="26.25" customHeight="1" x14ac:dyDescent="0.4">
      <c r="A140" s="50"/>
      <c r="B140" s="64" t="s">
        <v>554</v>
      </c>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v>741</v>
      </c>
      <c r="AI140" s="240">
        <v>689</v>
      </c>
      <c r="AJ140" s="240">
        <v>713</v>
      </c>
      <c r="AK140" s="240">
        <v>797</v>
      </c>
      <c r="AL140" s="240">
        <v>851</v>
      </c>
      <c r="AM140" s="240">
        <v>1015</v>
      </c>
      <c r="AN140" s="240">
        <v>1080</v>
      </c>
      <c r="AO140" s="240">
        <v>1150</v>
      </c>
      <c r="AP140" s="240">
        <v>1180</v>
      </c>
      <c r="AQ140" s="240">
        <v>1195</v>
      </c>
      <c r="AR140" s="240">
        <v>914</v>
      </c>
      <c r="AS140" s="240">
        <v>948</v>
      </c>
      <c r="AT140" s="240">
        <v>1028</v>
      </c>
      <c r="AU140" s="240">
        <v>1153</v>
      </c>
      <c r="AV140" s="240">
        <v>1346</v>
      </c>
      <c r="AW140" s="240">
        <v>1549</v>
      </c>
      <c r="AX140" s="240">
        <v>1686</v>
      </c>
      <c r="AY140" s="240">
        <v>1818</v>
      </c>
      <c r="AZ140" s="240">
        <v>1872</v>
      </c>
      <c r="BA140" s="240">
        <v>1834</v>
      </c>
      <c r="BB140" s="240">
        <v>1795</v>
      </c>
      <c r="BC140" s="240">
        <v>1749</v>
      </c>
      <c r="BD140" s="240">
        <v>1717</v>
      </c>
      <c r="BE140" s="240">
        <v>1753</v>
      </c>
      <c r="BF140" s="240">
        <v>1814</v>
      </c>
      <c r="BG140" s="240">
        <v>1988</v>
      </c>
      <c r="BH140" s="240">
        <v>2132</v>
      </c>
      <c r="BI140" s="240">
        <v>2233</v>
      </c>
      <c r="BJ140" s="240">
        <v>2347</v>
      </c>
      <c r="BK140" s="240">
        <v>2455</v>
      </c>
      <c r="BL140" s="240">
        <v>2633</v>
      </c>
      <c r="BM140" s="240">
        <v>3035</v>
      </c>
      <c r="BN140" s="240">
        <v>3296</v>
      </c>
      <c r="BO140" s="240">
        <v>3468</v>
      </c>
      <c r="BP140" s="240">
        <v>3598</v>
      </c>
      <c r="BQ140" s="240">
        <v>3597</v>
      </c>
      <c r="BR140" s="240">
        <v>3524</v>
      </c>
      <c r="BS140" s="240">
        <v>3433</v>
      </c>
      <c r="BT140" s="240">
        <v>3294</v>
      </c>
      <c r="BU140" s="240">
        <v>3128</v>
      </c>
      <c r="BV140" s="240">
        <v>2836</v>
      </c>
      <c r="BW140" s="240">
        <v>2322</v>
      </c>
      <c r="BX140" s="240">
        <v>3254</v>
      </c>
      <c r="BY140" s="240">
        <v>3247</v>
      </c>
      <c r="BZ140" s="240">
        <v>3272</v>
      </c>
      <c r="CA140" s="240">
        <v>3281</v>
      </c>
      <c r="CB140" s="241">
        <v>3294</v>
      </c>
    </row>
    <row r="141" spans="1:80" x14ac:dyDescent="0.4">
      <c r="A141" s="50"/>
      <c r="B141" s="171" t="s">
        <v>528</v>
      </c>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v>797</v>
      </c>
      <c r="AS141" s="240">
        <v>819</v>
      </c>
      <c r="AT141" s="240">
        <v>900</v>
      </c>
      <c r="AU141" s="240">
        <v>1020</v>
      </c>
      <c r="AV141" s="240">
        <v>1195</v>
      </c>
      <c r="AW141" s="240">
        <v>1379</v>
      </c>
      <c r="AX141" s="240">
        <v>1498</v>
      </c>
      <c r="AY141" s="240">
        <v>1614</v>
      </c>
      <c r="AZ141" s="240">
        <v>1655</v>
      </c>
      <c r="BA141" s="240">
        <v>1613</v>
      </c>
      <c r="BB141" s="240">
        <v>1574</v>
      </c>
      <c r="BC141" s="240">
        <v>1531</v>
      </c>
      <c r="BD141" s="240">
        <v>1500</v>
      </c>
      <c r="BE141" s="240">
        <v>1534</v>
      </c>
      <c r="BF141" s="240">
        <v>1590</v>
      </c>
      <c r="BG141" s="240">
        <v>1692</v>
      </c>
      <c r="BH141" s="240">
        <v>1823</v>
      </c>
      <c r="BI141" s="240">
        <v>1927</v>
      </c>
      <c r="BJ141" s="240">
        <v>2038</v>
      </c>
      <c r="BK141" s="240">
        <v>2125</v>
      </c>
      <c r="BL141" s="240">
        <v>2292</v>
      </c>
      <c r="BM141" s="240">
        <v>2642</v>
      </c>
      <c r="BN141" s="240">
        <v>2867</v>
      </c>
      <c r="BO141" s="240">
        <v>3016</v>
      </c>
      <c r="BP141" s="240">
        <v>3133</v>
      </c>
      <c r="BQ141" s="240">
        <v>3133</v>
      </c>
      <c r="BR141" s="240">
        <v>3065</v>
      </c>
      <c r="BS141" s="240">
        <v>2986</v>
      </c>
      <c r="BT141" s="240">
        <v>2863</v>
      </c>
      <c r="BU141" s="240">
        <v>2714</v>
      </c>
      <c r="BV141" s="240">
        <v>2458</v>
      </c>
      <c r="BW141" s="240">
        <v>2008</v>
      </c>
      <c r="BX141" s="240">
        <v>2819</v>
      </c>
      <c r="BY141" s="240">
        <v>2813</v>
      </c>
      <c r="BZ141" s="240">
        <v>2835</v>
      </c>
      <c r="CA141" s="240">
        <v>2843</v>
      </c>
      <c r="CB141" s="241">
        <v>2855</v>
      </c>
    </row>
    <row r="142" spans="1:80" x14ac:dyDescent="0.4">
      <c r="A142" s="50"/>
      <c r="B142" s="171" t="s">
        <v>529</v>
      </c>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v>45</v>
      </c>
      <c r="AS142" s="240">
        <v>50</v>
      </c>
      <c r="AT142" s="240">
        <v>52</v>
      </c>
      <c r="AU142" s="240">
        <v>58</v>
      </c>
      <c r="AV142" s="240">
        <v>67</v>
      </c>
      <c r="AW142" s="240">
        <v>76</v>
      </c>
      <c r="AX142" s="240">
        <v>84</v>
      </c>
      <c r="AY142" s="240">
        <v>89</v>
      </c>
      <c r="AZ142" s="240">
        <v>92</v>
      </c>
      <c r="BA142" s="240">
        <v>90</v>
      </c>
      <c r="BB142" s="240">
        <v>89</v>
      </c>
      <c r="BC142" s="240">
        <v>86</v>
      </c>
      <c r="BD142" s="240">
        <v>84</v>
      </c>
      <c r="BE142" s="240">
        <v>84</v>
      </c>
      <c r="BF142" s="240">
        <v>83</v>
      </c>
      <c r="BG142" s="240">
        <v>85</v>
      </c>
      <c r="BH142" s="240">
        <v>91</v>
      </c>
      <c r="BI142" s="240">
        <v>92</v>
      </c>
      <c r="BJ142" s="240">
        <v>94</v>
      </c>
      <c r="BK142" s="240">
        <v>102</v>
      </c>
      <c r="BL142" s="240">
        <v>121</v>
      </c>
      <c r="BM142" s="240">
        <v>148</v>
      </c>
      <c r="BN142" s="240">
        <v>166</v>
      </c>
      <c r="BO142" s="240">
        <v>181</v>
      </c>
      <c r="BP142" s="240">
        <v>187</v>
      </c>
      <c r="BQ142" s="240">
        <v>188</v>
      </c>
      <c r="BR142" s="240">
        <v>186</v>
      </c>
      <c r="BS142" s="240">
        <v>182</v>
      </c>
      <c r="BT142" s="240">
        <v>176</v>
      </c>
      <c r="BU142" s="240">
        <v>170</v>
      </c>
      <c r="BV142" s="240">
        <v>224</v>
      </c>
      <c r="BW142" s="240">
        <v>184</v>
      </c>
      <c r="BX142" s="240">
        <v>253</v>
      </c>
      <c r="BY142" s="240">
        <v>252</v>
      </c>
      <c r="BZ142" s="240">
        <v>254</v>
      </c>
      <c r="CA142" s="240">
        <v>255</v>
      </c>
      <c r="CB142" s="241">
        <v>255</v>
      </c>
    </row>
    <row r="143" spans="1:80" x14ac:dyDescent="0.4">
      <c r="A143" s="50"/>
      <c r="B143" s="171" t="s">
        <v>530</v>
      </c>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v>72</v>
      </c>
      <c r="AS143" s="240">
        <v>78</v>
      </c>
      <c r="AT143" s="240">
        <v>75</v>
      </c>
      <c r="AU143" s="240">
        <v>75</v>
      </c>
      <c r="AV143" s="240">
        <v>83</v>
      </c>
      <c r="AW143" s="240">
        <v>93</v>
      </c>
      <c r="AX143" s="240">
        <v>105</v>
      </c>
      <c r="AY143" s="240">
        <v>115</v>
      </c>
      <c r="AZ143" s="240">
        <v>124</v>
      </c>
      <c r="BA143" s="240">
        <v>131</v>
      </c>
      <c r="BB143" s="240">
        <v>132</v>
      </c>
      <c r="BC143" s="240">
        <v>132</v>
      </c>
      <c r="BD143" s="240">
        <v>133</v>
      </c>
      <c r="BE143" s="240">
        <v>135</v>
      </c>
      <c r="BF143" s="240">
        <v>141</v>
      </c>
      <c r="BG143" s="240">
        <v>211</v>
      </c>
      <c r="BH143" s="240">
        <v>218</v>
      </c>
      <c r="BI143" s="240">
        <v>214</v>
      </c>
      <c r="BJ143" s="240">
        <v>215</v>
      </c>
      <c r="BK143" s="240">
        <v>228</v>
      </c>
      <c r="BL143" s="240">
        <v>220</v>
      </c>
      <c r="BM143" s="240">
        <v>245</v>
      </c>
      <c r="BN143" s="240">
        <v>263</v>
      </c>
      <c r="BO143" s="240">
        <v>271</v>
      </c>
      <c r="BP143" s="240">
        <v>278</v>
      </c>
      <c r="BQ143" s="240">
        <v>277</v>
      </c>
      <c r="BR143" s="240">
        <v>272</v>
      </c>
      <c r="BS143" s="240">
        <v>264</v>
      </c>
      <c r="BT143" s="240">
        <v>254</v>
      </c>
      <c r="BU143" s="240">
        <v>243</v>
      </c>
      <c r="BV143" s="240">
        <v>154</v>
      </c>
      <c r="BW143" s="240">
        <v>130</v>
      </c>
      <c r="BX143" s="240">
        <v>182</v>
      </c>
      <c r="BY143" s="240">
        <v>182</v>
      </c>
      <c r="BZ143" s="240">
        <v>183</v>
      </c>
      <c r="CA143" s="240">
        <v>184</v>
      </c>
      <c r="CB143" s="241">
        <v>184</v>
      </c>
    </row>
    <row r="144" spans="1:80" ht="15.4" thickBot="1" x14ac:dyDescent="0.45">
      <c r="A144" s="69"/>
      <c r="B144" s="312"/>
      <c r="C144" s="259"/>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58"/>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323"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row>
    <row r="2" spans="1:80" ht="39" customHeight="1" x14ac:dyDescent="0.4">
      <c r="A2" s="46" t="s">
        <v>40</v>
      </c>
      <c r="B2" s="19" t="s">
        <v>570</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s="175" customFormat="1" ht="30.75" customHeight="1" x14ac:dyDescent="0.4">
      <c r="A4" s="22"/>
      <c r="B4" s="60" t="s">
        <v>571</v>
      </c>
      <c r="C4" s="66"/>
      <c r="D4" s="314">
        <f t="shared" ref="D4:AG4" si="0">SUM(D8,D17,D27,D34,D37,D40)</f>
        <v>43.5</v>
      </c>
      <c r="E4" s="314">
        <f t="shared" si="0"/>
        <v>65.5</v>
      </c>
      <c r="F4" s="314">
        <f t="shared" si="0"/>
        <v>68.599999999999994</v>
      </c>
      <c r="G4" s="314">
        <f t="shared" si="0"/>
        <v>63.3</v>
      </c>
      <c r="H4" s="314">
        <f t="shared" si="0"/>
        <v>79.2</v>
      </c>
      <c r="I4" s="314">
        <f t="shared" si="0"/>
        <v>84.9</v>
      </c>
      <c r="J4" s="314">
        <f t="shared" si="0"/>
        <v>84.5</v>
      </c>
      <c r="K4" s="314">
        <f t="shared" si="0"/>
        <v>99.6</v>
      </c>
      <c r="L4" s="314">
        <f t="shared" si="0"/>
        <v>96.7</v>
      </c>
      <c r="M4" s="314">
        <f t="shared" si="0"/>
        <v>111.4</v>
      </c>
      <c r="N4" s="314">
        <f t="shared" si="0"/>
        <v>133.5</v>
      </c>
      <c r="O4" s="314">
        <f t="shared" si="0"/>
        <v>130.6</v>
      </c>
      <c r="P4" s="314">
        <f t="shared" si="0"/>
        <v>135</v>
      </c>
      <c r="Q4" s="314">
        <f t="shared" si="0"/>
        <v>154.6</v>
      </c>
      <c r="R4" s="314">
        <f t="shared" si="0"/>
        <v>161.5</v>
      </c>
      <c r="S4" s="314">
        <f t="shared" si="0"/>
        <v>191.4</v>
      </c>
      <c r="T4" s="314">
        <f t="shared" si="0"/>
        <v>200.9</v>
      </c>
      <c r="U4" s="314">
        <f t="shared" si="0"/>
        <v>248.5</v>
      </c>
      <c r="V4" s="314">
        <f t="shared" si="0"/>
        <v>261.8</v>
      </c>
      <c r="W4" s="314">
        <f t="shared" si="0"/>
        <v>322.89999999999998</v>
      </c>
      <c r="X4" s="314">
        <f t="shared" si="0"/>
        <v>348.4</v>
      </c>
      <c r="Y4" s="314">
        <f t="shared" si="0"/>
        <v>382.7</v>
      </c>
      <c r="Z4" s="314">
        <f t="shared" si="0"/>
        <v>373.7</v>
      </c>
      <c r="AA4" s="314">
        <f t="shared" si="0"/>
        <v>413.7</v>
      </c>
      <c r="AB4" s="314">
        <f t="shared" si="0"/>
        <v>486.6</v>
      </c>
      <c r="AC4" s="314">
        <f t="shared" si="0"/>
        <v>547.80899999999997</v>
      </c>
      <c r="AD4" s="314">
        <f t="shared" si="0"/>
        <v>664.90499999999997</v>
      </c>
      <c r="AE4" s="314">
        <f t="shared" si="0"/>
        <v>884.99400000000003</v>
      </c>
      <c r="AF4" s="314">
        <f t="shared" si="0"/>
        <v>1092.8500000000001</v>
      </c>
      <c r="AG4" s="314">
        <f t="shared" si="0"/>
        <v>1331.0940000000001</v>
      </c>
      <c r="AH4" s="314">
        <f t="shared" ref="AH4:CB4" si="1">SUM(AH5:AH6)</f>
        <v>1735</v>
      </c>
      <c r="AI4" s="314">
        <f t="shared" si="1"/>
        <v>1881</v>
      </c>
      <c r="AJ4" s="314">
        <f t="shared" si="1"/>
        <v>2084</v>
      </c>
      <c r="AK4" s="314">
        <f t="shared" si="1"/>
        <v>2378</v>
      </c>
      <c r="AL4" s="314">
        <f t="shared" si="1"/>
        <v>2560.0000000000005</v>
      </c>
      <c r="AM4" s="314">
        <f t="shared" si="1"/>
        <v>2624.0000000000005</v>
      </c>
      <c r="AN4" s="314">
        <f t="shared" si="1"/>
        <v>3010</v>
      </c>
      <c r="AO4" s="314">
        <f t="shared" si="1"/>
        <v>3322.9999999999995</v>
      </c>
      <c r="AP4" s="314">
        <f t="shared" si="1"/>
        <v>3676.8379999999997</v>
      </c>
      <c r="AQ4" s="314">
        <f t="shared" si="1"/>
        <v>4043.5760000000005</v>
      </c>
      <c r="AR4" s="314">
        <f t="shared" si="1"/>
        <v>4639.5419999999995</v>
      </c>
      <c r="AS4" s="314">
        <f t="shared" si="1"/>
        <v>5288.3220000000001</v>
      </c>
      <c r="AT4" s="314">
        <f t="shared" si="1"/>
        <v>6158.0410000000011</v>
      </c>
      <c r="AU4" s="314">
        <f t="shared" si="1"/>
        <v>7754.1389999999992</v>
      </c>
      <c r="AV4" s="314">
        <f t="shared" si="1"/>
        <v>9112.7170000000006</v>
      </c>
      <c r="AW4" s="314">
        <f t="shared" si="1"/>
        <v>10494.066999999999</v>
      </c>
      <c r="AX4" s="314">
        <f t="shared" si="1"/>
        <v>11580.523999999999</v>
      </c>
      <c r="AY4" s="314">
        <f t="shared" si="1"/>
        <v>11948.351999999999</v>
      </c>
      <c r="AZ4" s="314">
        <f t="shared" si="1"/>
        <v>12074.405000000001</v>
      </c>
      <c r="BA4" s="314">
        <f t="shared" si="1"/>
        <v>12090.098000000002</v>
      </c>
      <c r="BB4" s="314">
        <f t="shared" si="1"/>
        <v>12082.812</v>
      </c>
      <c r="BC4" s="314">
        <f t="shared" si="1"/>
        <v>11847.279</v>
      </c>
      <c r="BD4" s="314">
        <f t="shared" si="1"/>
        <v>12180.391000000001</v>
      </c>
      <c r="BE4" s="314">
        <f t="shared" si="1"/>
        <v>12557.704338892205</v>
      </c>
      <c r="BF4" s="314">
        <f t="shared" si="1"/>
        <v>12488.598948891869</v>
      </c>
      <c r="BG4" s="314">
        <f t="shared" si="1"/>
        <v>12665.169673067492</v>
      </c>
      <c r="BH4" s="315">
        <f t="shared" si="1"/>
        <v>12297.070067599379</v>
      </c>
      <c r="BI4" s="314">
        <f t="shared" si="1"/>
        <v>12082.332327895076</v>
      </c>
      <c r="BJ4" s="314">
        <f t="shared" si="1"/>
        <v>12043.921697260022</v>
      </c>
      <c r="BK4" s="314">
        <f t="shared" si="1"/>
        <v>12612.190449657457</v>
      </c>
      <c r="BL4" s="314">
        <f t="shared" si="1"/>
        <v>12629.213878372164</v>
      </c>
      <c r="BM4" s="314">
        <f t="shared" si="1"/>
        <v>13267.210975195316</v>
      </c>
      <c r="BN4" s="314">
        <f t="shared" si="1"/>
        <v>13311.061557779603</v>
      </c>
      <c r="BO4" s="314">
        <f t="shared" si="1"/>
        <v>13412.354468304708</v>
      </c>
      <c r="BP4" s="314">
        <f t="shared" si="1"/>
        <v>13431.776763784655</v>
      </c>
      <c r="BQ4" s="314">
        <f t="shared" si="1"/>
        <v>13474.883556889308</v>
      </c>
      <c r="BR4" s="314">
        <f t="shared" si="1"/>
        <v>14266.9206808656</v>
      </c>
      <c r="BS4" s="314">
        <f t="shared" si="1"/>
        <v>15036.262745254488</v>
      </c>
      <c r="BT4" s="314">
        <f t="shared" si="1"/>
        <v>15179.358808429877</v>
      </c>
      <c r="BU4" s="314">
        <f t="shared" si="1"/>
        <v>15510.367565588818</v>
      </c>
      <c r="BV4" s="314">
        <f t="shared" si="1"/>
        <v>15388.32877607702</v>
      </c>
      <c r="BW4" s="314">
        <f t="shared" si="1"/>
        <v>13520.154854096239</v>
      </c>
      <c r="BX4" s="314">
        <f t="shared" si="1"/>
        <v>17621.061087903854</v>
      </c>
      <c r="BY4" s="314">
        <f t="shared" si="1"/>
        <v>17895.234010024957</v>
      </c>
      <c r="BZ4" s="314">
        <f t="shared" si="1"/>
        <v>18327.96524220115</v>
      </c>
      <c r="CA4" s="314">
        <f t="shared" si="1"/>
        <v>18879.603244921727</v>
      </c>
      <c r="CB4" s="316">
        <f t="shared" si="1"/>
        <v>19234.538128733002</v>
      </c>
    </row>
    <row r="5" spans="1:80" s="175" customFormat="1" x14ac:dyDescent="0.4">
      <c r="A5" s="239"/>
      <c r="B5" s="294" t="s">
        <v>373</v>
      </c>
      <c r="C5" s="66"/>
      <c r="D5" s="295">
        <f t="shared" ref="D5:AI5" si="2">D8+D22+D25+D29+D32+D35+D38+D40</f>
        <v>0</v>
      </c>
      <c r="E5" s="295">
        <f t="shared" si="2"/>
        <v>0</v>
      </c>
      <c r="F5" s="295">
        <f t="shared" si="2"/>
        <v>0</v>
      </c>
      <c r="G5" s="295">
        <f t="shared" si="2"/>
        <v>0</v>
      </c>
      <c r="H5" s="295">
        <f t="shared" si="2"/>
        <v>0</v>
      </c>
      <c r="I5" s="295">
        <f t="shared" si="2"/>
        <v>0</v>
      </c>
      <c r="J5" s="295">
        <f t="shared" si="2"/>
        <v>0</v>
      </c>
      <c r="K5" s="295">
        <f t="shared" si="2"/>
        <v>0</v>
      </c>
      <c r="L5" s="295">
        <f t="shared" si="2"/>
        <v>0</v>
      </c>
      <c r="M5" s="295">
        <f t="shared" si="2"/>
        <v>0</v>
      </c>
      <c r="N5" s="295">
        <f t="shared" si="2"/>
        <v>0</v>
      </c>
      <c r="O5" s="295">
        <f t="shared" si="2"/>
        <v>0</v>
      </c>
      <c r="P5" s="295">
        <f t="shared" si="2"/>
        <v>0</v>
      </c>
      <c r="Q5" s="295">
        <f t="shared" si="2"/>
        <v>0</v>
      </c>
      <c r="R5" s="295">
        <f t="shared" si="2"/>
        <v>0</v>
      </c>
      <c r="S5" s="295">
        <f t="shared" si="2"/>
        <v>0</v>
      </c>
      <c r="T5" s="295">
        <f t="shared" si="2"/>
        <v>0</v>
      </c>
      <c r="U5" s="295">
        <f t="shared" si="2"/>
        <v>0</v>
      </c>
      <c r="V5" s="295">
        <f t="shared" si="2"/>
        <v>0</v>
      </c>
      <c r="W5" s="295">
        <f t="shared" si="2"/>
        <v>0</v>
      </c>
      <c r="X5" s="295">
        <f t="shared" si="2"/>
        <v>0</v>
      </c>
      <c r="Y5" s="295">
        <f t="shared" si="2"/>
        <v>0</v>
      </c>
      <c r="Z5" s="295">
        <f t="shared" si="2"/>
        <v>0</v>
      </c>
      <c r="AA5" s="295">
        <f t="shared" si="2"/>
        <v>0</v>
      </c>
      <c r="AB5" s="295">
        <f t="shared" si="2"/>
        <v>0</v>
      </c>
      <c r="AC5" s="295">
        <f t="shared" si="2"/>
        <v>0</v>
      </c>
      <c r="AD5" s="295">
        <f t="shared" si="2"/>
        <v>0</v>
      </c>
      <c r="AE5" s="295">
        <f t="shared" si="2"/>
        <v>0</v>
      </c>
      <c r="AF5" s="295">
        <f t="shared" si="2"/>
        <v>0</v>
      </c>
      <c r="AG5" s="295">
        <f t="shared" si="2"/>
        <v>0</v>
      </c>
      <c r="AH5" s="295">
        <f t="shared" si="2"/>
        <v>1659.9435153078261</v>
      </c>
      <c r="AI5" s="295">
        <f t="shared" si="2"/>
        <v>1792.1343128758599</v>
      </c>
      <c r="AJ5" s="295">
        <f t="shared" ref="AJ5:BO5" si="3">AJ8+AJ22+AJ25+AJ29+AJ32+AJ35+AJ38+AJ40</f>
        <v>1981.2107295895348</v>
      </c>
      <c r="AK5" s="295">
        <f t="shared" si="3"/>
        <v>2255.9282400413831</v>
      </c>
      <c r="AL5" s="295">
        <f t="shared" si="3"/>
        <v>2417.1250547400077</v>
      </c>
      <c r="AM5" s="295">
        <f t="shared" si="3"/>
        <v>2453.0162562895484</v>
      </c>
      <c r="AN5" s="295">
        <f t="shared" si="3"/>
        <v>2795.4057492428551</v>
      </c>
      <c r="AO5" s="295">
        <f t="shared" si="3"/>
        <v>3056.2766144896923</v>
      </c>
      <c r="AP5" s="295">
        <f t="shared" si="3"/>
        <v>3334.1359305710021</v>
      </c>
      <c r="AQ5" s="295">
        <f t="shared" si="3"/>
        <v>3619.0325436077005</v>
      </c>
      <c r="AR5" s="295">
        <f t="shared" si="3"/>
        <v>4120.4154610469932</v>
      </c>
      <c r="AS5" s="295">
        <f t="shared" si="3"/>
        <v>4649.1906503585542</v>
      </c>
      <c r="AT5" s="295">
        <f t="shared" si="3"/>
        <v>5362.9922575999344</v>
      </c>
      <c r="AU5" s="295">
        <f t="shared" si="3"/>
        <v>6739.9336377056543</v>
      </c>
      <c r="AV5" s="295">
        <f t="shared" si="3"/>
        <v>7963.9994719953866</v>
      </c>
      <c r="AW5" s="295">
        <f t="shared" si="3"/>
        <v>9216.9656368973046</v>
      </c>
      <c r="AX5" s="295">
        <f t="shared" si="3"/>
        <v>10225.021256654652</v>
      </c>
      <c r="AY5" s="295">
        <f t="shared" si="3"/>
        <v>10765.217292034049</v>
      </c>
      <c r="AZ5" s="295">
        <f t="shared" si="3"/>
        <v>11100.797527991303</v>
      </c>
      <c r="BA5" s="295">
        <f t="shared" si="3"/>
        <v>11285.78715130033</v>
      </c>
      <c r="BB5" s="295">
        <f t="shared" si="3"/>
        <v>11507.882074852045</v>
      </c>
      <c r="BC5" s="295">
        <f t="shared" si="3"/>
        <v>11542.301361696584</v>
      </c>
      <c r="BD5" s="295">
        <f t="shared" si="3"/>
        <v>12014.255000000001</v>
      </c>
      <c r="BE5" s="295">
        <f t="shared" si="3"/>
        <v>12392.217338892206</v>
      </c>
      <c r="BF5" s="295">
        <f t="shared" si="3"/>
        <v>12325.947699970275</v>
      </c>
      <c r="BG5" s="295">
        <f t="shared" si="3"/>
        <v>12495.266684366108</v>
      </c>
      <c r="BH5" s="317">
        <f t="shared" si="3"/>
        <v>12172.78706759938</v>
      </c>
      <c r="BI5" s="295">
        <f t="shared" si="3"/>
        <v>11954.071771256264</v>
      </c>
      <c r="BJ5" s="295">
        <f t="shared" si="3"/>
        <v>11908.755623242781</v>
      </c>
      <c r="BK5" s="295">
        <f t="shared" si="3"/>
        <v>12411.436029490982</v>
      </c>
      <c r="BL5" s="295">
        <f t="shared" si="3"/>
        <v>12453.678815330739</v>
      </c>
      <c r="BM5" s="295">
        <f t="shared" si="3"/>
        <v>13083.972559046761</v>
      </c>
      <c r="BN5" s="295">
        <f t="shared" si="3"/>
        <v>13141.076623992645</v>
      </c>
      <c r="BO5" s="295">
        <f t="shared" si="3"/>
        <v>13243.032113571322</v>
      </c>
      <c r="BP5" s="295">
        <f t="shared" ref="BP5:CB5" si="4">BP8+BP22+BP25+BP29+BP32+BP35+BP38+BP40</f>
        <v>13272.310041567645</v>
      </c>
      <c r="BQ5" s="295">
        <f t="shared" si="4"/>
        <v>13330.209035966524</v>
      </c>
      <c r="BR5" s="295">
        <f t="shared" si="4"/>
        <v>14128.611646926445</v>
      </c>
      <c r="BS5" s="295">
        <f t="shared" si="4"/>
        <v>14908.065136758507</v>
      </c>
      <c r="BT5" s="295">
        <f t="shared" si="4"/>
        <v>15061.753376486169</v>
      </c>
      <c r="BU5" s="295">
        <f t="shared" si="4"/>
        <v>15405.198620373054</v>
      </c>
      <c r="BV5" s="295">
        <f t="shared" si="4"/>
        <v>15291.948978220025</v>
      </c>
      <c r="BW5" s="295">
        <f t="shared" si="4"/>
        <v>13430.683380414126</v>
      </c>
      <c r="BX5" s="295">
        <f t="shared" si="4"/>
        <v>17541.368614553234</v>
      </c>
      <c r="BY5" s="295">
        <f t="shared" si="4"/>
        <v>17819.72824707146</v>
      </c>
      <c r="BZ5" s="295">
        <f t="shared" si="4"/>
        <v>18255.719442835518</v>
      </c>
      <c r="CA5" s="295">
        <f t="shared" si="4"/>
        <v>18808.90410450763</v>
      </c>
      <c r="CB5" s="296">
        <f t="shared" si="4"/>
        <v>19168.359899287552</v>
      </c>
    </row>
    <row r="6" spans="1:80" s="175" customFormat="1" x14ac:dyDescent="0.4">
      <c r="A6" s="239"/>
      <c r="B6" s="294" t="s">
        <v>372</v>
      </c>
      <c r="C6" s="66"/>
      <c r="D6" s="295">
        <f t="shared" ref="D6:AI6" si="5">D23+D26+D30+D33+D36+D39</f>
        <v>0</v>
      </c>
      <c r="E6" s="295">
        <f t="shared" si="5"/>
        <v>0</v>
      </c>
      <c r="F6" s="295">
        <f t="shared" si="5"/>
        <v>0</v>
      </c>
      <c r="G6" s="295">
        <f t="shared" si="5"/>
        <v>0</v>
      </c>
      <c r="H6" s="295">
        <f t="shared" si="5"/>
        <v>0</v>
      </c>
      <c r="I6" s="295">
        <f t="shared" si="5"/>
        <v>0</v>
      </c>
      <c r="J6" s="295">
        <f t="shared" si="5"/>
        <v>0</v>
      </c>
      <c r="K6" s="295">
        <f t="shared" si="5"/>
        <v>0</v>
      </c>
      <c r="L6" s="295">
        <f t="shared" si="5"/>
        <v>0</v>
      </c>
      <c r="M6" s="295">
        <f t="shared" si="5"/>
        <v>0</v>
      </c>
      <c r="N6" s="295">
        <f t="shared" si="5"/>
        <v>0</v>
      </c>
      <c r="O6" s="295">
        <f t="shared" si="5"/>
        <v>0</v>
      </c>
      <c r="P6" s="295">
        <f t="shared" si="5"/>
        <v>0</v>
      </c>
      <c r="Q6" s="295">
        <f t="shared" si="5"/>
        <v>0</v>
      </c>
      <c r="R6" s="295">
        <f t="shared" si="5"/>
        <v>0</v>
      </c>
      <c r="S6" s="295">
        <f t="shared" si="5"/>
        <v>0</v>
      </c>
      <c r="T6" s="295">
        <f t="shared" si="5"/>
        <v>0</v>
      </c>
      <c r="U6" s="295">
        <f t="shared" si="5"/>
        <v>0</v>
      </c>
      <c r="V6" s="295">
        <f t="shared" si="5"/>
        <v>0</v>
      </c>
      <c r="W6" s="295">
        <f t="shared" si="5"/>
        <v>0</v>
      </c>
      <c r="X6" s="295">
        <f t="shared" si="5"/>
        <v>0</v>
      </c>
      <c r="Y6" s="295">
        <f t="shared" si="5"/>
        <v>0</v>
      </c>
      <c r="Z6" s="295">
        <f t="shared" si="5"/>
        <v>0</v>
      </c>
      <c r="AA6" s="295">
        <f t="shared" si="5"/>
        <v>0</v>
      </c>
      <c r="AB6" s="295">
        <f t="shared" si="5"/>
        <v>0</v>
      </c>
      <c r="AC6" s="295">
        <f t="shared" si="5"/>
        <v>0</v>
      </c>
      <c r="AD6" s="295">
        <f t="shared" si="5"/>
        <v>0</v>
      </c>
      <c r="AE6" s="295">
        <f t="shared" si="5"/>
        <v>0</v>
      </c>
      <c r="AF6" s="295">
        <f t="shared" si="5"/>
        <v>0</v>
      </c>
      <c r="AG6" s="295">
        <f t="shared" si="5"/>
        <v>0</v>
      </c>
      <c r="AH6" s="295">
        <f t="shared" si="5"/>
        <v>75.056484692173782</v>
      </c>
      <c r="AI6" s="295">
        <f t="shared" si="5"/>
        <v>88.865687124140152</v>
      </c>
      <c r="AJ6" s="295">
        <f t="shared" ref="AJ6:BO6" si="6">AJ23+AJ26+AJ30+AJ33+AJ36+AJ39</f>
        <v>102.78927041046519</v>
      </c>
      <c r="AK6" s="295">
        <f t="shared" si="6"/>
        <v>122.07175995861695</v>
      </c>
      <c r="AL6" s="295">
        <f t="shared" si="6"/>
        <v>142.87494525999253</v>
      </c>
      <c r="AM6" s="295">
        <f t="shared" si="6"/>
        <v>170.98374371045185</v>
      </c>
      <c r="AN6" s="295">
        <f t="shared" si="6"/>
        <v>214.59425075714512</v>
      </c>
      <c r="AO6" s="295">
        <f t="shared" si="6"/>
        <v>266.72338551030731</v>
      </c>
      <c r="AP6" s="295">
        <f t="shared" si="6"/>
        <v>342.7020694289975</v>
      </c>
      <c r="AQ6" s="295">
        <f t="shared" si="6"/>
        <v>424.5434563922999</v>
      </c>
      <c r="AR6" s="295">
        <f t="shared" si="6"/>
        <v>519.12653895300627</v>
      </c>
      <c r="AS6" s="295">
        <f t="shared" si="6"/>
        <v>639.13134964144592</v>
      </c>
      <c r="AT6" s="295">
        <f t="shared" si="6"/>
        <v>795.04874240006654</v>
      </c>
      <c r="AU6" s="295">
        <f t="shared" si="6"/>
        <v>1014.2053622943447</v>
      </c>
      <c r="AV6" s="295">
        <f t="shared" si="6"/>
        <v>1148.7175280046133</v>
      </c>
      <c r="AW6" s="295">
        <f t="shared" si="6"/>
        <v>1277.1013631026954</v>
      </c>
      <c r="AX6" s="295">
        <f t="shared" si="6"/>
        <v>1355.5027433453472</v>
      </c>
      <c r="AY6" s="295">
        <f t="shared" si="6"/>
        <v>1183.1347079659499</v>
      </c>
      <c r="AZ6" s="295">
        <f t="shared" si="6"/>
        <v>973.60747200869753</v>
      </c>
      <c r="BA6" s="295">
        <f t="shared" si="6"/>
        <v>804.31084869967242</v>
      </c>
      <c r="BB6" s="295">
        <f t="shared" si="6"/>
        <v>574.92992514795503</v>
      </c>
      <c r="BC6" s="295">
        <f t="shared" si="6"/>
        <v>304.97763830341717</v>
      </c>
      <c r="BD6" s="295">
        <f t="shared" si="6"/>
        <v>166.136</v>
      </c>
      <c r="BE6" s="295">
        <f t="shared" si="6"/>
        <v>165.48699999999999</v>
      </c>
      <c r="BF6" s="295">
        <f t="shared" si="6"/>
        <v>162.65124892159454</v>
      </c>
      <c r="BG6" s="295">
        <f t="shared" si="6"/>
        <v>169.90298870138361</v>
      </c>
      <c r="BH6" s="295">
        <f t="shared" si="6"/>
        <v>124.283</v>
      </c>
      <c r="BI6" s="295">
        <f t="shared" si="6"/>
        <v>128.26055663881266</v>
      </c>
      <c r="BJ6" s="295">
        <f t="shared" si="6"/>
        <v>135.16607401724025</v>
      </c>
      <c r="BK6" s="295">
        <f t="shared" si="6"/>
        <v>200.75442016647554</v>
      </c>
      <c r="BL6" s="295">
        <f t="shared" si="6"/>
        <v>175.53506304142508</v>
      </c>
      <c r="BM6" s="295">
        <f t="shared" si="6"/>
        <v>183.23841614855513</v>
      </c>
      <c r="BN6" s="295">
        <f t="shared" si="6"/>
        <v>169.98493378695881</v>
      </c>
      <c r="BO6" s="295">
        <f t="shared" si="6"/>
        <v>169.32235473338639</v>
      </c>
      <c r="BP6" s="295">
        <f t="shared" ref="BP6:CB6" si="7">BP23+BP26+BP30+BP33+BP36+BP39</f>
        <v>159.46672221701033</v>
      </c>
      <c r="BQ6" s="295">
        <f t="shared" si="7"/>
        <v>144.67452092278563</v>
      </c>
      <c r="BR6" s="295">
        <f t="shared" si="7"/>
        <v>138.30903393915511</v>
      </c>
      <c r="BS6" s="295">
        <f t="shared" si="7"/>
        <v>128.19760849598063</v>
      </c>
      <c r="BT6" s="295">
        <f t="shared" si="7"/>
        <v>117.60543194370756</v>
      </c>
      <c r="BU6" s="295">
        <f t="shared" si="7"/>
        <v>105.1689452157645</v>
      </c>
      <c r="BV6" s="295">
        <f t="shared" si="7"/>
        <v>96.37979785699379</v>
      </c>
      <c r="BW6" s="295">
        <f t="shared" si="7"/>
        <v>89.471473682114208</v>
      </c>
      <c r="BX6" s="295">
        <f t="shared" si="7"/>
        <v>79.692473350618499</v>
      </c>
      <c r="BY6" s="295">
        <f t="shared" si="7"/>
        <v>75.50576295349714</v>
      </c>
      <c r="BZ6" s="295">
        <f t="shared" si="7"/>
        <v>72.245799365629992</v>
      </c>
      <c r="CA6" s="295">
        <f t="shared" si="7"/>
        <v>70.699140414097883</v>
      </c>
      <c r="CB6" s="296">
        <f t="shared" si="7"/>
        <v>66.178229445451478</v>
      </c>
    </row>
    <row r="7" spans="1:80" s="175" customFormat="1" x14ac:dyDescent="0.4">
      <c r="A7" s="239"/>
      <c r="B7" s="318"/>
      <c r="C7" s="66"/>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6"/>
    </row>
    <row r="8" spans="1:80" s="175" customFormat="1" x14ac:dyDescent="0.4">
      <c r="B8" s="66" t="s">
        <v>195</v>
      </c>
      <c r="C8" s="66"/>
      <c r="D8" s="291">
        <f t="shared" ref="D8:AI8" si="8">SUM(D9,D13)</f>
        <v>0</v>
      </c>
      <c r="E8" s="291">
        <f t="shared" si="8"/>
        <v>0</v>
      </c>
      <c r="F8" s="291">
        <f t="shared" si="8"/>
        <v>0</v>
      </c>
      <c r="G8" s="291">
        <f t="shared" si="8"/>
        <v>0</v>
      </c>
      <c r="H8" s="291">
        <f t="shared" si="8"/>
        <v>0</v>
      </c>
      <c r="I8" s="291">
        <f t="shared" si="8"/>
        <v>0</v>
      </c>
      <c r="J8" s="291">
        <f t="shared" si="8"/>
        <v>0</v>
      </c>
      <c r="K8" s="291">
        <f t="shared" si="8"/>
        <v>0</v>
      </c>
      <c r="L8" s="291">
        <f t="shared" si="8"/>
        <v>0</v>
      </c>
      <c r="M8" s="291">
        <f t="shared" si="8"/>
        <v>0</v>
      </c>
      <c r="N8" s="291">
        <f t="shared" si="8"/>
        <v>0</v>
      </c>
      <c r="O8" s="291">
        <f t="shared" si="8"/>
        <v>0</v>
      </c>
      <c r="P8" s="291">
        <f t="shared" si="8"/>
        <v>0</v>
      </c>
      <c r="Q8" s="291">
        <f t="shared" si="8"/>
        <v>0</v>
      </c>
      <c r="R8" s="291">
        <f t="shared" si="8"/>
        <v>0</v>
      </c>
      <c r="S8" s="291">
        <f t="shared" si="8"/>
        <v>0</v>
      </c>
      <c r="T8" s="291">
        <f t="shared" si="8"/>
        <v>0</v>
      </c>
      <c r="U8" s="291">
        <f t="shared" si="8"/>
        <v>0</v>
      </c>
      <c r="V8" s="291">
        <f t="shared" si="8"/>
        <v>0</v>
      </c>
      <c r="W8" s="291">
        <f t="shared" si="8"/>
        <v>0</v>
      </c>
      <c r="X8" s="291">
        <f t="shared" si="8"/>
        <v>0</v>
      </c>
      <c r="Y8" s="291">
        <f t="shared" si="8"/>
        <v>0</v>
      </c>
      <c r="Z8" s="291">
        <f t="shared" si="8"/>
        <v>0</v>
      </c>
      <c r="AA8" s="291">
        <f t="shared" si="8"/>
        <v>0</v>
      </c>
      <c r="AB8" s="291">
        <f t="shared" si="8"/>
        <v>0</v>
      </c>
      <c r="AC8" s="291">
        <f t="shared" si="8"/>
        <v>0</v>
      </c>
      <c r="AD8" s="291">
        <f t="shared" si="8"/>
        <v>0</v>
      </c>
      <c r="AE8" s="291">
        <f t="shared" si="8"/>
        <v>0</v>
      </c>
      <c r="AF8" s="291">
        <f t="shared" si="8"/>
        <v>0</v>
      </c>
      <c r="AG8" s="291">
        <f t="shared" si="8"/>
        <v>0</v>
      </c>
      <c r="AH8" s="291">
        <f t="shared" si="8"/>
        <v>0</v>
      </c>
      <c r="AI8" s="291">
        <f t="shared" si="8"/>
        <v>0</v>
      </c>
      <c r="AJ8" s="291">
        <f t="shared" ref="AJ8:BO8" si="9">SUM(AJ9,AJ13)</f>
        <v>0</v>
      </c>
      <c r="AK8" s="291">
        <f t="shared" si="9"/>
        <v>0</v>
      </c>
      <c r="AL8" s="291">
        <f t="shared" si="9"/>
        <v>0</v>
      </c>
      <c r="AM8" s="291">
        <f t="shared" si="9"/>
        <v>0</v>
      </c>
      <c r="AN8" s="291">
        <f t="shared" si="9"/>
        <v>0</v>
      </c>
      <c r="AO8" s="291">
        <f t="shared" si="9"/>
        <v>0</v>
      </c>
      <c r="AP8" s="291">
        <f t="shared" si="9"/>
        <v>0</v>
      </c>
      <c r="AQ8" s="291">
        <f t="shared" si="9"/>
        <v>0</v>
      </c>
      <c r="AR8" s="291">
        <f t="shared" si="9"/>
        <v>0</v>
      </c>
      <c r="AS8" s="291">
        <f t="shared" si="9"/>
        <v>0</v>
      </c>
      <c r="AT8" s="291">
        <f t="shared" si="9"/>
        <v>0</v>
      </c>
      <c r="AU8" s="291">
        <f t="shared" si="9"/>
        <v>0</v>
      </c>
      <c r="AV8" s="291">
        <f t="shared" si="9"/>
        <v>0</v>
      </c>
      <c r="AW8" s="291">
        <f t="shared" si="9"/>
        <v>0</v>
      </c>
      <c r="AX8" s="291">
        <f t="shared" si="9"/>
        <v>0</v>
      </c>
      <c r="AY8" s="291">
        <f t="shared" si="9"/>
        <v>0</v>
      </c>
      <c r="AZ8" s="291">
        <f t="shared" si="9"/>
        <v>0</v>
      </c>
      <c r="BA8" s="291">
        <f t="shared" si="9"/>
        <v>0</v>
      </c>
      <c r="BB8" s="291">
        <f t="shared" si="9"/>
        <v>0</v>
      </c>
      <c r="BC8" s="291">
        <f t="shared" si="9"/>
        <v>0</v>
      </c>
      <c r="BD8" s="291">
        <f t="shared" si="9"/>
        <v>0</v>
      </c>
      <c r="BE8" s="291">
        <f t="shared" si="9"/>
        <v>0</v>
      </c>
      <c r="BF8" s="291">
        <f t="shared" si="9"/>
        <v>0</v>
      </c>
      <c r="BG8" s="291">
        <f t="shared" si="9"/>
        <v>0</v>
      </c>
      <c r="BH8" s="291">
        <f t="shared" si="9"/>
        <v>0</v>
      </c>
      <c r="BI8" s="291">
        <f t="shared" si="9"/>
        <v>0</v>
      </c>
      <c r="BJ8" s="291">
        <f t="shared" si="9"/>
        <v>0</v>
      </c>
      <c r="BK8" s="291">
        <f t="shared" si="9"/>
        <v>0</v>
      </c>
      <c r="BL8" s="291">
        <f t="shared" si="9"/>
        <v>127.18792894999999</v>
      </c>
      <c r="BM8" s="291">
        <f t="shared" si="9"/>
        <v>1267.3993002300001</v>
      </c>
      <c r="BN8" s="291">
        <f t="shared" si="9"/>
        <v>2231.7483618999995</v>
      </c>
      <c r="BO8" s="291">
        <f t="shared" si="9"/>
        <v>3554.1022156099998</v>
      </c>
      <c r="BP8" s="291">
        <f t="shared" ref="BP8:CB8" si="10">SUM(BP9,BP13)</f>
        <v>6779.6544881600003</v>
      </c>
      <c r="BQ8" s="291">
        <f t="shared" si="10"/>
        <v>10436.707839979998</v>
      </c>
      <c r="BR8" s="291">
        <f t="shared" si="10"/>
        <v>12827.382151169997</v>
      </c>
      <c r="BS8" s="291">
        <f t="shared" si="10"/>
        <v>14271.54856918</v>
      </c>
      <c r="BT8" s="291">
        <f t="shared" si="10"/>
        <v>14830.444816650004</v>
      </c>
      <c r="BU8" s="291">
        <f t="shared" si="10"/>
        <v>15352.892355200001</v>
      </c>
      <c r="BV8" s="291">
        <f t="shared" si="10"/>
        <v>15289.307873169999</v>
      </c>
      <c r="BW8" s="291">
        <f t="shared" si="10"/>
        <v>13430.198641013072</v>
      </c>
      <c r="BX8" s="291">
        <f t="shared" si="10"/>
        <v>17541.799503787148</v>
      </c>
      <c r="BY8" s="291">
        <f t="shared" si="10"/>
        <v>17820.128005480015</v>
      </c>
      <c r="BZ8" s="291">
        <f t="shared" si="10"/>
        <v>18256.056533188035</v>
      </c>
      <c r="CA8" s="291">
        <f t="shared" si="10"/>
        <v>18808.186079015271</v>
      </c>
      <c r="CB8" s="292">
        <f t="shared" si="10"/>
        <v>19167.592133786089</v>
      </c>
    </row>
    <row r="9" spans="1:80" x14ac:dyDescent="0.4">
      <c r="B9" s="64" t="s">
        <v>572</v>
      </c>
      <c r="C9" s="50"/>
      <c r="D9" s="295">
        <v>0</v>
      </c>
      <c r="E9" s="295">
        <v>0</v>
      </c>
      <c r="F9" s="295">
        <v>0</v>
      </c>
      <c r="G9" s="295">
        <v>0</v>
      </c>
      <c r="H9" s="295">
        <v>0</v>
      </c>
      <c r="I9" s="295">
        <v>0</v>
      </c>
      <c r="J9" s="295">
        <v>0</v>
      </c>
      <c r="K9" s="295">
        <v>0</v>
      </c>
      <c r="L9" s="295">
        <v>0</v>
      </c>
      <c r="M9" s="295">
        <v>0</v>
      </c>
      <c r="N9" s="295">
        <v>0</v>
      </c>
      <c r="O9" s="295">
        <v>0</v>
      </c>
      <c r="P9" s="295">
        <v>0</v>
      </c>
      <c r="Q9" s="295">
        <v>0</v>
      </c>
      <c r="R9" s="295">
        <v>0</v>
      </c>
      <c r="S9" s="295">
        <v>0</v>
      </c>
      <c r="T9" s="295">
        <v>0</v>
      </c>
      <c r="U9" s="295">
        <v>0</v>
      </c>
      <c r="V9" s="295">
        <v>0</v>
      </c>
      <c r="W9" s="295">
        <v>0</v>
      </c>
      <c r="X9" s="295">
        <v>0</v>
      </c>
      <c r="Y9" s="295">
        <v>0</v>
      </c>
      <c r="Z9" s="295">
        <v>0</v>
      </c>
      <c r="AA9" s="295">
        <v>0</v>
      </c>
      <c r="AB9" s="295">
        <v>0</v>
      </c>
      <c r="AC9" s="295">
        <v>0</v>
      </c>
      <c r="AD9" s="295">
        <v>0</v>
      </c>
      <c r="AE9" s="295">
        <v>0</v>
      </c>
      <c r="AF9" s="295">
        <v>0</v>
      </c>
      <c r="AG9" s="295">
        <v>0</v>
      </c>
      <c r="AH9" s="295">
        <v>0</v>
      </c>
      <c r="AI9" s="295">
        <v>0</v>
      </c>
      <c r="AJ9" s="295">
        <v>0</v>
      </c>
      <c r="AK9" s="295">
        <v>0</v>
      </c>
      <c r="AL9" s="295">
        <v>0</v>
      </c>
      <c r="AM9" s="295">
        <v>0</v>
      </c>
      <c r="AN9" s="295">
        <v>0</v>
      </c>
      <c r="AO9" s="295">
        <v>0</v>
      </c>
      <c r="AP9" s="295">
        <v>0</v>
      </c>
      <c r="AQ9" s="295">
        <v>0</v>
      </c>
      <c r="AR9" s="295">
        <v>0</v>
      </c>
      <c r="AS9" s="295">
        <v>0</v>
      </c>
      <c r="AT9" s="295">
        <v>0</v>
      </c>
      <c r="AU9" s="295">
        <v>0</v>
      </c>
      <c r="AV9" s="295">
        <v>0</v>
      </c>
      <c r="AW9" s="295">
        <v>0</v>
      </c>
      <c r="AX9" s="295">
        <v>0</v>
      </c>
      <c r="AY9" s="295">
        <v>0</v>
      </c>
      <c r="AZ9" s="295">
        <v>0</v>
      </c>
      <c r="BA9" s="295">
        <v>0</v>
      </c>
      <c r="BB9" s="295">
        <v>0</v>
      </c>
      <c r="BC9" s="295">
        <v>0</v>
      </c>
      <c r="BD9" s="295">
        <v>0</v>
      </c>
      <c r="BE9" s="295">
        <v>0</v>
      </c>
      <c r="BF9" s="295">
        <v>0</v>
      </c>
      <c r="BG9" s="295">
        <v>0</v>
      </c>
      <c r="BH9" s="295">
        <v>0</v>
      </c>
      <c r="BI9" s="295">
        <v>0</v>
      </c>
      <c r="BJ9" s="295">
        <v>0</v>
      </c>
      <c r="BK9" s="295">
        <v>0</v>
      </c>
      <c r="BL9" s="295">
        <f t="shared" ref="BL9:CB9" si="11">SUM(BL10:BL12)</f>
        <v>64.379764080000001</v>
      </c>
      <c r="BM9" s="295">
        <f t="shared" si="11"/>
        <v>580.96194385999991</v>
      </c>
      <c r="BN9" s="295">
        <f t="shared" si="11"/>
        <v>954.84283311999991</v>
      </c>
      <c r="BO9" s="295">
        <f t="shared" si="11"/>
        <v>1398.5169151799998</v>
      </c>
      <c r="BP9" s="295">
        <f t="shared" si="11"/>
        <v>2304.75857546</v>
      </c>
      <c r="BQ9" s="295">
        <f t="shared" si="11"/>
        <v>3538.8798924699986</v>
      </c>
      <c r="BR9" s="295">
        <f t="shared" si="11"/>
        <v>4100.9191948399985</v>
      </c>
      <c r="BS9" s="295">
        <f t="shared" si="11"/>
        <v>4456.6648349100014</v>
      </c>
      <c r="BT9" s="295">
        <f t="shared" si="11"/>
        <v>4687.0089817599992</v>
      </c>
      <c r="BU9" s="295">
        <f t="shared" si="11"/>
        <v>4711.3251268400008</v>
      </c>
      <c r="BV9" s="295">
        <f t="shared" si="11"/>
        <v>4562.8034679600005</v>
      </c>
      <c r="BW9" s="295">
        <f t="shared" si="11"/>
        <v>4518.1232971222762</v>
      </c>
      <c r="BX9" s="295">
        <f t="shared" si="11"/>
        <v>5129.9734265814986</v>
      </c>
      <c r="BY9" s="295">
        <f t="shared" si="11"/>
        <v>5200.5051324522155</v>
      </c>
      <c r="BZ9" s="295">
        <f t="shared" si="11"/>
        <v>5313.8113914082642</v>
      </c>
      <c r="CA9" s="295">
        <f t="shared" si="11"/>
        <v>5453.8031223136586</v>
      </c>
      <c r="CB9" s="296">
        <f t="shared" si="11"/>
        <v>5560.8583365854056</v>
      </c>
    </row>
    <row r="10" spans="1:80" x14ac:dyDescent="0.4">
      <c r="B10" s="212" t="s">
        <v>351</v>
      </c>
      <c r="C10" s="294"/>
      <c r="D10" s="295">
        <v>0</v>
      </c>
      <c r="E10" s="295">
        <v>0</v>
      </c>
      <c r="F10" s="295">
        <v>0</v>
      </c>
      <c r="G10" s="295">
        <v>0</v>
      </c>
      <c r="H10" s="295">
        <v>0</v>
      </c>
      <c r="I10" s="295">
        <v>0</v>
      </c>
      <c r="J10" s="295">
        <v>0</v>
      </c>
      <c r="K10" s="295">
        <v>0</v>
      </c>
      <c r="L10" s="295">
        <v>0</v>
      </c>
      <c r="M10" s="295">
        <v>0</v>
      </c>
      <c r="N10" s="295">
        <v>0</v>
      </c>
      <c r="O10" s="295">
        <v>0</v>
      </c>
      <c r="P10" s="295">
        <v>0</v>
      </c>
      <c r="Q10" s="295">
        <v>0</v>
      </c>
      <c r="R10" s="295">
        <v>0</v>
      </c>
      <c r="S10" s="295">
        <v>0</v>
      </c>
      <c r="T10" s="295">
        <v>0</v>
      </c>
      <c r="U10" s="295">
        <v>0</v>
      </c>
      <c r="V10" s="295">
        <v>0</v>
      </c>
      <c r="W10" s="295">
        <v>0</v>
      </c>
      <c r="X10" s="295">
        <v>0</v>
      </c>
      <c r="Y10" s="295">
        <v>0</v>
      </c>
      <c r="Z10" s="295">
        <v>0</v>
      </c>
      <c r="AA10" s="295">
        <v>0</v>
      </c>
      <c r="AB10" s="295">
        <v>0</v>
      </c>
      <c r="AC10" s="295">
        <v>0</v>
      </c>
      <c r="AD10" s="295">
        <v>0</v>
      </c>
      <c r="AE10" s="295">
        <v>0</v>
      </c>
      <c r="AF10" s="295">
        <v>0</v>
      </c>
      <c r="AG10" s="295">
        <v>0</v>
      </c>
      <c r="AH10" s="295">
        <v>0</v>
      </c>
      <c r="AI10" s="295">
        <v>0</v>
      </c>
      <c r="AJ10" s="295">
        <v>0</v>
      </c>
      <c r="AK10" s="295">
        <v>0</v>
      </c>
      <c r="AL10" s="295">
        <v>0</v>
      </c>
      <c r="AM10" s="295">
        <v>0</v>
      </c>
      <c r="AN10" s="295">
        <v>0</v>
      </c>
      <c r="AO10" s="295">
        <v>0</v>
      </c>
      <c r="AP10" s="295">
        <v>0</v>
      </c>
      <c r="AQ10" s="295">
        <v>0</v>
      </c>
      <c r="AR10" s="295">
        <v>0</v>
      </c>
      <c r="AS10" s="295">
        <v>0</v>
      </c>
      <c r="AT10" s="295">
        <v>0</v>
      </c>
      <c r="AU10" s="295">
        <v>0</v>
      </c>
      <c r="AV10" s="295">
        <v>0</v>
      </c>
      <c r="AW10" s="295">
        <v>0</v>
      </c>
      <c r="AX10" s="295">
        <v>0</v>
      </c>
      <c r="AY10" s="295">
        <v>0</v>
      </c>
      <c r="AZ10" s="295">
        <v>0</v>
      </c>
      <c r="BA10" s="295">
        <v>0</v>
      </c>
      <c r="BB10" s="295">
        <v>0</v>
      </c>
      <c r="BC10" s="295">
        <v>0</v>
      </c>
      <c r="BD10" s="295">
        <v>0</v>
      </c>
      <c r="BE10" s="295">
        <v>0</v>
      </c>
      <c r="BF10" s="295">
        <v>0</v>
      </c>
      <c r="BG10" s="295">
        <v>0</v>
      </c>
      <c r="BH10" s="295">
        <v>0</v>
      </c>
      <c r="BI10" s="295">
        <v>0</v>
      </c>
      <c r="BJ10" s="295">
        <v>0</v>
      </c>
      <c r="BK10" s="295">
        <v>0</v>
      </c>
      <c r="BL10" s="295">
        <v>59.439229722159169</v>
      </c>
      <c r="BM10" s="295">
        <v>398.34870338712346</v>
      </c>
      <c r="BN10" s="295">
        <v>468.20475344214412</v>
      </c>
      <c r="BO10" s="295">
        <v>471.00414737742267</v>
      </c>
      <c r="BP10" s="295">
        <v>555.63097238618491</v>
      </c>
      <c r="BQ10" s="295">
        <v>481.86507341433418</v>
      </c>
      <c r="BR10" s="295">
        <v>431.11865560276999</v>
      </c>
      <c r="BS10" s="295">
        <v>337.12826468453716</v>
      </c>
      <c r="BT10" s="295">
        <v>307.23600156561076</v>
      </c>
      <c r="BU10" s="295">
        <v>280.86038571107912</v>
      </c>
      <c r="BV10" s="295">
        <v>157.61357437272315</v>
      </c>
      <c r="BW10" s="295">
        <v>123.79062745652844</v>
      </c>
      <c r="BX10" s="295">
        <v>159.58963996782035</v>
      </c>
      <c r="BY10" s="295">
        <v>161.45629201087456</v>
      </c>
      <c r="BZ10" s="295">
        <v>164.90025973851164</v>
      </c>
      <c r="CA10" s="295">
        <v>169.51572813986374</v>
      </c>
      <c r="CB10" s="296">
        <v>172.95808614674536</v>
      </c>
    </row>
    <row r="11" spans="1:80" x14ac:dyDescent="0.4">
      <c r="B11" s="212" t="s">
        <v>573</v>
      </c>
      <c r="C11" s="294"/>
      <c r="D11" s="295">
        <v>0</v>
      </c>
      <c r="E11" s="295">
        <v>0</v>
      </c>
      <c r="F11" s="295">
        <v>0</v>
      </c>
      <c r="G11" s="295">
        <v>0</v>
      </c>
      <c r="H11" s="295">
        <v>0</v>
      </c>
      <c r="I11" s="295">
        <v>0</v>
      </c>
      <c r="J11" s="295">
        <v>0</v>
      </c>
      <c r="K11" s="295">
        <v>0</v>
      </c>
      <c r="L11" s="295">
        <v>0</v>
      </c>
      <c r="M11" s="295">
        <v>0</v>
      </c>
      <c r="N11" s="295">
        <v>0</v>
      </c>
      <c r="O11" s="295">
        <v>0</v>
      </c>
      <c r="P11" s="295">
        <v>0</v>
      </c>
      <c r="Q11" s="295">
        <v>0</v>
      </c>
      <c r="R11" s="295">
        <v>0</v>
      </c>
      <c r="S11" s="295">
        <v>0</v>
      </c>
      <c r="T11" s="295">
        <v>0</v>
      </c>
      <c r="U11" s="295">
        <v>0</v>
      </c>
      <c r="V11" s="295">
        <v>0</v>
      </c>
      <c r="W11" s="295">
        <v>0</v>
      </c>
      <c r="X11" s="295">
        <v>0</v>
      </c>
      <c r="Y11" s="295">
        <v>0</v>
      </c>
      <c r="Z11" s="295">
        <v>0</v>
      </c>
      <c r="AA11" s="295">
        <v>0</v>
      </c>
      <c r="AB11" s="295">
        <v>0</v>
      </c>
      <c r="AC11" s="295">
        <v>0</v>
      </c>
      <c r="AD11" s="295">
        <v>0</v>
      </c>
      <c r="AE11" s="295">
        <v>0</v>
      </c>
      <c r="AF11" s="295">
        <v>0</v>
      </c>
      <c r="AG11" s="295">
        <v>0</v>
      </c>
      <c r="AH11" s="295">
        <v>0</v>
      </c>
      <c r="AI11" s="295">
        <v>0</v>
      </c>
      <c r="AJ11" s="295">
        <v>0</v>
      </c>
      <c r="AK11" s="295">
        <v>0</v>
      </c>
      <c r="AL11" s="295">
        <v>0</v>
      </c>
      <c r="AM11" s="295">
        <v>0</v>
      </c>
      <c r="AN11" s="295">
        <v>0</v>
      </c>
      <c r="AO11" s="295">
        <v>0</v>
      </c>
      <c r="AP11" s="295">
        <v>0</v>
      </c>
      <c r="AQ11" s="295">
        <v>0</v>
      </c>
      <c r="AR11" s="295">
        <v>0</v>
      </c>
      <c r="AS11" s="295">
        <v>0</v>
      </c>
      <c r="AT11" s="295">
        <v>0</v>
      </c>
      <c r="AU11" s="295">
        <v>0</v>
      </c>
      <c r="AV11" s="295">
        <v>0</v>
      </c>
      <c r="AW11" s="295">
        <v>0</v>
      </c>
      <c r="AX11" s="295">
        <v>0</v>
      </c>
      <c r="AY11" s="295">
        <v>0</v>
      </c>
      <c r="AZ11" s="295">
        <v>0</v>
      </c>
      <c r="BA11" s="295">
        <v>0</v>
      </c>
      <c r="BB11" s="295">
        <v>0</v>
      </c>
      <c r="BC11" s="295">
        <v>0</v>
      </c>
      <c r="BD11" s="295">
        <v>0</v>
      </c>
      <c r="BE11" s="295">
        <v>0</v>
      </c>
      <c r="BF11" s="295">
        <v>0</v>
      </c>
      <c r="BG11" s="295">
        <v>0</v>
      </c>
      <c r="BH11" s="295">
        <v>0</v>
      </c>
      <c r="BI11" s="295">
        <v>0</v>
      </c>
      <c r="BJ11" s="295">
        <v>0</v>
      </c>
      <c r="BK11" s="295">
        <v>0</v>
      </c>
      <c r="BL11" s="295">
        <v>2.7215671600525173</v>
      </c>
      <c r="BM11" s="295">
        <v>124.95805821650838</v>
      </c>
      <c r="BN11" s="295">
        <v>353.35394914685565</v>
      </c>
      <c r="BO11" s="295">
        <v>595.95602065950209</v>
      </c>
      <c r="BP11" s="295">
        <v>677.67918756495885</v>
      </c>
      <c r="BQ11" s="295">
        <v>649.03122862517091</v>
      </c>
      <c r="BR11" s="295">
        <v>207.402013027555</v>
      </c>
      <c r="BS11" s="295">
        <v>86.94843189038221</v>
      </c>
      <c r="BT11" s="295">
        <v>100.32665501310643</v>
      </c>
      <c r="BU11" s="295">
        <v>121.89833149526196</v>
      </c>
      <c r="BV11" s="295">
        <v>81.700935000000086</v>
      </c>
      <c r="BW11" s="295">
        <v>52.629558804275739</v>
      </c>
      <c r="BX11" s="295">
        <v>52.017492647210595</v>
      </c>
      <c r="BY11" s="295">
        <v>48.681545147256493</v>
      </c>
      <c r="BZ11" s="295">
        <v>48.554600500228219</v>
      </c>
      <c r="CA11" s="295">
        <v>49.954556194200926</v>
      </c>
      <c r="CB11" s="296">
        <v>50.802783171474559</v>
      </c>
    </row>
    <row r="12" spans="1:80" x14ac:dyDescent="0.4">
      <c r="B12" s="212" t="s">
        <v>353</v>
      </c>
      <c r="C12" s="294"/>
      <c r="D12" s="295">
        <v>0</v>
      </c>
      <c r="E12" s="295">
        <v>0</v>
      </c>
      <c r="F12" s="295">
        <v>0</v>
      </c>
      <c r="G12" s="295">
        <v>0</v>
      </c>
      <c r="H12" s="295">
        <v>0</v>
      </c>
      <c r="I12" s="295">
        <v>0</v>
      </c>
      <c r="J12" s="295">
        <v>0</v>
      </c>
      <c r="K12" s="295">
        <v>0</v>
      </c>
      <c r="L12" s="295">
        <v>0</v>
      </c>
      <c r="M12" s="295">
        <v>0</v>
      </c>
      <c r="N12" s="295">
        <v>0</v>
      </c>
      <c r="O12" s="295">
        <v>0</v>
      </c>
      <c r="P12" s="295">
        <v>0</v>
      </c>
      <c r="Q12" s="295">
        <v>0</v>
      </c>
      <c r="R12" s="295">
        <v>0</v>
      </c>
      <c r="S12" s="295">
        <v>0</v>
      </c>
      <c r="T12" s="295">
        <v>0</v>
      </c>
      <c r="U12" s="295">
        <v>0</v>
      </c>
      <c r="V12" s="295">
        <v>0</v>
      </c>
      <c r="W12" s="295">
        <v>0</v>
      </c>
      <c r="X12" s="295">
        <v>0</v>
      </c>
      <c r="Y12" s="295">
        <v>0</v>
      </c>
      <c r="Z12" s="295">
        <v>0</v>
      </c>
      <c r="AA12" s="295">
        <v>0</v>
      </c>
      <c r="AB12" s="295">
        <v>0</v>
      </c>
      <c r="AC12" s="295">
        <v>0</v>
      </c>
      <c r="AD12" s="295">
        <v>0</v>
      </c>
      <c r="AE12" s="295">
        <v>0</v>
      </c>
      <c r="AF12" s="295">
        <v>0</v>
      </c>
      <c r="AG12" s="295">
        <v>0</v>
      </c>
      <c r="AH12" s="295">
        <v>0</v>
      </c>
      <c r="AI12" s="295">
        <v>0</v>
      </c>
      <c r="AJ12" s="295">
        <v>0</v>
      </c>
      <c r="AK12" s="295">
        <v>0</v>
      </c>
      <c r="AL12" s="295">
        <v>0</v>
      </c>
      <c r="AM12" s="295">
        <v>0</v>
      </c>
      <c r="AN12" s="295">
        <v>0</v>
      </c>
      <c r="AO12" s="295">
        <v>0</v>
      </c>
      <c r="AP12" s="295">
        <v>0</v>
      </c>
      <c r="AQ12" s="295">
        <v>0</v>
      </c>
      <c r="AR12" s="295">
        <v>0</v>
      </c>
      <c r="AS12" s="295">
        <v>0</v>
      </c>
      <c r="AT12" s="295">
        <v>0</v>
      </c>
      <c r="AU12" s="295">
        <v>0</v>
      </c>
      <c r="AV12" s="295">
        <v>0</v>
      </c>
      <c r="AW12" s="295">
        <v>0</v>
      </c>
      <c r="AX12" s="295">
        <v>0</v>
      </c>
      <c r="AY12" s="295">
        <v>0</v>
      </c>
      <c r="AZ12" s="295">
        <v>0</v>
      </c>
      <c r="BA12" s="295">
        <v>0</v>
      </c>
      <c r="BB12" s="295">
        <v>0</v>
      </c>
      <c r="BC12" s="295">
        <v>0</v>
      </c>
      <c r="BD12" s="295">
        <v>0</v>
      </c>
      <c r="BE12" s="295">
        <v>0</v>
      </c>
      <c r="BF12" s="295">
        <v>0</v>
      </c>
      <c r="BG12" s="295">
        <v>0</v>
      </c>
      <c r="BH12" s="295">
        <v>0</v>
      </c>
      <c r="BI12" s="295">
        <v>0</v>
      </c>
      <c r="BJ12" s="295">
        <v>0</v>
      </c>
      <c r="BK12" s="295">
        <v>0</v>
      </c>
      <c r="BL12" s="295">
        <v>2.2189671977883112</v>
      </c>
      <c r="BM12" s="295">
        <v>57.655182256368107</v>
      </c>
      <c r="BN12" s="295">
        <v>133.28413053100019</v>
      </c>
      <c r="BO12" s="295">
        <v>331.55674714307514</v>
      </c>
      <c r="BP12" s="295">
        <v>1071.4484155088562</v>
      </c>
      <c r="BQ12" s="295">
        <v>2407.9835904304932</v>
      </c>
      <c r="BR12" s="295">
        <v>3462.3985262096739</v>
      </c>
      <c r="BS12" s="295">
        <v>4032.5881383350825</v>
      </c>
      <c r="BT12" s="295">
        <v>4279.4463251812822</v>
      </c>
      <c r="BU12" s="295">
        <v>4308.5664096336595</v>
      </c>
      <c r="BV12" s="295">
        <v>4323.488958587277</v>
      </c>
      <c r="BW12" s="295">
        <v>4341.7031108614719</v>
      </c>
      <c r="BX12" s="295">
        <v>4918.3662939664673</v>
      </c>
      <c r="BY12" s="295">
        <v>4990.3672952940842</v>
      </c>
      <c r="BZ12" s="295">
        <v>5100.3565311695247</v>
      </c>
      <c r="CA12" s="295">
        <v>5234.3328379795939</v>
      </c>
      <c r="CB12" s="296">
        <v>5337.0974672671855</v>
      </c>
    </row>
    <row r="13" spans="1:80" ht="26.25" customHeight="1" x14ac:dyDescent="0.4">
      <c r="B13" s="64" t="s">
        <v>574</v>
      </c>
      <c r="C13" s="50"/>
      <c r="D13" s="295">
        <v>0</v>
      </c>
      <c r="E13" s="295">
        <v>0</v>
      </c>
      <c r="F13" s="295">
        <v>0</v>
      </c>
      <c r="G13" s="295">
        <v>0</v>
      </c>
      <c r="H13" s="295">
        <v>0</v>
      </c>
      <c r="I13" s="295">
        <v>0</v>
      </c>
      <c r="J13" s="295">
        <v>0</v>
      </c>
      <c r="K13" s="295">
        <v>0</v>
      </c>
      <c r="L13" s="295">
        <v>0</v>
      </c>
      <c r="M13" s="295">
        <v>0</v>
      </c>
      <c r="N13" s="295">
        <v>0</v>
      </c>
      <c r="O13" s="295">
        <v>0</v>
      </c>
      <c r="P13" s="295">
        <v>0</v>
      </c>
      <c r="Q13" s="295">
        <v>0</v>
      </c>
      <c r="R13" s="295">
        <v>0</v>
      </c>
      <c r="S13" s="295">
        <v>0</v>
      </c>
      <c r="T13" s="295">
        <v>0</v>
      </c>
      <c r="U13" s="295">
        <v>0</v>
      </c>
      <c r="V13" s="295">
        <v>0</v>
      </c>
      <c r="W13" s="295">
        <v>0</v>
      </c>
      <c r="X13" s="295">
        <v>0</v>
      </c>
      <c r="Y13" s="295">
        <v>0</v>
      </c>
      <c r="Z13" s="295">
        <v>0</v>
      </c>
      <c r="AA13" s="295">
        <v>0</v>
      </c>
      <c r="AB13" s="295">
        <v>0</v>
      </c>
      <c r="AC13" s="295">
        <v>0</v>
      </c>
      <c r="AD13" s="295">
        <v>0</v>
      </c>
      <c r="AE13" s="295">
        <v>0</v>
      </c>
      <c r="AF13" s="295">
        <v>0</v>
      </c>
      <c r="AG13" s="295">
        <v>0</v>
      </c>
      <c r="AH13" s="295">
        <v>0</v>
      </c>
      <c r="AI13" s="295">
        <v>0</v>
      </c>
      <c r="AJ13" s="295">
        <v>0</v>
      </c>
      <c r="AK13" s="295">
        <v>0</v>
      </c>
      <c r="AL13" s="295">
        <v>0</v>
      </c>
      <c r="AM13" s="295">
        <v>0</v>
      </c>
      <c r="AN13" s="295">
        <v>0</v>
      </c>
      <c r="AO13" s="295">
        <v>0</v>
      </c>
      <c r="AP13" s="295">
        <v>0</v>
      </c>
      <c r="AQ13" s="295">
        <v>0</v>
      </c>
      <c r="AR13" s="295">
        <v>0</v>
      </c>
      <c r="AS13" s="295">
        <v>0</v>
      </c>
      <c r="AT13" s="295">
        <v>0</v>
      </c>
      <c r="AU13" s="295">
        <v>0</v>
      </c>
      <c r="AV13" s="295">
        <v>0</v>
      </c>
      <c r="AW13" s="295">
        <v>0</v>
      </c>
      <c r="AX13" s="295">
        <v>0</v>
      </c>
      <c r="AY13" s="295">
        <v>0</v>
      </c>
      <c r="AZ13" s="295">
        <v>0</v>
      </c>
      <c r="BA13" s="295">
        <v>0</v>
      </c>
      <c r="BB13" s="295">
        <v>0</v>
      </c>
      <c r="BC13" s="295">
        <v>0</v>
      </c>
      <c r="BD13" s="295">
        <v>0</v>
      </c>
      <c r="BE13" s="295">
        <v>0</v>
      </c>
      <c r="BF13" s="295">
        <v>0</v>
      </c>
      <c r="BG13" s="295">
        <v>0</v>
      </c>
      <c r="BH13" s="295">
        <v>0</v>
      </c>
      <c r="BI13" s="295">
        <v>0</v>
      </c>
      <c r="BJ13" s="295">
        <v>0</v>
      </c>
      <c r="BK13" s="295">
        <v>0</v>
      </c>
      <c r="BL13" s="295">
        <f t="shared" ref="BL13:CB13" si="12">SUM(BL14:BL16)</f>
        <v>62.808164869999992</v>
      </c>
      <c r="BM13" s="295">
        <f t="shared" si="12"/>
        <v>686.4373563700002</v>
      </c>
      <c r="BN13" s="295">
        <f t="shared" si="12"/>
        <v>1276.9055287799997</v>
      </c>
      <c r="BO13" s="295">
        <f t="shared" si="12"/>
        <v>2155.5853004299997</v>
      </c>
      <c r="BP13" s="295">
        <f t="shared" si="12"/>
        <v>4474.8959126999998</v>
      </c>
      <c r="BQ13" s="295">
        <f t="shared" si="12"/>
        <v>6897.8279475099998</v>
      </c>
      <c r="BR13" s="295">
        <f t="shared" si="12"/>
        <v>8726.4629563299986</v>
      </c>
      <c r="BS13" s="295">
        <f t="shared" si="12"/>
        <v>9814.883734269999</v>
      </c>
      <c r="BT13" s="295">
        <f t="shared" si="12"/>
        <v>10143.435834890004</v>
      </c>
      <c r="BU13" s="295">
        <f t="shared" si="12"/>
        <v>10641.56722836</v>
      </c>
      <c r="BV13" s="295">
        <f t="shared" si="12"/>
        <v>10726.504405209998</v>
      </c>
      <c r="BW13" s="295">
        <f t="shared" si="12"/>
        <v>8912.0753438907959</v>
      </c>
      <c r="BX13" s="295">
        <f t="shared" si="12"/>
        <v>12411.826077205649</v>
      </c>
      <c r="BY13" s="295">
        <f t="shared" si="12"/>
        <v>12619.622873027798</v>
      </c>
      <c r="BZ13" s="295">
        <f t="shared" si="12"/>
        <v>12942.245141779771</v>
      </c>
      <c r="CA13" s="295">
        <f t="shared" si="12"/>
        <v>13354.382956701611</v>
      </c>
      <c r="CB13" s="296">
        <f t="shared" si="12"/>
        <v>13606.733797200683</v>
      </c>
    </row>
    <row r="14" spans="1:80" x14ac:dyDescent="0.4">
      <c r="B14" s="212" t="s">
        <v>351</v>
      </c>
      <c r="C14" s="294"/>
      <c r="D14" s="295">
        <v>0</v>
      </c>
      <c r="E14" s="295">
        <v>0</v>
      </c>
      <c r="F14" s="295">
        <v>0</v>
      </c>
      <c r="G14" s="295">
        <v>0</v>
      </c>
      <c r="H14" s="295">
        <v>0</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95">
        <v>0</v>
      </c>
      <c r="AK14" s="295">
        <v>0</v>
      </c>
      <c r="AL14" s="295">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v>0</v>
      </c>
      <c r="BE14" s="295">
        <v>0</v>
      </c>
      <c r="BF14" s="295">
        <v>0</v>
      </c>
      <c r="BG14" s="295">
        <v>0</v>
      </c>
      <c r="BH14" s="295">
        <v>0</v>
      </c>
      <c r="BI14" s="295">
        <v>0</v>
      </c>
      <c r="BJ14" s="295">
        <v>0</v>
      </c>
      <c r="BK14" s="295">
        <v>0</v>
      </c>
      <c r="BL14" s="295">
        <v>56.760396859939483</v>
      </c>
      <c r="BM14" s="295">
        <v>485.65064439592379</v>
      </c>
      <c r="BN14" s="295">
        <v>706.84818816706706</v>
      </c>
      <c r="BO14" s="295">
        <v>863.27839205061048</v>
      </c>
      <c r="BP14" s="295">
        <v>1247.2615802462533</v>
      </c>
      <c r="BQ14" s="295">
        <v>1409.208543423181</v>
      </c>
      <c r="BR14" s="295">
        <v>1560.1474336531285</v>
      </c>
      <c r="BS14" s="295">
        <v>1212.1126182704675</v>
      </c>
      <c r="BT14" s="295">
        <v>840.02834899435538</v>
      </c>
      <c r="BU14" s="295">
        <v>799.44467237785659</v>
      </c>
      <c r="BV14" s="295">
        <v>405.02984969506269</v>
      </c>
      <c r="BW14" s="295">
        <v>167.91151865096512</v>
      </c>
      <c r="BX14" s="295">
        <v>960.42264780700759</v>
      </c>
      <c r="BY14" s="295">
        <v>981.74738997468148</v>
      </c>
      <c r="BZ14" s="295">
        <v>1008.3478897447611</v>
      </c>
      <c r="CA14" s="295">
        <v>1040.5145044178751</v>
      </c>
      <c r="CB14" s="296">
        <v>1058.7223993373764</v>
      </c>
    </row>
    <row r="15" spans="1:80" x14ac:dyDescent="0.4">
      <c r="B15" s="212" t="s">
        <v>573</v>
      </c>
      <c r="C15" s="294"/>
      <c r="D15" s="295">
        <v>0</v>
      </c>
      <c r="E15" s="295">
        <v>0</v>
      </c>
      <c r="F15" s="295">
        <v>0</v>
      </c>
      <c r="G15" s="295">
        <v>0</v>
      </c>
      <c r="H15" s="295">
        <v>0</v>
      </c>
      <c r="I15" s="295">
        <v>0</v>
      </c>
      <c r="J15" s="295">
        <v>0</v>
      </c>
      <c r="K15" s="295">
        <v>0</v>
      </c>
      <c r="L15" s="295">
        <v>0</v>
      </c>
      <c r="M15" s="295">
        <v>0</v>
      </c>
      <c r="N15" s="295">
        <v>0</v>
      </c>
      <c r="O15" s="295">
        <v>0</v>
      </c>
      <c r="P15" s="295">
        <v>0</v>
      </c>
      <c r="Q15" s="295">
        <v>0</v>
      </c>
      <c r="R15" s="295">
        <v>0</v>
      </c>
      <c r="S15" s="295">
        <v>0</v>
      </c>
      <c r="T15" s="295">
        <v>0</v>
      </c>
      <c r="U15" s="295">
        <v>0</v>
      </c>
      <c r="V15" s="295">
        <v>0</v>
      </c>
      <c r="W15" s="295">
        <v>0</v>
      </c>
      <c r="X15" s="295">
        <v>0</v>
      </c>
      <c r="Y15" s="295">
        <v>0</v>
      </c>
      <c r="Z15" s="295">
        <v>0</v>
      </c>
      <c r="AA15" s="295">
        <v>0</v>
      </c>
      <c r="AB15" s="295">
        <v>0</v>
      </c>
      <c r="AC15" s="295">
        <v>0</v>
      </c>
      <c r="AD15" s="295">
        <v>0</v>
      </c>
      <c r="AE15" s="295">
        <v>0</v>
      </c>
      <c r="AF15" s="295">
        <v>0</v>
      </c>
      <c r="AG15" s="295">
        <v>0</v>
      </c>
      <c r="AH15" s="295">
        <v>0</v>
      </c>
      <c r="AI15" s="295">
        <v>0</v>
      </c>
      <c r="AJ15" s="295">
        <v>0</v>
      </c>
      <c r="AK15" s="295">
        <v>0</v>
      </c>
      <c r="AL15" s="295">
        <v>0</v>
      </c>
      <c r="AM15" s="295">
        <v>0</v>
      </c>
      <c r="AN15" s="295">
        <v>0</v>
      </c>
      <c r="AO15" s="295">
        <v>0</v>
      </c>
      <c r="AP15" s="295">
        <v>0</v>
      </c>
      <c r="AQ15" s="295">
        <v>0</v>
      </c>
      <c r="AR15" s="295">
        <v>0</v>
      </c>
      <c r="AS15" s="295">
        <v>0</v>
      </c>
      <c r="AT15" s="295">
        <v>0</v>
      </c>
      <c r="AU15" s="295">
        <v>0</v>
      </c>
      <c r="AV15" s="295">
        <v>0</v>
      </c>
      <c r="AW15" s="295">
        <v>0</v>
      </c>
      <c r="AX15" s="295">
        <v>0</v>
      </c>
      <c r="AY15" s="295">
        <v>0</v>
      </c>
      <c r="AZ15" s="295">
        <v>0</v>
      </c>
      <c r="BA15" s="295">
        <v>0</v>
      </c>
      <c r="BB15" s="295">
        <v>0</v>
      </c>
      <c r="BC15" s="295">
        <v>0</v>
      </c>
      <c r="BD15" s="295">
        <v>0</v>
      </c>
      <c r="BE15" s="295">
        <v>0</v>
      </c>
      <c r="BF15" s="295">
        <v>0</v>
      </c>
      <c r="BG15" s="295">
        <v>0</v>
      </c>
      <c r="BH15" s="295">
        <v>0</v>
      </c>
      <c r="BI15" s="295">
        <v>0</v>
      </c>
      <c r="BJ15" s="295">
        <v>0</v>
      </c>
      <c r="BK15" s="295">
        <v>0</v>
      </c>
      <c r="BL15" s="295">
        <v>0.87047432142392211</v>
      </c>
      <c r="BM15" s="295">
        <v>141.54873738557404</v>
      </c>
      <c r="BN15" s="295">
        <v>402.72970317666335</v>
      </c>
      <c r="BO15" s="295">
        <v>804.03284371611733</v>
      </c>
      <c r="BP15" s="295">
        <v>1746.6088386345339</v>
      </c>
      <c r="BQ15" s="295">
        <v>2450.2182244415649</v>
      </c>
      <c r="BR15" s="295">
        <v>2597.5443602920268</v>
      </c>
      <c r="BS15" s="295">
        <v>2512.602659626963</v>
      </c>
      <c r="BT15" s="295">
        <v>2325.7544278035311</v>
      </c>
      <c r="BU15" s="295">
        <v>2302.1956845407053</v>
      </c>
      <c r="BV15" s="295">
        <v>2136.5238600372772</v>
      </c>
      <c r="BW15" s="295">
        <v>1371.9609132287167</v>
      </c>
      <c r="BX15" s="295">
        <v>1853.35706437979</v>
      </c>
      <c r="BY15" s="295">
        <v>1874.8434947608773</v>
      </c>
      <c r="BZ15" s="295">
        <v>1901.2947058393534</v>
      </c>
      <c r="CA15" s="295">
        <v>1945.2815920025905</v>
      </c>
      <c r="CB15" s="296">
        <v>1968.5024926101769</v>
      </c>
    </row>
    <row r="16" spans="1:80" x14ac:dyDescent="0.4">
      <c r="B16" s="212" t="s">
        <v>353</v>
      </c>
      <c r="C16" s="294"/>
      <c r="D16" s="295">
        <v>0</v>
      </c>
      <c r="E16" s="295">
        <v>0</v>
      </c>
      <c r="F16" s="295">
        <v>0</v>
      </c>
      <c r="G16" s="295">
        <v>0</v>
      </c>
      <c r="H16" s="295">
        <v>0</v>
      </c>
      <c r="I16" s="295">
        <v>0</v>
      </c>
      <c r="J16" s="295">
        <v>0</v>
      </c>
      <c r="K16" s="295">
        <v>0</v>
      </c>
      <c r="L16" s="295">
        <v>0</v>
      </c>
      <c r="M16" s="295">
        <v>0</v>
      </c>
      <c r="N16" s="295">
        <v>0</v>
      </c>
      <c r="O16" s="295">
        <v>0</v>
      </c>
      <c r="P16" s="295">
        <v>0</v>
      </c>
      <c r="Q16" s="295">
        <v>0</v>
      </c>
      <c r="R16" s="295">
        <v>0</v>
      </c>
      <c r="S16" s="295">
        <v>0</v>
      </c>
      <c r="T16" s="295">
        <v>0</v>
      </c>
      <c r="U16" s="295">
        <v>0</v>
      </c>
      <c r="V16" s="295">
        <v>0</v>
      </c>
      <c r="W16" s="295">
        <v>0</v>
      </c>
      <c r="X16" s="295">
        <v>0</v>
      </c>
      <c r="Y16" s="295">
        <v>0</v>
      </c>
      <c r="Z16" s="295">
        <v>0</v>
      </c>
      <c r="AA16" s="295">
        <v>0</v>
      </c>
      <c r="AB16" s="295">
        <v>0</v>
      </c>
      <c r="AC16" s="295">
        <v>0</v>
      </c>
      <c r="AD16" s="295">
        <v>0</v>
      </c>
      <c r="AE16" s="295">
        <v>0</v>
      </c>
      <c r="AF16" s="295">
        <v>0</v>
      </c>
      <c r="AG16" s="295">
        <v>0</v>
      </c>
      <c r="AH16" s="295">
        <v>0</v>
      </c>
      <c r="AI16" s="295">
        <v>0</v>
      </c>
      <c r="AJ16" s="295">
        <v>0</v>
      </c>
      <c r="AK16" s="295">
        <v>0</v>
      </c>
      <c r="AL16" s="295">
        <v>0</v>
      </c>
      <c r="AM16" s="295">
        <v>0</v>
      </c>
      <c r="AN16" s="295">
        <v>0</v>
      </c>
      <c r="AO16" s="295">
        <v>0</v>
      </c>
      <c r="AP16" s="295">
        <v>0</v>
      </c>
      <c r="AQ16" s="295">
        <v>0</v>
      </c>
      <c r="AR16" s="295">
        <v>0</v>
      </c>
      <c r="AS16" s="295">
        <v>0</v>
      </c>
      <c r="AT16" s="295">
        <v>0</v>
      </c>
      <c r="AU16" s="295">
        <v>0</v>
      </c>
      <c r="AV16" s="295">
        <v>0</v>
      </c>
      <c r="AW16" s="295">
        <v>0</v>
      </c>
      <c r="AX16" s="295">
        <v>0</v>
      </c>
      <c r="AY16" s="295">
        <v>0</v>
      </c>
      <c r="AZ16" s="295">
        <v>0</v>
      </c>
      <c r="BA16" s="295">
        <v>0</v>
      </c>
      <c r="BB16" s="295">
        <v>0</v>
      </c>
      <c r="BC16" s="295">
        <v>0</v>
      </c>
      <c r="BD16" s="295">
        <v>0</v>
      </c>
      <c r="BE16" s="295">
        <v>0</v>
      </c>
      <c r="BF16" s="295">
        <v>0</v>
      </c>
      <c r="BG16" s="295">
        <v>0</v>
      </c>
      <c r="BH16" s="295">
        <v>0</v>
      </c>
      <c r="BI16" s="295">
        <v>0</v>
      </c>
      <c r="BJ16" s="295">
        <v>0</v>
      </c>
      <c r="BK16" s="295">
        <v>0</v>
      </c>
      <c r="BL16" s="295">
        <v>5.1772936886365866</v>
      </c>
      <c r="BM16" s="295">
        <v>59.237974588502404</v>
      </c>
      <c r="BN16" s="295">
        <v>167.3276374362693</v>
      </c>
      <c r="BO16" s="295">
        <v>488.27406466327216</v>
      </c>
      <c r="BP16" s="295">
        <v>1481.0254938192129</v>
      </c>
      <c r="BQ16" s="295">
        <v>3038.4011796452542</v>
      </c>
      <c r="BR16" s="295">
        <v>4568.7711623848436</v>
      </c>
      <c r="BS16" s="295">
        <v>6090.1684563725685</v>
      </c>
      <c r="BT16" s="295">
        <v>6977.653058092118</v>
      </c>
      <c r="BU16" s="295">
        <v>7539.9268714414375</v>
      </c>
      <c r="BV16" s="295">
        <v>8184.9506954776589</v>
      </c>
      <c r="BW16" s="295">
        <v>7372.2029120111147</v>
      </c>
      <c r="BX16" s="295">
        <v>9598.0463650188522</v>
      </c>
      <c r="BY16" s="295">
        <v>9763.0319882922395</v>
      </c>
      <c r="BZ16" s="295">
        <v>10032.602546195656</v>
      </c>
      <c r="CA16" s="295">
        <v>10368.586860281146</v>
      </c>
      <c r="CB16" s="296">
        <v>10579.508905253129</v>
      </c>
    </row>
    <row r="17" spans="1:80" s="175" customFormat="1" ht="25.5" customHeight="1" x14ac:dyDescent="0.4">
      <c r="B17" s="169" t="s">
        <v>205</v>
      </c>
      <c r="C17" s="166"/>
      <c r="D17" s="291">
        <f t="shared" ref="D17:AI17" si="13">SUM(D21,D24)</f>
        <v>0</v>
      </c>
      <c r="E17" s="291">
        <f t="shared" si="13"/>
        <v>0</v>
      </c>
      <c r="F17" s="291">
        <f t="shared" si="13"/>
        <v>0</v>
      </c>
      <c r="G17" s="291">
        <f t="shared" si="13"/>
        <v>0</v>
      </c>
      <c r="H17" s="291">
        <f t="shared" si="13"/>
        <v>0</v>
      </c>
      <c r="I17" s="291">
        <f t="shared" si="13"/>
        <v>0</v>
      </c>
      <c r="J17" s="291">
        <f t="shared" si="13"/>
        <v>0</v>
      </c>
      <c r="K17" s="291">
        <f t="shared" si="13"/>
        <v>0</v>
      </c>
      <c r="L17" s="291">
        <f t="shared" si="13"/>
        <v>0</v>
      </c>
      <c r="M17" s="291">
        <f t="shared" si="13"/>
        <v>0</v>
      </c>
      <c r="N17" s="291">
        <f t="shared" si="13"/>
        <v>0</v>
      </c>
      <c r="O17" s="291">
        <f t="shared" si="13"/>
        <v>0</v>
      </c>
      <c r="P17" s="291">
        <f t="shared" si="13"/>
        <v>0</v>
      </c>
      <c r="Q17" s="291">
        <f t="shared" si="13"/>
        <v>0</v>
      </c>
      <c r="R17" s="291">
        <f t="shared" si="13"/>
        <v>0</v>
      </c>
      <c r="S17" s="291">
        <f t="shared" si="13"/>
        <v>0</v>
      </c>
      <c r="T17" s="291">
        <f t="shared" si="13"/>
        <v>0</v>
      </c>
      <c r="U17" s="291">
        <f t="shared" si="13"/>
        <v>0</v>
      </c>
      <c r="V17" s="291">
        <f t="shared" si="13"/>
        <v>0</v>
      </c>
      <c r="W17" s="291">
        <f t="shared" si="13"/>
        <v>0</v>
      </c>
      <c r="X17" s="291">
        <f t="shared" si="13"/>
        <v>0</v>
      </c>
      <c r="Y17" s="291">
        <f t="shared" si="13"/>
        <v>0</v>
      </c>
      <c r="Z17" s="291">
        <f t="shared" si="13"/>
        <v>0</v>
      </c>
      <c r="AA17" s="291">
        <f t="shared" si="13"/>
        <v>0</v>
      </c>
      <c r="AB17" s="291">
        <f t="shared" si="13"/>
        <v>0</v>
      </c>
      <c r="AC17" s="291">
        <f t="shared" si="13"/>
        <v>0</v>
      </c>
      <c r="AD17" s="291">
        <f t="shared" si="13"/>
        <v>0</v>
      </c>
      <c r="AE17" s="291">
        <f t="shared" si="13"/>
        <v>0</v>
      </c>
      <c r="AF17" s="291">
        <f t="shared" si="13"/>
        <v>0</v>
      </c>
      <c r="AG17" s="291">
        <f t="shared" si="13"/>
        <v>0</v>
      </c>
      <c r="AH17" s="291">
        <f t="shared" si="13"/>
        <v>0</v>
      </c>
      <c r="AI17" s="291">
        <f t="shared" si="13"/>
        <v>0</v>
      </c>
      <c r="AJ17" s="291">
        <f t="shared" ref="AJ17:BO17" si="14">SUM(AJ21,AJ24)</f>
        <v>0</v>
      </c>
      <c r="AK17" s="291">
        <f t="shared" si="14"/>
        <v>0</v>
      </c>
      <c r="AL17" s="291">
        <f t="shared" si="14"/>
        <v>0</v>
      </c>
      <c r="AM17" s="291">
        <f t="shared" si="14"/>
        <v>0</v>
      </c>
      <c r="AN17" s="291">
        <f t="shared" si="14"/>
        <v>0</v>
      </c>
      <c r="AO17" s="291">
        <f t="shared" si="14"/>
        <v>0</v>
      </c>
      <c r="AP17" s="291">
        <f t="shared" si="14"/>
        <v>0</v>
      </c>
      <c r="AQ17" s="291">
        <f t="shared" si="14"/>
        <v>0</v>
      </c>
      <c r="AR17" s="291">
        <f t="shared" si="14"/>
        <v>0</v>
      </c>
      <c r="AS17" s="291">
        <f t="shared" si="14"/>
        <v>0</v>
      </c>
      <c r="AT17" s="291">
        <f t="shared" si="14"/>
        <v>0</v>
      </c>
      <c r="AU17" s="291">
        <f t="shared" si="14"/>
        <v>0</v>
      </c>
      <c r="AV17" s="291">
        <f t="shared" si="14"/>
        <v>0</v>
      </c>
      <c r="AW17" s="291">
        <f t="shared" si="14"/>
        <v>0</v>
      </c>
      <c r="AX17" s="291">
        <f t="shared" si="14"/>
        <v>0</v>
      </c>
      <c r="AY17" s="291">
        <f t="shared" si="14"/>
        <v>7622.94</v>
      </c>
      <c r="AZ17" s="291">
        <f t="shared" si="14"/>
        <v>7661.6239999999998</v>
      </c>
      <c r="BA17" s="291">
        <f t="shared" si="14"/>
        <v>7412.2720000000008</v>
      </c>
      <c r="BB17" s="291">
        <f t="shared" si="14"/>
        <v>7250.5899999999992</v>
      </c>
      <c r="BC17" s="291">
        <f t="shared" si="14"/>
        <v>6790.04</v>
      </c>
      <c r="BD17" s="291">
        <f t="shared" si="14"/>
        <v>6766.183</v>
      </c>
      <c r="BE17" s="291">
        <f t="shared" si="14"/>
        <v>6749.0433528570848</v>
      </c>
      <c r="BF17" s="291">
        <f t="shared" si="14"/>
        <v>6757.9545089520052</v>
      </c>
      <c r="BG17" s="291">
        <f t="shared" si="14"/>
        <v>6724.1235550023994</v>
      </c>
      <c r="BH17" s="291">
        <f t="shared" si="14"/>
        <v>6662.027000000001</v>
      </c>
      <c r="BI17" s="291">
        <f t="shared" si="14"/>
        <v>6649.9306075200002</v>
      </c>
      <c r="BJ17" s="291">
        <f t="shared" si="14"/>
        <v>6566.1693209299992</v>
      </c>
      <c r="BK17" s="291">
        <f t="shared" si="14"/>
        <v>6657.0001817393668</v>
      </c>
      <c r="BL17" s="291">
        <f t="shared" si="14"/>
        <v>6515.843602259999</v>
      </c>
      <c r="BM17" s="291">
        <f t="shared" si="14"/>
        <v>6108.3423565899984</v>
      </c>
      <c r="BN17" s="291">
        <f t="shared" si="14"/>
        <v>5556.0370140352552</v>
      </c>
      <c r="BO17" s="291">
        <f t="shared" si="14"/>
        <v>4935.2797263499997</v>
      </c>
      <c r="BP17" s="291">
        <f t="shared" ref="BP17:CB17" si="15">SUM(BP21,BP24)</f>
        <v>3275.8454461099991</v>
      </c>
      <c r="BQ17" s="291">
        <f t="shared" si="15"/>
        <v>1186.7982191800002</v>
      </c>
      <c r="BR17" s="291">
        <f t="shared" si="15"/>
        <v>244.52811802000031</v>
      </c>
      <c r="BS17" s="291">
        <f t="shared" si="15"/>
        <v>62.986505620193512</v>
      </c>
      <c r="BT17" s="291">
        <f t="shared" si="15"/>
        <v>15.069286518175856</v>
      </c>
      <c r="BU17" s="291">
        <f t="shared" si="15"/>
        <v>9.0194682002369593</v>
      </c>
      <c r="BV17" s="291">
        <f t="shared" si="15"/>
        <v>-1.306183561980002</v>
      </c>
      <c r="BW17" s="291">
        <f t="shared" si="15"/>
        <v>0.62786844396406194</v>
      </c>
      <c r="BX17" s="291">
        <f t="shared" si="15"/>
        <v>-7.3526949516425799E-2</v>
      </c>
      <c r="BY17" s="291">
        <f t="shared" si="15"/>
        <v>-4.3670656315262027E-2</v>
      </c>
      <c r="BZ17" s="291">
        <f t="shared" si="15"/>
        <v>-2.6014448605042678E-2</v>
      </c>
      <c r="CA17" s="291">
        <f t="shared" si="15"/>
        <v>-1.5511933613571591E-2</v>
      </c>
      <c r="CB17" s="292">
        <f t="shared" si="15"/>
        <v>-9.2494785526690132E-3</v>
      </c>
    </row>
    <row r="18" spans="1:80" x14ac:dyDescent="0.4">
      <c r="B18" s="64" t="s">
        <v>575</v>
      </c>
      <c r="C18" s="50"/>
      <c r="D18" s="295">
        <v>0</v>
      </c>
      <c r="E18" s="295">
        <v>0</v>
      </c>
      <c r="F18" s="295">
        <v>0</v>
      </c>
      <c r="G18" s="295">
        <v>0</v>
      </c>
      <c r="H18" s="295">
        <v>0</v>
      </c>
      <c r="I18" s="295">
        <v>0</v>
      </c>
      <c r="J18" s="295">
        <v>0</v>
      </c>
      <c r="K18" s="295">
        <v>0</v>
      </c>
      <c r="L18" s="295">
        <v>0</v>
      </c>
      <c r="M18" s="295">
        <v>0</v>
      </c>
      <c r="N18" s="295">
        <v>0</v>
      </c>
      <c r="O18" s="295">
        <v>0</v>
      </c>
      <c r="P18" s="295">
        <v>0</v>
      </c>
      <c r="Q18" s="295">
        <v>0</v>
      </c>
      <c r="R18" s="295">
        <v>0</v>
      </c>
      <c r="S18" s="295">
        <v>0</v>
      </c>
      <c r="T18" s="295">
        <v>0</v>
      </c>
      <c r="U18" s="295">
        <v>0</v>
      </c>
      <c r="V18" s="295">
        <v>0</v>
      </c>
      <c r="W18" s="295">
        <v>0</v>
      </c>
      <c r="X18" s="295">
        <v>0</v>
      </c>
      <c r="Y18" s="295">
        <v>0</v>
      </c>
      <c r="Z18" s="295">
        <v>0</v>
      </c>
      <c r="AA18" s="295">
        <v>0</v>
      </c>
      <c r="AB18" s="295">
        <v>0</v>
      </c>
      <c r="AC18" s="295">
        <v>0</v>
      </c>
      <c r="AD18" s="295">
        <v>0</v>
      </c>
      <c r="AE18" s="295">
        <v>0</v>
      </c>
      <c r="AF18" s="295">
        <v>0</v>
      </c>
      <c r="AG18" s="295">
        <v>0</v>
      </c>
      <c r="AH18" s="295">
        <v>0</v>
      </c>
      <c r="AI18" s="295">
        <v>0</v>
      </c>
      <c r="AJ18" s="295">
        <v>0</v>
      </c>
      <c r="AK18" s="295">
        <v>0</v>
      </c>
      <c r="AL18" s="295">
        <v>0</v>
      </c>
      <c r="AM18" s="295">
        <v>0</v>
      </c>
      <c r="AN18" s="295">
        <v>0</v>
      </c>
      <c r="AO18" s="295">
        <v>0</v>
      </c>
      <c r="AP18" s="295">
        <v>0</v>
      </c>
      <c r="AQ18" s="295">
        <v>0</v>
      </c>
      <c r="AR18" s="295">
        <v>0</v>
      </c>
      <c r="AS18" s="295">
        <v>0</v>
      </c>
      <c r="AT18" s="295">
        <v>0</v>
      </c>
      <c r="AU18" s="295">
        <v>0</v>
      </c>
      <c r="AV18" s="295">
        <v>0</v>
      </c>
      <c r="AW18" s="295">
        <v>0</v>
      </c>
      <c r="AX18" s="295">
        <v>0</v>
      </c>
      <c r="AY18" s="295">
        <v>278.33999999999997</v>
      </c>
      <c r="AZ18" s="295">
        <v>312.73</v>
      </c>
      <c r="BA18" s="295">
        <v>317.79700000000003</v>
      </c>
      <c r="BB18" s="295">
        <v>282.72800000000001</v>
      </c>
      <c r="BC18" s="295">
        <v>330.15090755271024</v>
      </c>
      <c r="BD18" s="295">
        <v>333.25174293093409</v>
      </c>
      <c r="BE18" s="295">
        <v>333.04137154438575</v>
      </c>
      <c r="BF18" s="295">
        <v>382.88721096740397</v>
      </c>
      <c r="BG18" s="295">
        <v>327.37031524653656</v>
      </c>
      <c r="BH18" s="295">
        <v>304.44139058878591</v>
      </c>
      <c r="BI18" s="295">
        <v>278.06156262040605</v>
      </c>
      <c r="BJ18" s="295">
        <v>289.99861489743967</v>
      </c>
      <c r="BK18" s="295">
        <v>275.18506486688074</v>
      </c>
      <c r="BL18" s="295">
        <v>233.47537700891493</v>
      </c>
      <c r="BM18" s="295">
        <v>25.701808144413643</v>
      </c>
      <c r="BN18" s="295">
        <v>25.203064663515647</v>
      </c>
      <c r="BO18" s="295">
        <v>12.429903442670245</v>
      </c>
      <c r="BP18" s="295">
        <v>4.7759055965311905</v>
      </c>
      <c r="BQ18" s="295">
        <v>3.1683124134191218</v>
      </c>
      <c r="BR18" s="295">
        <v>0.57839741453015014</v>
      </c>
      <c r="BS18" s="295">
        <v>7.8663114070179882E-2</v>
      </c>
      <c r="BT18" s="295">
        <v>1.6086072841076982E-2</v>
      </c>
      <c r="BU18" s="295">
        <v>7.756634753931453E-3</v>
      </c>
      <c r="BV18" s="295">
        <v>-1.5376516675995446E-3</v>
      </c>
      <c r="BW18" s="295">
        <v>7.3913268241638792E-4</v>
      </c>
      <c r="BX18" s="295">
        <v>-8.6556621770723669E-5</v>
      </c>
      <c r="BY18" s="295">
        <v>-5.1409510472278721E-5</v>
      </c>
      <c r="BZ18" s="295">
        <v>-3.0624455431509214E-5</v>
      </c>
      <c r="CA18" s="295">
        <v>-1.8260795253345077E-5</v>
      </c>
      <c r="CB18" s="296">
        <v>-1.0888573807634152E-5</v>
      </c>
    </row>
    <row r="19" spans="1:80" x14ac:dyDescent="0.4">
      <c r="B19" s="64" t="s">
        <v>576</v>
      </c>
      <c r="C19" s="50"/>
      <c r="D19" s="295">
        <v>0</v>
      </c>
      <c r="E19" s="295">
        <v>0</v>
      </c>
      <c r="F19" s="295">
        <v>0</v>
      </c>
      <c r="G19" s="295">
        <v>0</v>
      </c>
      <c r="H19" s="295">
        <v>0</v>
      </c>
      <c r="I19" s="295">
        <v>0</v>
      </c>
      <c r="J19" s="295">
        <v>0</v>
      </c>
      <c r="K19" s="295">
        <v>0</v>
      </c>
      <c r="L19" s="295">
        <v>0</v>
      </c>
      <c r="M19" s="295">
        <v>0</v>
      </c>
      <c r="N19" s="295">
        <v>0</v>
      </c>
      <c r="O19" s="295">
        <v>0</v>
      </c>
      <c r="P19" s="295">
        <v>0</v>
      </c>
      <c r="Q19" s="295">
        <v>0</v>
      </c>
      <c r="R19" s="295">
        <v>0</v>
      </c>
      <c r="S19" s="295">
        <v>0</v>
      </c>
      <c r="T19" s="295">
        <v>0</v>
      </c>
      <c r="U19" s="295">
        <v>0</v>
      </c>
      <c r="V19" s="295">
        <v>0</v>
      </c>
      <c r="W19" s="295">
        <v>0</v>
      </c>
      <c r="X19" s="295">
        <v>0</v>
      </c>
      <c r="Y19" s="295">
        <v>0</v>
      </c>
      <c r="Z19" s="295">
        <v>0</v>
      </c>
      <c r="AA19" s="295">
        <v>0</v>
      </c>
      <c r="AB19" s="295">
        <v>0</v>
      </c>
      <c r="AC19" s="295">
        <v>0</v>
      </c>
      <c r="AD19" s="295">
        <v>0</v>
      </c>
      <c r="AE19" s="295">
        <v>0</v>
      </c>
      <c r="AF19" s="295">
        <v>0</v>
      </c>
      <c r="AG19" s="295">
        <v>0</v>
      </c>
      <c r="AH19" s="295">
        <v>0</v>
      </c>
      <c r="AI19" s="295">
        <v>0</v>
      </c>
      <c r="AJ19" s="295">
        <v>0</v>
      </c>
      <c r="AK19" s="295">
        <v>0</v>
      </c>
      <c r="AL19" s="295">
        <v>0</v>
      </c>
      <c r="AM19" s="295">
        <v>0</v>
      </c>
      <c r="AN19" s="295">
        <v>0</v>
      </c>
      <c r="AO19" s="295">
        <v>0</v>
      </c>
      <c r="AP19" s="295">
        <v>0</v>
      </c>
      <c r="AQ19" s="295">
        <v>0</v>
      </c>
      <c r="AR19" s="295">
        <v>0</v>
      </c>
      <c r="AS19" s="295">
        <v>0</v>
      </c>
      <c r="AT19" s="295">
        <v>0</v>
      </c>
      <c r="AU19" s="295">
        <v>0</v>
      </c>
      <c r="AV19" s="295">
        <v>0</v>
      </c>
      <c r="AW19" s="295">
        <v>0</v>
      </c>
      <c r="AX19" s="295">
        <v>0</v>
      </c>
      <c r="AY19" s="295">
        <v>255.893</v>
      </c>
      <c r="AZ19" s="295">
        <v>296.48399999999998</v>
      </c>
      <c r="BA19" s="295">
        <v>316.82499999999999</v>
      </c>
      <c r="BB19" s="295">
        <v>304.512</v>
      </c>
      <c r="BC19" s="295">
        <v>389.09290450278598</v>
      </c>
      <c r="BD19" s="295">
        <v>388.42224478490493</v>
      </c>
      <c r="BE19" s="295">
        <v>403.02054330646723</v>
      </c>
      <c r="BF19" s="295">
        <v>434.43669273899275</v>
      </c>
      <c r="BG19" s="295">
        <v>395.20975548624494</v>
      </c>
      <c r="BH19" s="295">
        <v>385.52086790840985</v>
      </c>
      <c r="BI19" s="295">
        <v>338.42995165229138</v>
      </c>
      <c r="BJ19" s="295">
        <v>343.23821262673005</v>
      </c>
      <c r="BK19" s="295">
        <v>333.42902642687261</v>
      </c>
      <c r="BL19" s="295">
        <v>303.88524745009164</v>
      </c>
      <c r="BM19" s="295">
        <v>89.11510244239652</v>
      </c>
      <c r="BN19" s="295">
        <v>23.972191081960425</v>
      </c>
      <c r="BO19" s="295">
        <v>14.68613337390328</v>
      </c>
      <c r="BP19" s="295">
        <v>6.2138376610834092</v>
      </c>
      <c r="BQ19" s="295">
        <v>1.5341430366137312</v>
      </c>
      <c r="BR19" s="295">
        <v>0.92562324341331403</v>
      </c>
      <c r="BS19" s="295">
        <v>0.11088457245345321</v>
      </c>
      <c r="BT19" s="295">
        <v>2.4473953737035307E-2</v>
      </c>
      <c r="BU19" s="295">
        <v>1.6556657835364592E-2</v>
      </c>
      <c r="BV19" s="295">
        <v>-2.2788231171300822E-3</v>
      </c>
      <c r="BW19" s="295">
        <v>1.0954058573918143E-3</v>
      </c>
      <c r="BX19" s="295">
        <v>-1.2827822762988722E-4</v>
      </c>
      <c r="BY19" s="295">
        <v>-7.6189675056548866E-5</v>
      </c>
      <c r="BZ19" s="295">
        <v>-4.5385907912284152E-5</v>
      </c>
      <c r="CA19" s="295">
        <v>-2.706277581415108E-5</v>
      </c>
      <c r="CB19" s="296">
        <v>-1.613703170117199E-5</v>
      </c>
    </row>
    <row r="20" spans="1:80" x14ac:dyDescent="0.4">
      <c r="B20" s="64" t="s">
        <v>577</v>
      </c>
      <c r="C20" s="50"/>
      <c r="D20" s="295">
        <v>0</v>
      </c>
      <c r="E20" s="295">
        <v>0</v>
      </c>
      <c r="F20" s="295">
        <v>0</v>
      </c>
      <c r="G20" s="295">
        <v>0</v>
      </c>
      <c r="H20" s="295">
        <v>0</v>
      </c>
      <c r="I20" s="295">
        <v>0</v>
      </c>
      <c r="J20" s="295">
        <v>0</v>
      </c>
      <c r="K20" s="295">
        <v>0</v>
      </c>
      <c r="L20" s="295">
        <v>0</v>
      </c>
      <c r="M20" s="295">
        <v>0</v>
      </c>
      <c r="N20" s="295">
        <v>0</v>
      </c>
      <c r="O20" s="295">
        <v>0</v>
      </c>
      <c r="P20" s="295">
        <v>0</v>
      </c>
      <c r="Q20" s="295">
        <v>0</v>
      </c>
      <c r="R20" s="295">
        <v>0</v>
      </c>
      <c r="S20" s="295">
        <v>0</v>
      </c>
      <c r="T20" s="295">
        <v>0</v>
      </c>
      <c r="U20" s="295">
        <v>0</v>
      </c>
      <c r="V20" s="295">
        <v>0</v>
      </c>
      <c r="W20" s="295">
        <v>0</v>
      </c>
      <c r="X20" s="295">
        <v>0</v>
      </c>
      <c r="Y20" s="295">
        <v>0</v>
      </c>
      <c r="Z20" s="295">
        <v>0</v>
      </c>
      <c r="AA20" s="295">
        <v>0</v>
      </c>
      <c r="AB20" s="295">
        <v>0</v>
      </c>
      <c r="AC20" s="295">
        <v>0</v>
      </c>
      <c r="AD20" s="295">
        <v>0</v>
      </c>
      <c r="AE20" s="295">
        <v>0</v>
      </c>
      <c r="AF20" s="295">
        <v>0</v>
      </c>
      <c r="AG20" s="295">
        <v>0</v>
      </c>
      <c r="AH20" s="295">
        <v>0</v>
      </c>
      <c r="AI20" s="295">
        <v>0</v>
      </c>
      <c r="AJ20" s="295">
        <v>0</v>
      </c>
      <c r="AK20" s="295">
        <v>0</v>
      </c>
      <c r="AL20" s="295">
        <v>0</v>
      </c>
      <c r="AM20" s="295">
        <v>0</v>
      </c>
      <c r="AN20" s="295">
        <v>0</v>
      </c>
      <c r="AO20" s="295">
        <v>0</v>
      </c>
      <c r="AP20" s="295">
        <v>0</v>
      </c>
      <c r="AQ20" s="295">
        <v>0</v>
      </c>
      <c r="AR20" s="295">
        <v>0</v>
      </c>
      <c r="AS20" s="295">
        <v>0</v>
      </c>
      <c r="AT20" s="295">
        <v>0</v>
      </c>
      <c r="AU20" s="295">
        <v>0</v>
      </c>
      <c r="AV20" s="295">
        <v>0</v>
      </c>
      <c r="AW20" s="295">
        <v>0</v>
      </c>
      <c r="AX20" s="295">
        <v>0</v>
      </c>
      <c r="AY20" s="295">
        <v>5708.9949999999999</v>
      </c>
      <c r="AZ20" s="295">
        <v>5792.4780000000001</v>
      </c>
      <c r="BA20" s="295">
        <v>5715.9560000000001</v>
      </c>
      <c r="BB20" s="295">
        <v>5743.7889999999998</v>
      </c>
      <c r="BC20" s="295">
        <v>5318.2371879445036</v>
      </c>
      <c r="BD20" s="295">
        <v>5349.2100122841612</v>
      </c>
      <c r="BE20" s="295">
        <v>5496.5920851491464</v>
      </c>
      <c r="BF20" s="295">
        <v>5467.9550307962018</v>
      </c>
      <c r="BG20" s="295">
        <v>5553.812341810718</v>
      </c>
      <c r="BH20" s="295">
        <v>5590.5197415028051</v>
      </c>
      <c r="BI20" s="295">
        <v>5720.7396083745025</v>
      </c>
      <c r="BJ20" s="295">
        <v>5649.4461624454298</v>
      </c>
      <c r="BK20" s="295">
        <v>5800.6336650356134</v>
      </c>
      <c r="BL20" s="295">
        <v>5763.5421717209929</v>
      </c>
      <c r="BM20" s="295">
        <v>5815.048541423188</v>
      </c>
      <c r="BN20" s="295">
        <v>5349.4641971087312</v>
      </c>
      <c r="BO20" s="295">
        <v>4781.9556614559224</v>
      </c>
      <c r="BP20" s="295">
        <v>3181.2062019864088</v>
      </c>
      <c r="BQ20" s="295">
        <v>1153.9482224260289</v>
      </c>
      <c r="BR20" s="295">
        <v>237.86477993205682</v>
      </c>
      <c r="BS20" s="295">
        <v>61.737674063476376</v>
      </c>
      <c r="BT20" s="295">
        <v>14.854808293421895</v>
      </c>
      <c r="BU20" s="295">
        <v>8.9041502574107003</v>
      </c>
      <c r="BV20" s="295">
        <v>-1.2825031552152704</v>
      </c>
      <c r="BW20" s="295">
        <v>0.61648552614103413</v>
      </c>
      <c r="BX20" s="295">
        <v>-7.2193945394034675E-2</v>
      </c>
      <c r="BY20" s="295">
        <v>-4.2878930760501109E-2</v>
      </c>
      <c r="BZ20" s="295">
        <v>-2.5542820617477289E-2</v>
      </c>
      <c r="CA20" s="295">
        <v>-1.523071058461227E-2</v>
      </c>
      <c r="CB20" s="296">
        <v>-9.0817904720160592E-3</v>
      </c>
    </row>
    <row r="21" spans="1:80" x14ac:dyDescent="0.4">
      <c r="B21" s="64" t="s">
        <v>578</v>
      </c>
      <c r="C21" s="50"/>
      <c r="D21" s="295">
        <v>0</v>
      </c>
      <c r="E21" s="295">
        <v>0</v>
      </c>
      <c r="F21" s="295">
        <v>0</v>
      </c>
      <c r="G21" s="295">
        <v>0</v>
      </c>
      <c r="H21" s="295">
        <v>0</v>
      </c>
      <c r="I21" s="295">
        <v>0</v>
      </c>
      <c r="J21" s="295">
        <v>0</v>
      </c>
      <c r="K21" s="295">
        <v>0</v>
      </c>
      <c r="L21" s="295">
        <v>0</v>
      </c>
      <c r="M21" s="295">
        <v>0</v>
      </c>
      <c r="N21" s="295">
        <v>0</v>
      </c>
      <c r="O21" s="295">
        <v>0</v>
      </c>
      <c r="P21" s="295">
        <v>0</v>
      </c>
      <c r="Q21" s="295">
        <v>0</v>
      </c>
      <c r="R21" s="295">
        <v>0</v>
      </c>
      <c r="S21" s="295">
        <v>0</v>
      </c>
      <c r="T21" s="295">
        <v>0</v>
      </c>
      <c r="U21" s="295">
        <v>0</v>
      </c>
      <c r="V21" s="295">
        <v>0</v>
      </c>
      <c r="W21" s="295">
        <v>0</v>
      </c>
      <c r="X21" s="295">
        <v>0</v>
      </c>
      <c r="Y21" s="295">
        <v>0</v>
      </c>
      <c r="Z21" s="295">
        <v>0</v>
      </c>
      <c r="AA21" s="295">
        <v>0</v>
      </c>
      <c r="AB21" s="295">
        <v>0</v>
      </c>
      <c r="AC21" s="295">
        <v>0</v>
      </c>
      <c r="AD21" s="295">
        <v>0</v>
      </c>
      <c r="AE21" s="295">
        <v>0</v>
      </c>
      <c r="AF21" s="295">
        <v>0</v>
      </c>
      <c r="AG21" s="295">
        <v>0</v>
      </c>
      <c r="AH21" s="295">
        <v>0</v>
      </c>
      <c r="AI21" s="295">
        <v>0</v>
      </c>
      <c r="AJ21" s="295">
        <v>0</v>
      </c>
      <c r="AK21" s="295">
        <v>0</v>
      </c>
      <c r="AL21" s="295">
        <v>0</v>
      </c>
      <c r="AM21" s="295">
        <v>0</v>
      </c>
      <c r="AN21" s="295">
        <v>0</v>
      </c>
      <c r="AO21" s="295">
        <v>0</v>
      </c>
      <c r="AP21" s="295">
        <v>0</v>
      </c>
      <c r="AQ21" s="295">
        <v>0</v>
      </c>
      <c r="AR21" s="295">
        <v>0</v>
      </c>
      <c r="AS21" s="295">
        <v>0</v>
      </c>
      <c r="AT21" s="295">
        <v>0</v>
      </c>
      <c r="AU21" s="295">
        <v>0</v>
      </c>
      <c r="AV21" s="295">
        <v>0</v>
      </c>
      <c r="AW21" s="295">
        <v>0</v>
      </c>
      <c r="AX21" s="295">
        <v>0</v>
      </c>
      <c r="AY21" s="295">
        <f t="shared" ref="AY21:CB21" si="16">SUM(AY18:AY20)</f>
        <v>6243.2280000000001</v>
      </c>
      <c r="AZ21" s="295">
        <f t="shared" si="16"/>
        <v>6401.692</v>
      </c>
      <c r="BA21" s="295">
        <f t="shared" si="16"/>
        <v>6350.5780000000004</v>
      </c>
      <c r="BB21" s="295">
        <f t="shared" si="16"/>
        <v>6331.0289999999995</v>
      </c>
      <c r="BC21" s="295">
        <f t="shared" si="16"/>
        <v>6037.4809999999998</v>
      </c>
      <c r="BD21" s="295">
        <f t="shared" si="16"/>
        <v>6070.884</v>
      </c>
      <c r="BE21" s="295">
        <f t="shared" si="16"/>
        <v>6232.6539999999995</v>
      </c>
      <c r="BF21" s="295">
        <f t="shared" si="16"/>
        <v>6285.2789345025985</v>
      </c>
      <c r="BG21" s="295">
        <f t="shared" si="16"/>
        <v>6276.3924125434996</v>
      </c>
      <c r="BH21" s="295">
        <f t="shared" si="16"/>
        <v>6280.4820000000009</v>
      </c>
      <c r="BI21" s="295">
        <f t="shared" si="16"/>
        <v>6337.2311226472002</v>
      </c>
      <c r="BJ21" s="295">
        <f t="shared" si="16"/>
        <v>6282.6829899695995</v>
      </c>
      <c r="BK21" s="295">
        <f t="shared" si="16"/>
        <v>6409.2477563293669</v>
      </c>
      <c r="BL21" s="295">
        <f t="shared" si="16"/>
        <v>6300.9027961799993</v>
      </c>
      <c r="BM21" s="295">
        <f t="shared" si="16"/>
        <v>5929.8654520099981</v>
      </c>
      <c r="BN21" s="295">
        <f t="shared" si="16"/>
        <v>5398.6394528542069</v>
      </c>
      <c r="BO21" s="295">
        <f t="shared" si="16"/>
        <v>4809.0716982724962</v>
      </c>
      <c r="BP21" s="295">
        <f t="shared" si="16"/>
        <v>3192.1959452440233</v>
      </c>
      <c r="BQ21" s="295">
        <f t="shared" si="16"/>
        <v>1158.6506778760618</v>
      </c>
      <c r="BR21" s="295">
        <f t="shared" si="16"/>
        <v>239.36880059000029</v>
      </c>
      <c r="BS21" s="295">
        <f t="shared" si="16"/>
        <v>61.927221750000008</v>
      </c>
      <c r="BT21" s="295">
        <f t="shared" si="16"/>
        <v>14.895368320000006</v>
      </c>
      <c r="BU21" s="295">
        <f t="shared" si="16"/>
        <v>8.9284635499999965</v>
      </c>
      <c r="BV21" s="295">
        <f t="shared" si="16"/>
        <v>-1.2863196299999999</v>
      </c>
      <c r="BW21" s="295">
        <f t="shared" si="16"/>
        <v>0.61832006468084233</v>
      </c>
      <c r="BX21" s="295">
        <f t="shared" si="16"/>
        <v>-7.2408780243435292E-2</v>
      </c>
      <c r="BY21" s="295">
        <f t="shared" si="16"/>
        <v>-4.3006529946029937E-2</v>
      </c>
      <c r="BZ21" s="295">
        <f t="shared" si="16"/>
        <v>-2.5618830980821083E-2</v>
      </c>
      <c r="CA21" s="295">
        <f t="shared" si="16"/>
        <v>-1.5276034155679767E-2</v>
      </c>
      <c r="CB21" s="296">
        <f t="shared" si="16"/>
        <v>-9.1088160775248655E-3</v>
      </c>
    </row>
    <row r="22" spans="1:80" x14ac:dyDescent="0.4">
      <c r="B22" s="212" t="s">
        <v>373</v>
      </c>
      <c r="C22" s="294"/>
      <c r="D22" s="295">
        <v>0</v>
      </c>
      <c r="E22" s="295">
        <v>0</v>
      </c>
      <c r="F22" s="295">
        <v>0</v>
      </c>
      <c r="G22" s="295">
        <v>0</v>
      </c>
      <c r="H22" s="295">
        <v>0</v>
      </c>
      <c r="I22" s="295">
        <v>0</v>
      </c>
      <c r="J22" s="295">
        <v>0</v>
      </c>
      <c r="K22" s="295">
        <v>0</v>
      </c>
      <c r="L22" s="295">
        <v>0</v>
      </c>
      <c r="M22" s="295">
        <v>0</v>
      </c>
      <c r="N22" s="295">
        <v>0</v>
      </c>
      <c r="O22" s="295">
        <v>0</v>
      </c>
      <c r="P22" s="295">
        <v>0</v>
      </c>
      <c r="Q22" s="295">
        <v>0</v>
      </c>
      <c r="R22" s="295">
        <v>0</v>
      </c>
      <c r="S22" s="295">
        <v>0</v>
      </c>
      <c r="T22" s="295">
        <v>0</v>
      </c>
      <c r="U22" s="295">
        <v>0</v>
      </c>
      <c r="V22" s="295">
        <v>0</v>
      </c>
      <c r="W22" s="295">
        <v>0</v>
      </c>
      <c r="X22" s="295">
        <v>0</v>
      </c>
      <c r="Y22" s="295">
        <v>0</v>
      </c>
      <c r="Z22" s="295">
        <v>0</v>
      </c>
      <c r="AA22" s="295">
        <v>0</v>
      </c>
      <c r="AB22" s="295">
        <v>0</v>
      </c>
      <c r="AC22" s="295">
        <v>0</v>
      </c>
      <c r="AD22" s="295">
        <v>0</v>
      </c>
      <c r="AE22" s="295">
        <v>0</v>
      </c>
      <c r="AF22" s="295">
        <v>0</v>
      </c>
      <c r="AG22" s="295">
        <v>0</v>
      </c>
      <c r="AH22" s="295">
        <v>0</v>
      </c>
      <c r="AI22" s="295">
        <v>0</v>
      </c>
      <c r="AJ22" s="295">
        <v>0</v>
      </c>
      <c r="AK22" s="295">
        <v>0</v>
      </c>
      <c r="AL22" s="295">
        <v>0</v>
      </c>
      <c r="AM22" s="295">
        <v>0</v>
      </c>
      <c r="AN22" s="295">
        <v>0</v>
      </c>
      <c r="AO22" s="295">
        <v>0</v>
      </c>
      <c r="AP22" s="295">
        <v>0</v>
      </c>
      <c r="AQ22" s="295">
        <v>0</v>
      </c>
      <c r="AR22" s="295">
        <v>0</v>
      </c>
      <c r="AS22" s="295">
        <v>0</v>
      </c>
      <c r="AT22" s="295">
        <v>0</v>
      </c>
      <c r="AU22" s="295">
        <v>0</v>
      </c>
      <c r="AV22" s="295">
        <v>0</v>
      </c>
      <c r="AW22" s="295">
        <v>0</v>
      </c>
      <c r="AX22" s="295">
        <v>0</v>
      </c>
      <c r="AY22" s="295">
        <v>5326.5479309760121</v>
      </c>
      <c r="AZ22" s="295">
        <v>5634.0700627548977</v>
      </c>
      <c r="BA22" s="295">
        <v>5761.3166007132186</v>
      </c>
      <c r="BB22" s="295">
        <v>5954.2356985493152</v>
      </c>
      <c r="BC22" s="295">
        <v>5897.0027550317054</v>
      </c>
      <c r="BD22" s="295">
        <v>6067.8</v>
      </c>
      <c r="BE22" s="295">
        <v>6232.6540000000005</v>
      </c>
      <c r="BF22" s="295">
        <v>6285.2789345025994</v>
      </c>
      <c r="BG22" s="295">
        <v>6276.3924125434996</v>
      </c>
      <c r="BH22" s="295">
        <v>6280.482</v>
      </c>
      <c r="BI22" s="295">
        <v>6337.2311226471993</v>
      </c>
      <c r="BJ22" s="295">
        <v>6282.6829899695995</v>
      </c>
      <c r="BK22" s="295">
        <v>6409.2477563293669</v>
      </c>
      <c r="BL22" s="295">
        <v>6300.9027961799993</v>
      </c>
      <c r="BM22" s="295">
        <v>5929.8654520099981</v>
      </c>
      <c r="BN22" s="295">
        <v>5398.6394528542078</v>
      </c>
      <c r="BO22" s="295">
        <v>4809.0716982724962</v>
      </c>
      <c r="BP22" s="295">
        <v>3192.1959452440233</v>
      </c>
      <c r="BQ22" s="295">
        <v>1158.650677876062</v>
      </c>
      <c r="BR22" s="295">
        <v>239.36880059000026</v>
      </c>
      <c r="BS22" s="295">
        <v>60.867937879806497</v>
      </c>
      <c r="BT22" s="295">
        <v>14.721450121824157</v>
      </c>
      <c r="BU22" s="295">
        <v>8.8374588997630372</v>
      </c>
      <c r="BV22" s="295">
        <v>-1.2664556980199977</v>
      </c>
      <c r="BW22" s="295">
        <v>0.60877168539762261</v>
      </c>
      <c r="BX22" s="295">
        <v>-7.1290610970444757E-2</v>
      </c>
      <c r="BY22" s="295">
        <v>-4.2342403576797839E-2</v>
      </c>
      <c r="BZ22" s="295">
        <v>-2.5223213356599484E-2</v>
      </c>
      <c r="CA22" s="295">
        <v>-1.5040134697787939E-2</v>
      </c>
      <c r="CB22" s="296">
        <v>-8.968153602380716E-3</v>
      </c>
    </row>
    <row r="23" spans="1:80" x14ac:dyDescent="0.4">
      <c r="B23" s="212" t="s">
        <v>372</v>
      </c>
      <c r="C23" s="294"/>
      <c r="D23" s="295">
        <v>0</v>
      </c>
      <c r="E23" s="295">
        <v>0</v>
      </c>
      <c r="F23" s="295">
        <v>0</v>
      </c>
      <c r="G23" s="295">
        <v>0</v>
      </c>
      <c r="H23" s="295">
        <v>0</v>
      </c>
      <c r="I23" s="295">
        <v>0</v>
      </c>
      <c r="J23" s="295">
        <v>0</v>
      </c>
      <c r="K23" s="295">
        <v>0</v>
      </c>
      <c r="L23" s="295">
        <v>0</v>
      </c>
      <c r="M23" s="295">
        <v>0</v>
      </c>
      <c r="N23" s="295">
        <v>0</v>
      </c>
      <c r="O23" s="295">
        <v>0</v>
      </c>
      <c r="P23" s="295">
        <v>0</v>
      </c>
      <c r="Q23" s="295">
        <v>0</v>
      </c>
      <c r="R23" s="295">
        <v>0</v>
      </c>
      <c r="S23" s="295">
        <v>0</v>
      </c>
      <c r="T23" s="295">
        <v>0</v>
      </c>
      <c r="U23" s="295">
        <v>0</v>
      </c>
      <c r="V23" s="295">
        <v>0</v>
      </c>
      <c r="W23" s="295">
        <v>0</v>
      </c>
      <c r="X23" s="295">
        <v>0</v>
      </c>
      <c r="Y23" s="295">
        <v>0</v>
      </c>
      <c r="Z23" s="295">
        <v>0</v>
      </c>
      <c r="AA23" s="295">
        <v>0</v>
      </c>
      <c r="AB23" s="295">
        <v>0</v>
      </c>
      <c r="AC23" s="295">
        <v>0</v>
      </c>
      <c r="AD23" s="295">
        <v>0</v>
      </c>
      <c r="AE23" s="295">
        <v>0</v>
      </c>
      <c r="AF23" s="295">
        <v>0</v>
      </c>
      <c r="AG23" s="295">
        <v>0</v>
      </c>
      <c r="AH23" s="295">
        <v>0</v>
      </c>
      <c r="AI23" s="295">
        <v>0</v>
      </c>
      <c r="AJ23" s="295">
        <v>0</v>
      </c>
      <c r="AK23" s="295">
        <v>0</v>
      </c>
      <c r="AL23" s="295">
        <v>0</v>
      </c>
      <c r="AM23" s="295">
        <v>0</v>
      </c>
      <c r="AN23" s="295">
        <v>0</v>
      </c>
      <c r="AO23" s="295">
        <v>0</v>
      </c>
      <c r="AP23" s="295">
        <v>0</v>
      </c>
      <c r="AQ23" s="295">
        <v>0</v>
      </c>
      <c r="AR23" s="295">
        <v>0</v>
      </c>
      <c r="AS23" s="295">
        <v>0</v>
      </c>
      <c r="AT23" s="295">
        <v>0</v>
      </c>
      <c r="AU23" s="295">
        <v>0</v>
      </c>
      <c r="AV23" s="295">
        <v>0</v>
      </c>
      <c r="AW23" s="295">
        <v>0</v>
      </c>
      <c r="AX23" s="295">
        <v>0</v>
      </c>
      <c r="AY23" s="295">
        <v>916.68006902398884</v>
      </c>
      <c r="AZ23" s="295">
        <v>767.62193724510246</v>
      </c>
      <c r="BA23" s="295">
        <v>589.26139928678288</v>
      </c>
      <c r="BB23" s="295">
        <v>376.793301450684</v>
      </c>
      <c r="BC23" s="295">
        <v>140.4782449682954</v>
      </c>
      <c r="BD23" s="295">
        <v>3.0840000000000001</v>
      </c>
      <c r="BE23" s="295">
        <v>0</v>
      </c>
      <c r="BF23" s="295">
        <v>0</v>
      </c>
      <c r="BG23" s="295">
        <v>0</v>
      </c>
      <c r="BH23" s="295">
        <v>0</v>
      </c>
      <c r="BI23" s="295">
        <v>0</v>
      </c>
      <c r="BJ23" s="295">
        <v>0</v>
      </c>
      <c r="BK23" s="295">
        <v>0</v>
      </c>
      <c r="BL23" s="295">
        <v>0</v>
      </c>
      <c r="BM23" s="295">
        <v>0</v>
      </c>
      <c r="BN23" s="295">
        <v>0</v>
      </c>
      <c r="BO23" s="295">
        <v>0</v>
      </c>
      <c r="BP23" s="295">
        <v>0</v>
      </c>
      <c r="BQ23" s="295">
        <v>0</v>
      </c>
      <c r="BR23" s="295">
        <v>0</v>
      </c>
      <c r="BS23" s="295">
        <v>0</v>
      </c>
      <c r="BT23" s="295">
        <v>0</v>
      </c>
      <c r="BU23" s="295">
        <v>0</v>
      </c>
      <c r="BV23" s="295">
        <v>0</v>
      </c>
      <c r="BW23" s="295">
        <v>0</v>
      </c>
      <c r="BX23" s="295">
        <v>0</v>
      </c>
      <c r="BY23" s="295">
        <v>0</v>
      </c>
      <c r="BZ23" s="295">
        <v>0</v>
      </c>
      <c r="CA23" s="295">
        <v>0</v>
      </c>
      <c r="CB23" s="296">
        <v>0</v>
      </c>
    </row>
    <row r="24" spans="1:80" ht="24" customHeight="1" x14ac:dyDescent="0.4">
      <c r="B24" s="64" t="s">
        <v>579</v>
      </c>
      <c r="C24" s="50"/>
      <c r="D24" s="295">
        <v>0</v>
      </c>
      <c r="E24" s="295">
        <v>0</v>
      </c>
      <c r="F24" s="295">
        <v>0</v>
      </c>
      <c r="G24" s="295">
        <v>0</v>
      </c>
      <c r="H24" s="295">
        <v>0</v>
      </c>
      <c r="I24" s="295">
        <v>0</v>
      </c>
      <c r="J24" s="295">
        <v>0</v>
      </c>
      <c r="K24" s="295">
        <v>0</v>
      </c>
      <c r="L24" s="295">
        <v>0</v>
      </c>
      <c r="M24" s="295">
        <v>0</v>
      </c>
      <c r="N24" s="295">
        <v>0</v>
      </c>
      <c r="O24" s="295">
        <v>0</v>
      </c>
      <c r="P24" s="295">
        <v>0</v>
      </c>
      <c r="Q24" s="295">
        <v>0</v>
      </c>
      <c r="R24" s="295">
        <v>0</v>
      </c>
      <c r="S24" s="295">
        <v>0</v>
      </c>
      <c r="T24" s="295">
        <v>0</v>
      </c>
      <c r="U24" s="295">
        <v>0</v>
      </c>
      <c r="V24" s="295">
        <v>0</v>
      </c>
      <c r="W24" s="295">
        <v>0</v>
      </c>
      <c r="X24" s="295">
        <v>0</v>
      </c>
      <c r="Y24" s="295">
        <v>0</v>
      </c>
      <c r="Z24" s="295">
        <v>0</v>
      </c>
      <c r="AA24" s="295">
        <v>0</v>
      </c>
      <c r="AB24" s="295">
        <v>0</v>
      </c>
      <c r="AC24" s="295">
        <v>0</v>
      </c>
      <c r="AD24" s="295">
        <v>0</v>
      </c>
      <c r="AE24" s="295">
        <v>0</v>
      </c>
      <c r="AF24" s="295">
        <v>0</v>
      </c>
      <c r="AG24" s="295">
        <v>0</v>
      </c>
      <c r="AH24" s="295">
        <v>0</v>
      </c>
      <c r="AI24" s="295">
        <v>0</v>
      </c>
      <c r="AJ24" s="295">
        <v>0</v>
      </c>
      <c r="AK24" s="295">
        <v>0</v>
      </c>
      <c r="AL24" s="295">
        <v>0</v>
      </c>
      <c r="AM24" s="295">
        <v>0</v>
      </c>
      <c r="AN24" s="295">
        <v>0</v>
      </c>
      <c r="AO24" s="295">
        <v>0</v>
      </c>
      <c r="AP24" s="295">
        <v>0</v>
      </c>
      <c r="AQ24" s="295">
        <v>0</v>
      </c>
      <c r="AR24" s="295">
        <v>0</v>
      </c>
      <c r="AS24" s="295">
        <v>0</v>
      </c>
      <c r="AT24" s="295">
        <v>0</v>
      </c>
      <c r="AU24" s="295">
        <v>0</v>
      </c>
      <c r="AV24" s="295">
        <v>0</v>
      </c>
      <c r="AW24" s="295">
        <v>0</v>
      </c>
      <c r="AX24" s="295">
        <v>0</v>
      </c>
      <c r="AY24" s="295">
        <f t="shared" ref="AY24:CB24" si="17">SUM(AY25:AY26)</f>
        <v>1379.7119999999998</v>
      </c>
      <c r="AZ24" s="295">
        <f t="shared" si="17"/>
        <v>1259.932</v>
      </c>
      <c r="BA24" s="295">
        <f t="shared" si="17"/>
        <v>1061.694</v>
      </c>
      <c r="BB24" s="295">
        <f t="shared" si="17"/>
        <v>919.56100000000004</v>
      </c>
      <c r="BC24" s="295">
        <f t="shared" si="17"/>
        <v>752.55899999999997</v>
      </c>
      <c r="BD24" s="295">
        <f t="shared" si="17"/>
        <v>695.29899999999998</v>
      </c>
      <c r="BE24" s="295">
        <f t="shared" si="17"/>
        <v>516.38935285708476</v>
      </c>
      <c r="BF24" s="295">
        <f t="shared" si="17"/>
        <v>472.67557444940707</v>
      </c>
      <c r="BG24" s="295">
        <f t="shared" si="17"/>
        <v>447.73114245890002</v>
      </c>
      <c r="BH24" s="295">
        <f t="shared" si="17"/>
        <v>381.54500000000002</v>
      </c>
      <c r="BI24" s="295">
        <f t="shared" si="17"/>
        <v>312.69948487280004</v>
      </c>
      <c r="BJ24" s="295">
        <f t="shared" si="17"/>
        <v>283.48633096040004</v>
      </c>
      <c r="BK24" s="295">
        <f t="shared" si="17"/>
        <v>247.75242540999994</v>
      </c>
      <c r="BL24" s="295">
        <f t="shared" si="17"/>
        <v>214.94080607999948</v>
      </c>
      <c r="BM24" s="295">
        <f t="shared" si="17"/>
        <v>178.47690458000002</v>
      </c>
      <c r="BN24" s="295">
        <f t="shared" si="17"/>
        <v>157.3975611810487</v>
      </c>
      <c r="BO24" s="295">
        <f t="shared" si="17"/>
        <v>126.20802807750385</v>
      </c>
      <c r="BP24" s="295">
        <f t="shared" si="17"/>
        <v>83.64950086597598</v>
      </c>
      <c r="BQ24" s="295">
        <f t="shared" si="17"/>
        <v>28.147541303938436</v>
      </c>
      <c r="BR24" s="295">
        <f t="shared" si="17"/>
        <v>5.1593174300000015</v>
      </c>
      <c r="BS24" s="295">
        <f t="shared" si="17"/>
        <v>1.0592838701935048</v>
      </c>
      <c r="BT24" s="295">
        <f t="shared" si="17"/>
        <v>0.17391819817584997</v>
      </c>
      <c r="BU24" s="295">
        <f t="shared" si="17"/>
        <v>9.1004650236962456E-2</v>
      </c>
      <c r="BV24" s="295">
        <f t="shared" si="17"/>
        <v>-1.9863931980002084E-2</v>
      </c>
      <c r="BW24" s="295">
        <f t="shared" si="17"/>
        <v>9.548379283219631E-3</v>
      </c>
      <c r="BX24" s="295">
        <f t="shared" si="17"/>
        <v>-1.1181692729905063E-3</v>
      </c>
      <c r="BY24" s="295">
        <f t="shared" si="17"/>
        <v>-6.6412636923208687E-4</v>
      </c>
      <c r="BZ24" s="295">
        <f t="shared" si="17"/>
        <v>-3.9561762422159419E-4</v>
      </c>
      <c r="CA24" s="295">
        <f t="shared" si="17"/>
        <v>-2.3589945789182385E-4</v>
      </c>
      <c r="CB24" s="296">
        <f t="shared" si="17"/>
        <v>-1.4066247514414696E-4</v>
      </c>
    </row>
    <row r="25" spans="1:80" x14ac:dyDescent="0.4">
      <c r="B25" s="212" t="s">
        <v>373</v>
      </c>
      <c r="C25" s="50"/>
      <c r="D25" s="295">
        <v>0</v>
      </c>
      <c r="E25" s="295">
        <v>0</v>
      </c>
      <c r="F25" s="295">
        <v>0</v>
      </c>
      <c r="G25" s="295">
        <v>0</v>
      </c>
      <c r="H25" s="295">
        <v>0</v>
      </c>
      <c r="I25" s="295">
        <v>0</v>
      </c>
      <c r="J25" s="295">
        <v>0</v>
      </c>
      <c r="K25" s="295">
        <v>0</v>
      </c>
      <c r="L25" s="295">
        <v>0</v>
      </c>
      <c r="M25" s="295">
        <v>0</v>
      </c>
      <c r="N25" s="295">
        <v>0</v>
      </c>
      <c r="O25" s="295">
        <v>0</v>
      </c>
      <c r="P25" s="295">
        <v>0</v>
      </c>
      <c r="Q25" s="295">
        <v>0</v>
      </c>
      <c r="R25" s="295">
        <v>0</v>
      </c>
      <c r="S25" s="295">
        <v>0</v>
      </c>
      <c r="T25" s="295">
        <v>0</v>
      </c>
      <c r="U25" s="295">
        <v>0</v>
      </c>
      <c r="V25" s="295">
        <v>0</v>
      </c>
      <c r="W25" s="295">
        <v>0</v>
      </c>
      <c r="X25" s="295">
        <v>0</v>
      </c>
      <c r="Y25" s="295">
        <v>0</v>
      </c>
      <c r="Z25" s="295">
        <v>0</v>
      </c>
      <c r="AA25" s="295">
        <v>0</v>
      </c>
      <c r="AB25" s="295">
        <v>0</v>
      </c>
      <c r="AC25" s="295">
        <v>0</v>
      </c>
      <c r="AD25" s="295">
        <v>0</v>
      </c>
      <c r="AE25" s="295">
        <v>0</v>
      </c>
      <c r="AF25" s="295">
        <v>0</v>
      </c>
      <c r="AG25" s="295">
        <v>0</v>
      </c>
      <c r="AH25" s="295">
        <v>0</v>
      </c>
      <c r="AI25" s="295">
        <v>0</v>
      </c>
      <c r="AJ25" s="295">
        <v>0</v>
      </c>
      <c r="AK25" s="295">
        <v>0</v>
      </c>
      <c r="AL25" s="295">
        <v>0</v>
      </c>
      <c r="AM25" s="295">
        <v>0</v>
      </c>
      <c r="AN25" s="295">
        <v>0</v>
      </c>
      <c r="AO25" s="295">
        <v>0</v>
      </c>
      <c r="AP25" s="295">
        <v>0</v>
      </c>
      <c r="AQ25" s="295">
        <v>0</v>
      </c>
      <c r="AR25" s="295">
        <v>0</v>
      </c>
      <c r="AS25" s="295">
        <v>0</v>
      </c>
      <c r="AT25" s="295">
        <v>0</v>
      </c>
      <c r="AU25" s="295">
        <v>0</v>
      </c>
      <c r="AV25" s="295">
        <v>0</v>
      </c>
      <c r="AW25" s="295">
        <v>0</v>
      </c>
      <c r="AX25" s="295">
        <v>0</v>
      </c>
      <c r="AY25" s="295">
        <v>1268.1704446426761</v>
      </c>
      <c r="AZ25" s="295">
        <v>1158.6590688085946</v>
      </c>
      <c r="BA25" s="295">
        <v>983.02751623229062</v>
      </c>
      <c r="BB25" s="295">
        <v>865.6060445406921</v>
      </c>
      <c r="BC25" s="295">
        <v>732.30471410880648</v>
      </c>
      <c r="BD25" s="295">
        <v>695.29899999999998</v>
      </c>
      <c r="BE25" s="295">
        <v>516.38935285708476</v>
      </c>
      <c r="BF25" s="295">
        <v>472.67557444940707</v>
      </c>
      <c r="BG25" s="295">
        <v>447.73114245890002</v>
      </c>
      <c r="BH25" s="295">
        <v>381.54500000000002</v>
      </c>
      <c r="BI25" s="295">
        <v>312.69948487280004</v>
      </c>
      <c r="BJ25" s="295">
        <v>283.48633096040004</v>
      </c>
      <c r="BK25" s="295">
        <v>247.75242540999994</v>
      </c>
      <c r="BL25" s="295">
        <v>214.94080607999948</v>
      </c>
      <c r="BM25" s="295">
        <v>178.47690458000002</v>
      </c>
      <c r="BN25" s="295">
        <v>157.3975611810487</v>
      </c>
      <c r="BO25" s="295">
        <v>126.20802807750385</v>
      </c>
      <c r="BP25" s="295">
        <v>83.64950086597598</v>
      </c>
      <c r="BQ25" s="295">
        <v>28.147541303938436</v>
      </c>
      <c r="BR25" s="295">
        <v>5.1593174300000015</v>
      </c>
      <c r="BS25" s="295">
        <v>1.0592838701935048</v>
      </c>
      <c r="BT25" s="295">
        <v>0.17391819817584997</v>
      </c>
      <c r="BU25" s="295">
        <v>9.1004650236962456E-2</v>
      </c>
      <c r="BV25" s="295">
        <v>-1.9863931980002084E-2</v>
      </c>
      <c r="BW25" s="295">
        <v>9.548379283219631E-3</v>
      </c>
      <c r="BX25" s="295">
        <v>-1.1181692729905063E-3</v>
      </c>
      <c r="BY25" s="295">
        <v>-6.6412636923208687E-4</v>
      </c>
      <c r="BZ25" s="295">
        <v>-3.9561762422159419E-4</v>
      </c>
      <c r="CA25" s="295">
        <v>-2.3589945789182385E-4</v>
      </c>
      <c r="CB25" s="296">
        <v>-1.4066247514414696E-4</v>
      </c>
    </row>
    <row r="26" spans="1:80" x14ac:dyDescent="0.4">
      <c r="B26" s="212" t="s">
        <v>372</v>
      </c>
      <c r="C26" s="50"/>
      <c r="D26" s="295">
        <v>0</v>
      </c>
      <c r="E26" s="295">
        <v>0</v>
      </c>
      <c r="F26" s="295">
        <v>0</v>
      </c>
      <c r="G26" s="295">
        <v>0</v>
      </c>
      <c r="H26" s="295">
        <v>0</v>
      </c>
      <c r="I26" s="295">
        <v>0</v>
      </c>
      <c r="J26" s="295">
        <v>0</v>
      </c>
      <c r="K26" s="295">
        <v>0</v>
      </c>
      <c r="L26" s="295">
        <v>0</v>
      </c>
      <c r="M26" s="295">
        <v>0</v>
      </c>
      <c r="N26" s="295">
        <v>0</v>
      </c>
      <c r="O26" s="295">
        <v>0</v>
      </c>
      <c r="P26" s="295">
        <v>0</v>
      </c>
      <c r="Q26" s="295">
        <v>0</v>
      </c>
      <c r="R26" s="295">
        <v>0</v>
      </c>
      <c r="S26" s="295">
        <v>0</v>
      </c>
      <c r="T26" s="295">
        <v>0</v>
      </c>
      <c r="U26" s="295">
        <v>0</v>
      </c>
      <c r="V26" s="295">
        <v>0</v>
      </c>
      <c r="W26" s="295">
        <v>0</v>
      </c>
      <c r="X26" s="295">
        <v>0</v>
      </c>
      <c r="Y26" s="295">
        <v>0</v>
      </c>
      <c r="Z26" s="295">
        <v>0</v>
      </c>
      <c r="AA26" s="295">
        <v>0</v>
      </c>
      <c r="AB26" s="295">
        <v>0</v>
      </c>
      <c r="AC26" s="295">
        <v>0</v>
      </c>
      <c r="AD26" s="295">
        <v>0</v>
      </c>
      <c r="AE26" s="295">
        <v>0</v>
      </c>
      <c r="AF26" s="295">
        <v>0</v>
      </c>
      <c r="AG26" s="295">
        <v>0</v>
      </c>
      <c r="AH26" s="295">
        <v>0</v>
      </c>
      <c r="AI26" s="295">
        <v>0</v>
      </c>
      <c r="AJ26" s="295">
        <v>0</v>
      </c>
      <c r="AK26" s="295">
        <v>0</v>
      </c>
      <c r="AL26" s="295">
        <v>0</v>
      </c>
      <c r="AM26" s="295">
        <v>0</v>
      </c>
      <c r="AN26" s="295">
        <v>0</v>
      </c>
      <c r="AO26" s="295">
        <v>0</v>
      </c>
      <c r="AP26" s="295">
        <v>0</v>
      </c>
      <c r="AQ26" s="295">
        <v>0</v>
      </c>
      <c r="AR26" s="295">
        <v>0</v>
      </c>
      <c r="AS26" s="295">
        <v>0</v>
      </c>
      <c r="AT26" s="295">
        <v>0</v>
      </c>
      <c r="AU26" s="295">
        <v>0</v>
      </c>
      <c r="AV26" s="295">
        <v>0</v>
      </c>
      <c r="AW26" s="295">
        <v>0</v>
      </c>
      <c r="AX26" s="295">
        <v>0</v>
      </c>
      <c r="AY26" s="295">
        <v>111.54155535732374</v>
      </c>
      <c r="AZ26" s="295">
        <v>101.27293119140541</v>
      </c>
      <c r="BA26" s="295">
        <v>78.666483767709352</v>
      </c>
      <c r="BB26" s="295">
        <v>53.954955459307946</v>
      </c>
      <c r="BC26" s="295">
        <v>20.254285891193518</v>
      </c>
      <c r="BD26" s="295">
        <v>0</v>
      </c>
      <c r="BE26" s="295">
        <v>0</v>
      </c>
      <c r="BF26" s="295">
        <v>0</v>
      </c>
      <c r="BG26" s="295">
        <v>0</v>
      </c>
      <c r="BH26" s="295">
        <v>0</v>
      </c>
      <c r="BI26" s="295">
        <v>0</v>
      </c>
      <c r="BJ26" s="295">
        <v>0</v>
      </c>
      <c r="BK26" s="295">
        <v>0</v>
      </c>
      <c r="BL26" s="295">
        <v>0</v>
      </c>
      <c r="BM26" s="295">
        <v>0</v>
      </c>
      <c r="BN26" s="295">
        <v>0</v>
      </c>
      <c r="BO26" s="295">
        <v>0</v>
      </c>
      <c r="BP26" s="295">
        <v>0</v>
      </c>
      <c r="BQ26" s="295">
        <v>0</v>
      </c>
      <c r="BR26" s="295">
        <v>0</v>
      </c>
      <c r="BS26" s="295">
        <v>0</v>
      </c>
      <c r="BT26" s="295">
        <v>0</v>
      </c>
      <c r="BU26" s="295">
        <v>0</v>
      </c>
      <c r="BV26" s="295">
        <v>0</v>
      </c>
      <c r="BW26" s="295">
        <v>0</v>
      </c>
      <c r="BX26" s="295">
        <v>0</v>
      </c>
      <c r="BY26" s="295">
        <v>0</v>
      </c>
      <c r="BZ26" s="295">
        <v>0</v>
      </c>
      <c r="CA26" s="295">
        <v>0</v>
      </c>
      <c r="CB26" s="296">
        <v>0</v>
      </c>
    </row>
    <row r="27" spans="1:80" s="175" customFormat="1" ht="26.25" customHeight="1" x14ac:dyDescent="0.4">
      <c r="A27" s="239"/>
      <c r="B27" s="66" t="s">
        <v>208</v>
      </c>
      <c r="C27" s="66"/>
      <c r="D27" s="291">
        <f t="shared" ref="D27:AI27" si="18">SUM(D28,D31)</f>
        <v>0</v>
      </c>
      <c r="E27" s="291">
        <f t="shared" si="18"/>
        <v>0</v>
      </c>
      <c r="F27" s="291">
        <f t="shared" si="18"/>
        <v>0</v>
      </c>
      <c r="G27" s="291">
        <f t="shared" si="18"/>
        <v>0</v>
      </c>
      <c r="H27" s="291">
        <f t="shared" si="18"/>
        <v>0</v>
      </c>
      <c r="I27" s="291">
        <f t="shared" si="18"/>
        <v>0</v>
      </c>
      <c r="J27" s="291">
        <f t="shared" si="18"/>
        <v>0</v>
      </c>
      <c r="K27" s="291">
        <f t="shared" si="18"/>
        <v>0</v>
      </c>
      <c r="L27" s="291">
        <f t="shared" si="18"/>
        <v>0</v>
      </c>
      <c r="M27" s="291">
        <f t="shared" si="18"/>
        <v>0</v>
      </c>
      <c r="N27" s="291">
        <f t="shared" si="18"/>
        <v>0</v>
      </c>
      <c r="O27" s="291">
        <f t="shared" si="18"/>
        <v>0</v>
      </c>
      <c r="P27" s="291">
        <f t="shared" si="18"/>
        <v>0</v>
      </c>
      <c r="Q27" s="291">
        <f t="shared" si="18"/>
        <v>0</v>
      </c>
      <c r="R27" s="291">
        <f t="shared" si="18"/>
        <v>0</v>
      </c>
      <c r="S27" s="291">
        <f t="shared" si="18"/>
        <v>0</v>
      </c>
      <c r="T27" s="291">
        <f t="shared" si="18"/>
        <v>0</v>
      </c>
      <c r="U27" s="291">
        <f t="shared" si="18"/>
        <v>0</v>
      </c>
      <c r="V27" s="291">
        <f t="shared" si="18"/>
        <v>0</v>
      </c>
      <c r="W27" s="291">
        <f t="shared" si="18"/>
        <v>0</v>
      </c>
      <c r="X27" s="291">
        <f t="shared" si="18"/>
        <v>0</v>
      </c>
      <c r="Y27" s="291">
        <f t="shared" si="18"/>
        <v>0</v>
      </c>
      <c r="Z27" s="291">
        <f t="shared" si="18"/>
        <v>0</v>
      </c>
      <c r="AA27" s="291">
        <f t="shared" si="18"/>
        <v>91</v>
      </c>
      <c r="AB27" s="291">
        <f t="shared" si="18"/>
        <v>196</v>
      </c>
      <c r="AC27" s="291">
        <f t="shared" si="18"/>
        <v>241.541</v>
      </c>
      <c r="AD27" s="291">
        <f t="shared" si="18"/>
        <v>319.58499999999998</v>
      </c>
      <c r="AE27" s="291">
        <f t="shared" si="18"/>
        <v>448.238</v>
      </c>
      <c r="AF27" s="291">
        <f t="shared" si="18"/>
        <v>562.80799999999999</v>
      </c>
      <c r="AG27" s="291">
        <f t="shared" si="18"/>
        <v>701.21900000000005</v>
      </c>
      <c r="AH27" s="291">
        <f t="shared" si="18"/>
        <v>840</v>
      </c>
      <c r="AI27" s="291">
        <f t="shared" si="18"/>
        <v>995</v>
      </c>
      <c r="AJ27" s="291">
        <f t="shared" ref="AJ27:BO27" si="19">SUM(AJ28,AJ31)</f>
        <v>1150</v>
      </c>
      <c r="AK27" s="291">
        <f t="shared" si="19"/>
        <v>1370</v>
      </c>
      <c r="AL27" s="291">
        <f t="shared" si="19"/>
        <v>1593</v>
      </c>
      <c r="AM27" s="291">
        <f t="shared" si="19"/>
        <v>1872</v>
      </c>
      <c r="AN27" s="291">
        <f t="shared" si="19"/>
        <v>2142</v>
      </c>
      <c r="AO27" s="291">
        <f t="shared" si="19"/>
        <v>2349</v>
      </c>
      <c r="AP27" s="291">
        <f t="shared" si="19"/>
        <v>2673.8379999999997</v>
      </c>
      <c r="AQ27" s="291">
        <f t="shared" si="19"/>
        <v>2968.4050000000002</v>
      </c>
      <c r="AR27" s="291">
        <f t="shared" si="19"/>
        <v>3359.3579999999997</v>
      </c>
      <c r="AS27" s="291">
        <f t="shared" si="19"/>
        <v>3836.6360000000004</v>
      </c>
      <c r="AT27" s="291">
        <f t="shared" si="19"/>
        <v>4431.0190000000002</v>
      </c>
      <c r="AU27" s="291">
        <f t="shared" si="19"/>
        <v>5485.4179999999997</v>
      </c>
      <c r="AV27" s="291">
        <f t="shared" si="19"/>
        <v>6209.601999999999</v>
      </c>
      <c r="AW27" s="291">
        <f t="shared" si="19"/>
        <v>7067.8279999999995</v>
      </c>
      <c r="AX27" s="291">
        <f t="shared" si="19"/>
        <v>7705.1339999999991</v>
      </c>
      <c r="AY27" s="291">
        <f t="shared" si="19"/>
        <v>271</v>
      </c>
      <c r="AZ27" s="291">
        <f t="shared" si="19"/>
        <v>0</v>
      </c>
      <c r="BA27" s="291">
        <f t="shared" si="19"/>
        <v>0</v>
      </c>
      <c r="BB27" s="291">
        <f t="shared" si="19"/>
        <v>0</v>
      </c>
      <c r="BC27" s="291">
        <f t="shared" si="19"/>
        <v>0</v>
      </c>
      <c r="BD27" s="291">
        <f t="shared" si="19"/>
        <v>0</v>
      </c>
      <c r="BE27" s="291">
        <f t="shared" si="19"/>
        <v>0</v>
      </c>
      <c r="BF27" s="291">
        <f t="shared" si="19"/>
        <v>0</v>
      </c>
      <c r="BG27" s="291">
        <f t="shared" si="19"/>
        <v>0</v>
      </c>
      <c r="BH27" s="291">
        <f t="shared" si="19"/>
        <v>0</v>
      </c>
      <c r="BI27" s="291">
        <f t="shared" si="19"/>
        <v>0</v>
      </c>
      <c r="BJ27" s="291">
        <f t="shared" si="19"/>
        <v>0</v>
      </c>
      <c r="BK27" s="291">
        <f t="shared" si="19"/>
        <v>0</v>
      </c>
      <c r="BL27" s="291">
        <f t="shared" si="19"/>
        <v>0</v>
      </c>
      <c r="BM27" s="291">
        <f t="shared" si="19"/>
        <v>0</v>
      </c>
      <c r="BN27" s="291">
        <f t="shared" si="19"/>
        <v>0</v>
      </c>
      <c r="BO27" s="291">
        <f t="shared" si="19"/>
        <v>0</v>
      </c>
      <c r="BP27" s="291">
        <f t="shared" ref="BP27:CB27" si="20">SUM(BP28,BP31)</f>
        <v>0</v>
      </c>
      <c r="BQ27" s="291">
        <f t="shared" si="20"/>
        <v>0</v>
      </c>
      <c r="BR27" s="291">
        <f t="shared" si="20"/>
        <v>0</v>
      </c>
      <c r="BS27" s="291">
        <f t="shared" si="20"/>
        <v>0</v>
      </c>
      <c r="BT27" s="291">
        <f t="shared" si="20"/>
        <v>0</v>
      </c>
      <c r="BU27" s="291">
        <f t="shared" si="20"/>
        <v>0</v>
      </c>
      <c r="BV27" s="291">
        <f t="shared" si="20"/>
        <v>0</v>
      </c>
      <c r="BW27" s="291">
        <f t="shared" si="20"/>
        <v>0</v>
      </c>
      <c r="BX27" s="291">
        <f t="shared" si="20"/>
        <v>0</v>
      </c>
      <c r="BY27" s="291">
        <f t="shared" si="20"/>
        <v>0</v>
      </c>
      <c r="BZ27" s="291">
        <f t="shared" si="20"/>
        <v>0</v>
      </c>
      <c r="CA27" s="291">
        <f t="shared" si="20"/>
        <v>0</v>
      </c>
      <c r="CB27" s="292">
        <f t="shared" si="20"/>
        <v>0</v>
      </c>
    </row>
    <row r="28" spans="1:80" x14ac:dyDescent="0.4">
      <c r="B28" s="64" t="s">
        <v>580</v>
      </c>
      <c r="C28" s="64"/>
      <c r="D28" s="295">
        <v>0</v>
      </c>
      <c r="E28" s="295">
        <v>0</v>
      </c>
      <c r="F28" s="295">
        <v>0</v>
      </c>
      <c r="G28" s="295">
        <v>0</v>
      </c>
      <c r="H28" s="295">
        <v>0</v>
      </c>
      <c r="I28" s="295">
        <v>0</v>
      </c>
      <c r="J28" s="295">
        <v>0</v>
      </c>
      <c r="K28" s="295">
        <v>0</v>
      </c>
      <c r="L28" s="295">
        <v>0</v>
      </c>
      <c r="M28" s="295">
        <v>0</v>
      </c>
      <c r="N28" s="295">
        <v>0</v>
      </c>
      <c r="O28" s="295">
        <v>0</v>
      </c>
      <c r="P28" s="295">
        <v>0</v>
      </c>
      <c r="Q28" s="295">
        <v>0</v>
      </c>
      <c r="R28" s="295">
        <v>0</v>
      </c>
      <c r="S28" s="295">
        <v>0</v>
      </c>
      <c r="T28" s="295">
        <v>0</v>
      </c>
      <c r="U28" s="295">
        <v>0</v>
      </c>
      <c r="V28" s="295">
        <v>0</v>
      </c>
      <c r="W28" s="295">
        <v>0</v>
      </c>
      <c r="X28" s="295">
        <v>0</v>
      </c>
      <c r="Y28" s="295">
        <v>0</v>
      </c>
      <c r="Z28" s="295">
        <v>0</v>
      </c>
      <c r="AA28" s="295">
        <v>91</v>
      </c>
      <c r="AB28" s="295">
        <v>196</v>
      </c>
      <c r="AC28" s="295">
        <v>241.541</v>
      </c>
      <c r="AD28" s="295">
        <v>319.58499999999998</v>
      </c>
      <c r="AE28" s="295">
        <v>448.238</v>
      </c>
      <c r="AF28" s="295">
        <v>562.80799999999999</v>
      </c>
      <c r="AG28" s="295">
        <v>701.21900000000005</v>
      </c>
      <c r="AH28" s="295">
        <f t="shared" ref="AH28:AY28" si="21">SUM(AH29:AH30)</f>
        <v>840</v>
      </c>
      <c r="AI28" s="295">
        <f t="shared" si="21"/>
        <v>992</v>
      </c>
      <c r="AJ28" s="295">
        <f t="shared" si="21"/>
        <v>1140</v>
      </c>
      <c r="AK28" s="295">
        <f t="shared" si="21"/>
        <v>1344</v>
      </c>
      <c r="AL28" s="295">
        <f t="shared" si="21"/>
        <v>1540</v>
      </c>
      <c r="AM28" s="295">
        <f t="shared" si="21"/>
        <v>1805</v>
      </c>
      <c r="AN28" s="295">
        <f t="shared" si="21"/>
        <v>2042</v>
      </c>
      <c r="AO28" s="295">
        <f t="shared" si="21"/>
        <v>2222</v>
      </c>
      <c r="AP28" s="295">
        <f t="shared" si="21"/>
        <v>2480.3919999999998</v>
      </c>
      <c r="AQ28" s="295">
        <f t="shared" si="21"/>
        <v>2707.1950000000002</v>
      </c>
      <c r="AR28" s="295">
        <f t="shared" si="21"/>
        <v>3026.1489999999999</v>
      </c>
      <c r="AS28" s="295">
        <f t="shared" si="21"/>
        <v>3400.9540000000006</v>
      </c>
      <c r="AT28" s="295">
        <f t="shared" si="21"/>
        <v>3859.9520000000002</v>
      </c>
      <c r="AU28" s="295">
        <f t="shared" si="21"/>
        <v>4694.4589999999998</v>
      </c>
      <c r="AV28" s="295">
        <f t="shared" si="21"/>
        <v>5219.8249999999989</v>
      </c>
      <c r="AW28" s="295">
        <f t="shared" si="21"/>
        <v>5832.9319999999998</v>
      </c>
      <c r="AX28" s="295">
        <f t="shared" si="21"/>
        <v>6262.347999999999</v>
      </c>
      <c r="AY28" s="295">
        <f t="shared" si="21"/>
        <v>219.97</v>
      </c>
      <c r="AZ28" s="295">
        <v>0</v>
      </c>
      <c r="BA28" s="295">
        <v>0</v>
      </c>
      <c r="BB28" s="295">
        <v>0</v>
      </c>
      <c r="BC28" s="295">
        <v>0</v>
      </c>
      <c r="BD28" s="295">
        <v>0</v>
      </c>
      <c r="BE28" s="295">
        <v>0</v>
      </c>
      <c r="BF28" s="295">
        <v>0</v>
      </c>
      <c r="BG28" s="295">
        <v>0</v>
      </c>
      <c r="BH28" s="295">
        <v>0</v>
      </c>
      <c r="BI28" s="295">
        <v>0</v>
      </c>
      <c r="BJ28" s="295">
        <v>0</v>
      </c>
      <c r="BK28" s="295">
        <v>0</v>
      </c>
      <c r="BL28" s="295">
        <v>0</v>
      </c>
      <c r="BM28" s="295">
        <v>0</v>
      </c>
      <c r="BN28" s="295">
        <v>0</v>
      </c>
      <c r="BO28" s="295">
        <v>0</v>
      </c>
      <c r="BP28" s="295">
        <v>0</v>
      </c>
      <c r="BQ28" s="295">
        <v>0</v>
      </c>
      <c r="BR28" s="295">
        <v>0</v>
      </c>
      <c r="BS28" s="295">
        <v>0</v>
      </c>
      <c r="BT28" s="295">
        <v>0</v>
      </c>
      <c r="BU28" s="295">
        <v>0</v>
      </c>
      <c r="BV28" s="295">
        <v>0</v>
      </c>
      <c r="BW28" s="295">
        <v>0</v>
      </c>
      <c r="BX28" s="295">
        <v>0</v>
      </c>
      <c r="BY28" s="295">
        <v>0</v>
      </c>
      <c r="BZ28" s="295">
        <v>0</v>
      </c>
      <c r="CA28" s="295">
        <v>0</v>
      </c>
      <c r="CB28" s="296">
        <v>0</v>
      </c>
    </row>
    <row r="29" spans="1:80" x14ac:dyDescent="0.4">
      <c r="B29" s="212" t="s">
        <v>373</v>
      </c>
      <c r="C29" s="64"/>
      <c r="D29" s="295">
        <v>0</v>
      </c>
      <c r="E29" s="295">
        <v>0</v>
      </c>
      <c r="F29" s="295">
        <v>0</v>
      </c>
      <c r="G29" s="295">
        <v>0</v>
      </c>
      <c r="H29" s="295">
        <v>0</v>
      </c>
      <c r="I29" s="295">
        <v>0</v>
      </c>
      <c r="J29" s="295">
        <v>0</v>
      </c>
      <c r="K29" s="295">
        <v>0</v>
      </c>
      <c r="L29" s="295">
        <v>0</v>
      </c>
      <c r="M29" s="295">
        <v>0</v>
      </c>
      <c r="N29" s="295">
        <v>0</v>
      </c>
      <c r="O29" s="295">
        <v>0</v>
      </c>
      <c r="P29" s="295">
        <v>0</v>
      </c>
      <c r="Q29" s="295">
        <v>0</v>
      </c>
      <c r="R29" s="295">
        <v>0</v>
      </c>
      <c r="S29" s="295">
        <v>0</v>
      </c>
      <c r="T29" s="295">
        <v>0</v>
      </c>
      <c r="U29" s="295">
        <v>0</v>
      </c>
      <c r="V29" s="295">
        <v>0</v>
      </c>
      <c r="W29" s="295">
        <v>0</v>
      </c>
      <c r="X29" s="295">
        <v>0</v>
      </c>
      <c r="Y29" s="295">
        <v>0</v>
      </c>
      <c r="Z29" s="295">
        <v>0</v>
      </c>
      <c r="AA29" s="295">
        <v>0</v>
      </c>
      <c r="AB29" s="295">
        <v>0</v>
      </c>
      <c r="AC29" s="295">
        <v>0</v>
      </c>
      <c r="AD29" s="295">
        <v>0</v>
      </c>
      <c r="AE29" s="295">
        <v>0</v>
      </c>
      <c r="AF29" s="295">
        <v>0</v>
      </c>
      <c r="AG29" s="295">
        <v>0</v>
      </c>
      <c r="AH29" s="295">
        <v>772.81210362020079</v>
      </c>
      <c r="AI29" s="295">
        <v>912.65429379909426</v>
      </c>
      <c r="AJ29" s="295">
        <v>1049.5810005581873</v>
      </c>
      <c r="AK29" s="295">
        <v>1237.2938535808794</v>
      </c>
      <c r="AL29" s="295">
        <v>1415.0885796393793</v>
      </c>
      <c r="AM29" s="295">
        <v>1655.2739886496092</v>
      </c>
      <c r="AN29" s="295">
        <v>1856.8768123129773</v>
      </c>
      <c r="AO29" s="295">
        <v>1989.2295129625934</v>
      </c>
      <c r="AP29" s="295">
        <v>2178.8480527078132</v>
      </c>
      <c r="AQ29" s="295">
        <v>2332.7579787363456</v>
      </c>
      <c r="AR29" s="295">
        <v>2568.7201034171771</v>
      </c>
      <c r="AS29" s="295">
        <v>2839.3256443284918</v>
      </c>
      <c r="AT29" s="295">
        <v>3168.1453738208279</v>
      </c>
      <c r="AU29" s="295">
        <v>3823.4211065045206</v>
      </c>
      <c r="AV29" s="295">
        <v>4244.0094411830742</v>
      </c>
      <c r="AW29" s="295">
        <v>4760.0621334919697</v>
      </c>
      <c r="AX29" s="295">
        <v>5131.4675237746787</v>
      </c>
      <c r="AY29" s="295">
        <v>180.24691556660795</v>
      </c>
      <c r="AZ29" s="295">
        <v>0</v>
      </c>
      <c r="BA29" s="295">
        <v>0</v>
      </c>
      <c r="BB29" s="295">
        <v>0</v>
      </c>
      <c r="BC29" s="295">
        <v>0</v>
      </c>
      <c r="BD29" s="295">
        <v>0</v>
      </c>
      <c r="BE29" s="295">
        <v>0</v>
      </c>
      <c r="BF29" s="295">
        <v>0</v>
      </c>
      <c r="BG29" s="295">
        <v>0</v>
      </c>
      <c r="BH29" s="295">
        <v>0</v>
      </c>
      <c r="BI29" s="295">
        <v>0</v>
      </c>
      <c r="BJ29" s="295">
        <v>0</v>
      </c>
      <c r="BK29" s="295">
        <v>0</v>
      </c>
      <c r="BL29" s="295">
        <v>0</v>
      </c>
      <c r="BM29" s="295">
        <v>0</v>
      </c>
      <c r="BN29" s="295">
        <v>0</v>
      </c>
      <c r="BO29" s="295">
        <v>0</v>
      </c>
      <c r="BP29" s="295">
        <v>0</v>
      </c>
      <c r="BQ29" s="295">
        <v>0</v>
      </c>
      <c r="BR29" s="295">
        <v>0</v>
      </c>
      <c r="BS29" s="295">
        <v>0</v>
      </c>
      <c r="BT29" s="295">
        <v>0</v>
      </c>
      <c r="BU29" s="295">
        <v>0</v>
      </c>
      <c r="BV29" s="295">
        <v>0</v>
      </c>
      <c r="BW29" s="295">
        <v>0</v>
      </c>
      <c r="BX29" s="295">
        <v>0</v>
      </c>
      <c r="BY29" s="295">
        <v>0</v>
      </c>
      <c r="BZ29" s="295">
        <v>0</v>
      </c>
      <c r="CA29" s="295">
        <v>0</v>
      </c>
      <c r="CB29" s="296">
        <v>0</v>
      </c>
    </row>
    <row r="30" spans="1:80" x14ac:dyDescent="0.4">
      <c r="B30" s="212" t="s">
        <v>372</v>
      </c>
      <c r="C30" s="64"/>
      <c r="D30" s="295">
        <v>0</v>
      </c>
      <c r="E30" s="295">
        <v>0</v>
      </c>
      <c r="F30" s="295">
        <v>0</v>
      </c>
      <c r="G30" s="295">
        <v>0</v>
      </c>
      <c r="H30" s="295">
        <v>0</v>
      </c>
      <c r="I30" s="295">
        <v>0</v>
      </c>
      <c r="J30" s="295">
        <v>0</v>
      </c>
      <c r="K30" s="295">
        <v>0</v>
      </c>
      <c r="L30" s="295">
        <v>0</v>
      </c>
      <c r="M30" s="295">
        <v>0</v>
      </c>
      <c r="N30" s="295">
        <v>0</v>
      </c>
      <c r="O30" s="295">
        <v>0</v>
      </c>
      <c r="P30" s="295">
        <v>0</v>
      </c>
      <c r="Q30" s="295">
        <v>0</v>
      </c>
      <c r="R30" s="295">
        <v>0</v>
      </c>
      <c r="S30" s="295">
        <v>0</v>
      </c>
      <c r="T30" s="295">
        <v>0</v>
      </c>
      <c r="U30" s="295">
        <v>0</v>
      </c>
      <c r="V30" s="295">
        <v>0</v>
      </c>
      <c r="W30" s="295">
        <v>0</v>
      </c>
      <c r="X30" s="295">
        <v>0</v>
      </c>
      <c r="Y30" s="295">
        <v>0</v>
      </c>
      <c r="Z30" s="295">
        <v>0</v>
      </c>
      <c r="AA30" s="295">
        <v>0</v>
      </c>
      <c r="AB30" s="295">
        <v>0</v>
      </c>
      <c r="AC30" s="295">
        <v>0</v>
      </c>
      <c r="AD30" s="295">
        <v>0</v>
      </c>
      <c r="AE30" s="295">
        <v>0</v>
      </c>
      <c r="AF30" s="295">
        <v>0</v>
      </c>
      <c r="AG30" s="295">
        <v>0</v>
      </c>
      <c r="AH30" s="295">
        <v>67.18789637979917</v>
      </c>
      <c r="AI30" s="295">
        <v>79.345706200905695</v>
      </c>
      <c r="AJ30" s="295">
        <v>90.418999441812772</v>
      </c>
      <c r="AK30" s="295">
        <v>106.7061464191205</v>
      </c>
      <c r="AL30" s="295">
        <v>124.91142036062074</v>
      </c>
      <c r="AM30" s="295">
        <v>149.72601135039079</v>
      </c>
      <c r="AN30" s="295">
        <v>185.12318768702264</v>
      </c>
      <c r="AO30" s="295">
        <v>232.77048703740655</v>
      </c>
      <c r="AP30" s="295">
        <v>301.54394729218672</v>
      </c>
      <c r="AQ30" s="295">
        <v>374.43702126365451</v>
      </c>
      <c r="AR30" s="295">
        <v>457.42889658282257</v>
      </c>
      <c r="AS30" s="295">
        <v>561.62835567150864</v>
      </c>
      <c r="AT30" s="295">
        <v>691.80662617917244</v>
      </c>
      <c r="AU30" s="295">
        <v>871.03789349547901</v>
      </c>
      <c r="AV30" s="295">
        <v>975.8155588169252</v>
      </c>
      <c r="AW30" s="295">
        <v>1072.8698665080299</v>
      </c>
      <c r="AX30" s="295">
        <v>1130.8804762253205</v>
      </c>
      <c r="AY30" s="295">
        <v>39.723084433392039</v>
      </c>
      <c r="AZ30" s="295">
        <v>0</v>
      </c>
      <c r="BA30" s="295">
        <v>0</v>
      </c>
      <c r="BB30" s="295">
        <v>0</v>
      </c>
      <c r="BC30" s="295">
        <v>0</v>
      </c>
      <c r="BD30" s="295">
        <v>0</v>
      </c>
      <c r="BE30" s="295">
        <v>0</v>
      </c>
      <c r="BF30" s="295">
        <v>0</v>
      </c>
      <c r="BG30" s="295">
        <v>0</v>
      </c>
      <c r="BH30" s="295">
        <v>0</v>
      </c>
      <c r="BI30" s="295">
        <v>0</v>
      </c>
      <c r="BJ30" s="295">
        <v>0</v>
      </c>
      <c r="BK30" s="295">
        <v>0</v>
      </c>
      <c r="BL30" s="295">
        <v>0</v>
      </c>
      <c r="BM30" s="295">
        <v>0</v>
      </c>
      <c r="BN30" s="295">
        <v>0</v>
      </c>
      <c r="BO30" s="295">
        <v>0</v>
      </c>
      <c r="BP30" s="295">
        <v>0</v>
      </c>
      <c r="BQ30" s="295">
        <v>0</v>
      </c>
      <c r="BR30" s="295">
        <v>0</v>
      </c>
      <c r="BS30" s="295">
        <v>0</v>
      </c>
      <c r="BT30" s="295">
        <v>0</v>
      </c>
      <c r="BU30" s="295">
        <v>0</v>
      </c>
      <c r="BV30" s="295">
        <v>0</v>
      </c>
      <c r="BW30" s="295">
        <v>0</v>
      </c>
      <c r="BX30" s="295">
        <v>0</v>
      </c>
      <c r="BY30" s="295">
        <v>0</v>
      </c>
      <c r="BZ30" s="295">
        <v>0</v>
      </c>
      <c r="CA30" s="295">
        <v>0</v>
      </c>
      <c r="CB30" s="296">
        <v>0</v>
      </c>
    </row>
    <row r="31" spans="1:80" ht="24" customHeight="1" x14ac:dyDescent="0.4">
      <c r="B31" s="64" t="s">
        <v>581</v>
      </c>
      <c r="C31" s="64"/>
      <c r="D31" s="295">
        <v>0</v>
      </c>
      <c r="E31" s="295">
        <v>0</v>
      </c>
      <c r="F31" s="295">
        <v>0</v>
      </c>
      <c r="G31" s="295">
        <v>0</v>
      </c>
      <c r="H31" s="295">
        <v>0</v>
      </c>
      <c r="I31" s="295">
        <v>0</v>
      </c>
      <c r="J31" s="295">
        <v>0</v>
      </c>
      <c r="K31" s="295">
        <v>0</v>
      </c>
      <c r="L31" s="295">
        <v>0</v>
      </c>
      <c r="M31" s="295">
        <v>0</v>
      </c>
      <c r="N31" s="295">
        <v>0</v>
      </c>
      <c r="O31" s="295">
        <v>0</v>
      </c>
      <c r="P31" s="295">
        <v>0</v>
      </c>
      <c r="Q31" s="295">
        <v>0</v>
      </c>
      <c r="R31" s="295">
        <v>0</v>
      </c>
      <c r="S31" s="295">
        <v>0</v>
      </c>
      <c r="T31" s="295">
        <v>0</v>
      </c>
      <c r="U31" s="295">
        <v>0</v>
      </c>
      <c r="V31" s="295">
        <v>0</v>
      </c>
      <c r="W31" s="295">
        <v>0</v>
      </c>
      <c r="X31" s="295">
        <v>0</v>
      </c>
      <c r="Y31" s="295">
        <v>0</v>
      </c>
      <c r="Z31" s="295">
        <v>0</v>
      </c>
      <c r="AA31" s="295">
        <v>0</v>
      </c>
      <c r="AB31" s="295">
        <v>0</v>
      </c>
      <c r="AC31" s="295">
        <v>0</v>
      </c>
      <c r="AD31" s="295">
        <v>0</v>
      </c>
      <c r="AE31" s="295">
        <v>0</v>
      </c>
      <c r="AF31" s="295">
        <v>0</v>
      </c>
      <c r="AG31" s="295">
        <v>0</v>
      </c>
      <c r="AH31" s="295">
        <f t="shared" ref="AH31:AY31" si="22">SUM(AH32:AH33)</f>
        <v>0</v>
      </c>
      <c r="AI31" s="295">
        <f t="shared" si="22"/>
        <v>3</v>
      </c>
      <c r="AJ31" s="295">
        <f t="shared" si="22"/>
        <v>10</v>
      </c>
      <c r="AK31" s="295">
        <f t="shared" si="22"/>
        <v>26</v>
      </c>
      <c r="AL31" s="295">
        <f t="shared" si="22"/>
        <v>53</v>
      </c>
      <c r="AM31" s="295">
        <f t="shared" si="22"/>
        <v>67</v>
      </c>
      <c r="AN31" s="295">
        <f t="shared" si="22"/>
        <v>100</v>
      </c>
      <c r="AO31" s="295">
        <f t="shared" si="22"/>
        <v>127</v>
      </c>
      <c r="AP31" s="295">
        <f t="shared" si="22"/>
        <v>193.446</v>
      </c>
      <c r="AQ31" s="295">
        <f t="shared" si="22"/>
        <v>261.20999999999998</v>
      </c>
      <c r="AR31" s="295">
        <f t="shared" si="22"/>
        <v>333.20899999999995</v>
      </c>
      <c r="AS31" s="295">
        <f t="shared" si="22"/>
        <v>435.68200000000002</v>
      </c>
      <c r="AT31" s="295">
        <f t="shared" si="22"/>
        <v>571.06700000000001</v>
      </c>
      <c r="AU31" s="295">
        <f t="shared" si="22"/>
        <v>790.95899999999995</v>
      </c>
      <c r="AV31" s="295">
        <f t="shared" si="22"/>
        <v>989.77700000000004</v>
      </c>
      <c r="AW31" s="295">
        <f t="shared" si="22"/>
        <v>1234.896</v>
      </c>
      <c r="AX31" s="295">
        <f t="shared" si="22"/>
        <v>1442.7860000000001</v>
      </c>
      <c r="AY31" s="295">
        <f t="shared" si="22"/>
        <v>51.029999999999994</v>
      </c>
      <c r="AZ31" s="295">
        <v>0</v>
      </c>
      <c r="BA31" s="295">
        <v>0</v>
      </c>
      <c r="BB31" s="295">
        <v>0</v>
      </c>
      <c r="BC31" s="295">
        <v>0</v>
      </c>
      <c r="BD31" s="295">
        <v>0</v>
      </c>
      <c r="BE31" s="295">
        <v>0</v>
      </c>
      <c r="BF31" s="295">
        <v>0</v>
      </c>
      <c r="BG31" s="295">
        <v>0</v>
      </c>
      <c r="BH31" s="295">
        <v>0</v>
      </c>
      <c r="BI31" s="295">
        <v>0</v>
      </c>
      <c r="BJ31" s="295">
        <v>0</v>
      </c>
      <c r="BK31" s="295">
        <v>0</v>
      </c>
      <c r="BL31" s="295">
        <v>0</v>
      </c>
      <c r="BM31" s="295">
        <v>0</v>
      </c>
      <c r="BN31" s="295">
        <v>0</v>
      </c>
      <c r="BO31" s="295">
        <v>0</v>
      </c>
      <c r="BP31" s="295">
        <v>0</v>
      </c>
      <c r="BQ31" s="295">
        <v>0</v>
      </c>
      <c r="BR31" s="295">
        <v>0</v>
      </c>
      <c r="BS31" s="295">
        <v>0</v>
      </c>
      <c r="BT31" s="295">
        <v>0</v>
      </c>
      <c r="BU31" s="295">
        <v>0</v>
      </c>
      <c r="BV31" s="295">
        <v>0</v>
      </c>
      <c r="BW31" s="295">
        <v>0</v>
      </c>
      <c r="BX31" s="295">
        <v>0</v>
      </c>
      <c r="BY31" s="295">
        <v>0</v>
      </c>
      <c r="BZ31" s="295">
        <v>0</v>
      </c>
      <c r="CA31" s="295">
        <v>0</v>
      </c>
      <c r="CB31" s="296">
        <v>0</v>
      </c>
    </row>
    <row r="32" spans="1:80" x14ac:dyDescent="0.4">
      <c r="B32" s="212" t="s">
        <v>373</v>
      </c>
      <c r="C32" s="64"/>
      <c r="D32" s="295">
        <v>0</v>
      </c>
      <c r="E32" s="295">
        <v>0</v>
      </c>
      <c r="F32" s="295">
        <v>0</v>
      </c>
      <c r="G32" s="295">
        <v>0</v>
      </c>
      <c r="H32" s="295">
        <v>0</v>
      </c>
      <c r="I32" s="295">
        <v>0</v>
      </c>
      <c r="J32" s="295">
        <v>0</v>
      </c>
      <c r="K32" s="295">
        <v>0</v>
      </c>
      <c r="L32" s="295">
        <v>0</v>
      </c>
      <c r="M32" s="295">
        <v>0</v>
      </c>
      <c r="N32" s="295">
        <v>0</v>
      </c>
      <c r="O32" s="295">
        <v>0</v>
      </c>
      <c r="P32" s="295">
        <v>0</v>
      </c>
      <c r="Q32" s="295">
        <v>0</v>
      </c>
      <c r="R32" s="295">
        <v>0</v>
      </c>
      <c r="S32" s="295">
        <v>0</v>
      </c>
      <c r="T32" s="295">
        <v>0</v>
      </c>
      <c r="U32" s="295">
        <v>0</v>
      </c>
      <c r="V32" s="295">
        <v>0</v>
      </c>
      <c r="W32" s="295">
        <v>0</v>
      </c>
      <c r="X32" s="295">
        <v>0</v>
      </c>
      <c r="Y32" s="295">
        <v>0</v>
      </c>
      <c r="Z32" s="295">
        <v>0</v>
      </c>
      <c r="AA32" s="295">
        <v>0</v>
      </c>
      <c r="AB32" s="295">
        <v>0</v>
      </c>
      <c r="AC32" s="295">
        <v>0</v>
      </c>
      <c r="AD32" s="295">
        <v>0</v>
      </c>
      <c r="AE32" s="295">
        <v>0</v>
      </c>
      <c r="AF32" s="295">
        <v>0</v>
      </c>
      <c r="AG32" s="295">
        <v>0</v>
      </c>
      <c r="AH32" s="295">
        <v>0</v>
      </c>
      <c r="AI32" s="295">
        <v>2.8974368625987705</v>
      </c>
      <c r="AJ32" s="295">
        <v>9.6609895148372367</v>
      </c>
      <c r="AK32" s="295">
        <v>25.117688783350097</v>
      </c>
      <c r="AL32" s="295">
        <v>51.162549786587917</v>
      </c>
      <c r="AM32" s="295">
        <v>64.624510381642168</v>
      </c>
      <c r="AN32" s="295">
        <v>96.125074410163435</v>
      </c>
      <c r="AO32" s="295">
        <v>121.31348922174391</v>
      </c>
      <c r="AP32" s="295">
        <v>183.4891118201582</v>
      </c>
      <c r="AQ32" s="295">
        <v>245.98525168976292</v>
      </c>
      <c r="AR32" s="295">
        <v>311.65002502751975</v>
      </c>
      <c r="AS32" s="295">
        <v>404.55730617143536</v>
      </c>
      <c r="AT32" s="295">
        <v>526.74289399371503</v>
      </c>
      <c r="AU32" s="295">
        <v>727.27916232282041</v>
      </c>
      <c r="AV32" s="295">
        <v>911.30117816056713</v>
      </c>
      <c r="AW32" s="295">
        <v>1137.0936137204967</v>
      </c>
      <c r="AX32" s="295">
        <v>1326.7305100097926</v>
      </c>
      <c r="AY32" s="295">
        <v>46.925225172547911</v>
      </c>
      <c r="AZ32" s="295">
        <v>0</v>
      </c>
      <c r="BA32" s="295">
        <v>0</v>
      </c>
      <c r="BB32" s="295">
        <v>0</v>
      </c>
      <c r="BC32" s="295">
        <v>0</v>
      </c>
      <c r="BD32" s="295">
        <v>0</v>
      </c>
      <c r="BE32" s="295">
        <v>0</v>
      </c>
      <c r="BF32" s="295">
        <v>0</v>
      </c>
      <c r="BG32" s="295">
        <v>0</v>
      </c>
      <c r="BH32" s="295">
        <v>0</v>
      </c>
      <c r="BI32" s="295">
        <v>0</v>
      </c>
      <c r="BJ32" s="295">
        <v>0</v>
      </c>
      <c r="BK32" s="295">
        <v>0</v>
      </c>
      <c r="BL32" s="295">
        <v>0</v>
      </c>
      <c r="BM32" s="295">
        <v>0</v>
      </c>
      <c r="BN32" s="295">
        <v>0</v>
      </c>
      <c r="BO32" s="295">
        <v>0</v>
      </c>
      <c r="BP32" s="295">
        <v>0</v>
      </c>
      <c r="BQ32" s="295">
        <v>0</v>
      </c>
      <c r="BR32" s="295">
        <v>0</v>
      </c>
      <c r="BS32" s="295">
        <v>0</v>
      </c>
      <c r="BT32" s="295">
        <v>0</v>
      </c>
      <c r="BU32" s="295">
        <v>0</v>
      </c>
      <c r="BV32" s="295">
        <v>0</v>
      </c>
      <c r="BW32" s="295">
        <v>0</v>
      </c>
      <c r="BX32" s="295">
        <v>0</v>
      </c>
      <c r="BY32" s="295">
        <v>0</v>
      </c>
      <c r="BZ32" s="295">
        <v>0</v>
      </c>
      <c r="CA32" s="295">
        <v>0</v>
      </c>
      <c r="CB32" s="296">
        <v>0</v>
      </c>
    </row>
    <row r="33" spans="2:80" x14ac:dyDescent="0.4">
      <c r="B33" s="212" t="s">
        <v>372</v>
      </c>
      <c r="C33" s="64"/>
      <c r="D33" s="295">
        <v>0</v>
      </c>
      <c r="E33" s="295">
        <v>0</v>
      </c>
      <c r="F33" s="295">
        <v>0</v>
      </c>
      <c r="G33" s="295">
        <v>0</v>
      </c>
      <c r="H33" s="295">
        <v>0</v>
      </c>
      <c r="I33" s="295">
        <v>0</v>
      </c>
      <c r="J33" s="295">
        <v>0</v>
      </c>
      <c r="K33" s="295">
        <v>0</v>
      </c>
      <c r="L33" s="295">
        <v>0</v>
      </c>
      <c r="M33" s="295">
        <v>0</v>
      </c>
      <c r="N33" s="295">
        <v>0</v>
      </c>
      <c r="O33" s="295">
        <v>0</v>
      </c>
      <c r="P33" s="295">
        <v>0</v>
      </c>
      <c r="Q33" s="295">
        <v>0</v>
      </c>
      <c r="R33" s="295">
        <v>0</v>
      </c>
      <c r="S33" s="295">
        <v>0</v>
      </c>
      <c r="T33" s="295">
        <v>0</v>
      </c>
      <c r="U33" s="295">
        <v>0</v>
      </c>
      <c r="V33" s="295">
        <v>0</v>
      </c>
      <c r="W33" s="295">
        <v>0</v>
      </c>
      <c r="X33" s="295">
        <v>0</v>
      </c>
      <c r="Y33" s="295">
        <v>0</v>
      </c>
      <c r="Z33" s="295">
        <v>0</v>
      </c>
      <c r="AA33" s="295">
        <v>0</v>
      </c>
      <c r="AB33" s="295">
        <v>0</v>
      </c>
      <c r="AC33" s="295">
        <v>0</v>
      </c>
      <c r="AD33" s="295">
        <v>0</v>
      </c>
      <c r="AE33" s="295">
        <v>0</v>
      </c>
      <c r="AF33" s="295">
        <v>0</v>
      </c>
      <c r="AG33" s="295">
        <v>0</v>
      </c>
      <c r="AH33" s="295">
        <v>0</v>
      </c>
      <c r="AI33" s="295">
        <v>0.10256313740122944</v>
      </c>
      <c r="AJ33" s="295">
        <v>0.339010485162763</v>
      </c>
      <c r="AK33" s="295">
        <v>0.88231121664990164</v>
      </c>
      <c r="AL33" s="295">
        <v>1.8374502134120854</v>
      </c>
      <c r="AM33" s="295">
        <v>2.3754896183578387</v>
      </c>
      <c r="AN33" s="295">
        <v>3.874925589836558</v>
      </c>
      <c r="AO33" s="295">
        <v>5.6865107782560864</v>
      </c>
      <c r="AP33" s="295">
        <v>9.9568881798417888</v>
      </c>
      <c r="AQ33" s="295">
        <v>15.224748310237054</v>
      </c>
      <c r="AR33" s="295">
        <v>21.558974972480229</v>
      </c>
      <c r="AS33" s="295">
        <v>31.124693828564666</v>
      </c>
      <c r="AT33" s="295">
        <v>44.324106006285028</v>
      </c>
      <c r="AU33" s="295">
        <v>63.679837677179577</v>
      </c>
      <c r="AV33" s="295">
        <v>78.475821839432896</v>
      </c>
      <c r="AW33" s="295">
        <v>97.802386279503267</v>
      </c>
      <c r="AX33" s="295">
        <v>116.05548999020743</v>
      </c>
      <c r="AY33" s="295">
        <v>4.1047748274520854</v>
      </c>
      <c r="AZ33" s="295">
        <v>0</v>
      </c>
      <c r="BA33" s="295">
        <v>0</v>
      </c>
      <c r="BB33" s="295">
        <v>0</v>
      </c>
      <c r="BC33" s="295">
        <v>0</v>
      </c>
      <c r="BD33" s="295">
        <v>0</v>
      </c>
      <c r="BE33" s="295">
        <v>0</v>
      </c>
      <c r="BF33" s="295">
        <v>0</v>
      </c>
      <c r="BG33" s="295">
        <v>0</v>
      </c>
      <c r="BH33" s="295">
        <v>0</v>
      </c>
      <c r="BI33" s="295">
        <v>0</v>
      </c>
      <c r="BJ33" s="295">
        <v>0</v>
      </c>
      <c r="BK33" s="295">
        <v>0</v>
      </c>
      <c r="BL33" s="295">
        <v>0</v>
      </c>
      <c r="BM33" s="295">
        <v>0</v>
      </c>
      <c r="BN33" s="295">
        <v>0</v>
      </c>
      <c r="BO33" s="295">
        <v>0</v>
      </c>
      <c r="BP33" s="295">
        <v>0</v>
      </c>
      <c r="BQ33" s="295">
        <v>0</v>
      </c>
      <c r="BR33" s="295">
        <v>0</v>
      </c>
      <c r="BS33" s="295">
        <v>0</v>
      </c>
      <c r="BT33" s="295">
        <v>0</v>
      </c>
      <c r="BU33" s="295">
        <v>0</v>
      </c>
      <c r="BV33" s="295">
        <v>0</v>
      </c>
      <c r="BW33" s="295">
        <v>0</v>
      </c>
      <c r="BX33" s="295">
        <v>0</v>
      </c>
      <c r="BY33" s="295">
        <v>0</v>
      </c>
      <c r="BZ33" s="295">
        <v>0</v>
      </c>
      <c r="CA33" s="295">
        <v>0</v>
      </c>
      <c r="CB33" s="296">
        <v>0</v>
      </c>
    </row>
    <row r="34" spans="2:80" s="175" customFormat="1" ht="26.25" customHeight="1" x14ac:dyDescent="0.4">
      <c r="B34" s="169" t="s">
        <v>226</v>
      </c>
      <c r="C34" s="166"/>
      <c r="D34" s="291">
        <v>43.5</v>
      </c>
      <c r="E34" s="291">
        <v>65.5</v>
      </c>
      <c r="F34" s="291">
        <v>68.599999999999994</v>
      </c>
      <c r="G34" s="291">
        <v>63.3</v>
      </c>
      <c r="H34" s="291">
        <v>79.2</v>
      </c>
      <c r="I34" s="291">
        <v>84.9</v>
      </c>
      <c r="J34" s="291">
        <v>84.5</v>
      </c>
      <c r="K34" s="291">
        <v>99.6</v>
      </c>
      <c r="L34" s="291">
        <v>96.7</v>
      </c>
      <c r="M34" s="291">
        <v>111.4</v>
      </c>
      <c r="N34" s="291">
        <v>133.5</v>
      </c>
      <c r="O34" s="291">
        <v>130.6</v>
      </c>
      <c r="P34" s="291">
        <v>135</v>
      </c>
      <c r="Q34" s="291">
        <v>154.6</v>
      </c>
      <c r="R34" s="291">
        <v>161.5</v>
      </c>
      <c r="S34" s="291">
        <v>191.4</v>
      </c>
      <c r="T34" s="291">
        <v>200.9</v>
      </c>
      <c r="U34" s="291">
        <v>248.5</v>
      </c>
      <c r="V34" s="291">
        <v>261.8</v>
      </c>
      <c r="W34" s="291">
        <v>322.89999999999998</v>
      </c>
      <c r="X34" s="291">
        <v>348.4</v>
      </c>
      <c r="Y34" s="291">
        <v>382.7</v>
      </c>
      <c r="Z34" s="291">
        <v>373.7</v>
      </c>
      <c r="AA34" s="291">
        <v>322.7</v>
      </c>
      <c r="AB34" s="291">
        <v>290.60000000000002</v>
      </c>
      <c r="AC34" s="291">
        <v>306.26799999999997</v>
      </c>
      <c r="AD34" s="291">
        <v>345.32</v>
      </c>
      <c r="AE34" s="291">
        <v>425.15600000000001</v>
      </c>
      <c r="AF34" s="291">
        <v>496.142</v>
      </c>
      <c r="AG34" s="291">
        <v>585.375</v>
      </c>
      <c r="AH34" s="291">
        <f t="shared" ref="AH34:CB34" si="23">SUM(AH35:AH36)</f>
        <v>696</v>
      </c>
      <c r="AI34" s="291">
        <f t="shared" si="23"/>
        <v>655</v>
      </c>
      <c r="AJ34" s="291">
        <f t="shared" si="23"/>
        <v>654</v>
      </c>
      <c r="AK34" s="291">
        <f t="shared" si="23"/>
        <v>680</v>
      </c>
      <c r="AL34" s="291">
        <f t="shared" si="23"/>
        <v>554</v>
      </c>
      <c r="AM34" s="291">
        <f t="shared" si="23"/>
        <v>265</v>
      </c>
      <c r="AN34" s="291">
        <f t="shared" si="23"/>
        <v>279</v>
      </c>
      <c r="AO34" s="291">
        <f t="shared" si="23"/>
        <v>276</v>
      </c>
      <c r="AP34" s="291">
        <f t="shared" si="23"/>
        <v>179</v>
      </c>
      <c r="AQ34" s="291">
        <f t="shared" si="23"/>
        <v>193.001</v>
      </c>
      <c r="AR34" s="291">
        <f t="shared" si="23"/>
        <v>191.96</v>
      </c>
      <c r="AS34" s="291">
        <f t="shared" si="23"/>
        <v>203.69200000000001</v>
      </c>
      <c r="AT34" s="291">
        <f t="shared" si="23"/>
        <v>216.292</v>
      </c>
      <c r="AU34" s="291">
        <f t="shared" si="23"/>
        <v>273.512</v>
      </c>
      <c r="AV34" s="291">
        <f t="shared" si="23"/>
        <v>364</v>
      </c>
      <c r="AW34" s="291">
        <f t="shared" si="23"/>
        <v>365</v>
      </c>
      <c r="AX34" s="291">
        <f t="shared" si="23"/>
        <v>341.84</v>
      </c>
      <c r="AY34" s="291">
        <f t="shared" si="23"/>
        <v>12</v>
      </c>
      <c r="AZ34" s="291">
        <f t="shared" si="23"/>
        <v>0</v>
      </c>
      <c r="BA34" s="291">
        <f t="shared" si="23"/>
        <v>0</v>
      </c>
      <c r="BB34" s="291">
        <f t="shared" si="23"/>
        <v>0</v>
      </c>
      <c r="BC34" s="291">
        <f t="shared" si="23"/>
        <v>0</v>
      </c>
      <c r="BD34" s="291">
        <f t="shared" si="23"/>
        <v>0</v>
      </c>
      <c r="BE34" s="291">
        <f t="shared" si="23"/>
        <v>0</v>
      </c>
      <c r="BF34" s="291">
        <f t="shared" si="23"/>
        <v>0</v>
      </c>
      <c r="BG34" s="291">
        <f t="shared" si="23"/>
        <v>0</v>
      </c>
      <c r="BH34" s="291">
        <f t="shared" si="23"/>
        <v>0</v>
      </c>
      <c r="BI34" s="291">
        <f t="shared" si="23"/>
        <v>0</v>
      </c>
      <c r="BJ34" s="291">
        <f t="shared" si="23"/>
        <v>0</v>
      </c>
      <c r="BK34" s="291">
        <f t="shared" si="23"/>
        <v>0</v>
      </c>
      <c r="BL34" s="291">
        <f t="shared" si="23"/>
        <v>0</v>
      </c>
      <c r="BM34" s="291">
        <f t="shared" si="23"/>
        <v>0</v>
      </c>
      <c r="BN34" s="291">
        <f t="shared" si="23"/>
        <v>0</v>
      </c>
      <c r="BO34" s="291">
        <f t="shared" si="23"/>
        <v>0</v>
      </c>
      <c r="BP34" s="291">
        <f t="shared" si="23"/>
        <v>0</v>
      </c>
      <c r="BQ34" s="291">
        <f t="shared" si="23"/>
        <v>0</v>
      </c>
      <c r="BR34" s="291">
        <f t="shared" si="23"/>
        <v>0</v>
      </c>
      <c r="BS34" s="291">
        <f t="shared" si="23"/>
        <v>0</v>
      </c>
      <c r="BT34" s="291">
        <f t="shared" si="23"/>
        <v>0</v>
      </c>
      <c r="BU34" s="291">
        <f t="shared" si="23"/>
        <v>0</v>
      </c>
      <c r="BV34" s="291">
        <f t="shared" si="23"/>
        <v>0</v>
      </c>
      <c r="BW34" s="291">
        <f t="shared" si="23"/>
        <v>0</v>
      </c>
      <c r="BX34" s="291">
        <f t="shared" si="23"/>
        <v>0</v>
      </c>
      <c r="BY34" s="291">
        <f t="shared" si="23"/>
        <v>0</v>
      </c>
      <c r="BZ34" s="291">
        <f t="shared" si="23"/>
        <v>0</v>
      </c>
      <c r="CA34" s="291">
        <f t="shared" si="23"/>
        <v>0</v>
      </c>
      <c r="CB34" s="292">
        <f t="shared" si="23"/>
        <v>0</v>
      </c>
    </row>
    <row r="35" spans="2:80" x14ac:dyDescent="0.4">
      <c r="B35" s="294" t="s">
        <v>373</v>
      </c>
      <c r="C35" s="64"/>
      <c r="D35" s="295">
        <v>0</v>
      </c>
      <c r="E35" s="295">
        <v>0</v>
      </c>
      <c r="F35" s="295">
        <v>0</v>
      </c>
      <c r="G35" s="295">
        <v>0</v>
      </c>
      <c r="H35" s="295">
        <v>0</v>
      </c>
      <c r="I35" s="295">
        <v>0</v>
      </c>
      <c r="J35" s="295">
        <v>0</v>
      </c>
      <c r="K35" s="295">
        <v>0</v>
      </c>
      <c r="L35" s="295">
        <v>0</v>
      </c>
      <c r="M35" s="295">
        <v>0</v>
      </c>
      <c r="N35" s="295">
        <v>0</v>
      </c>
      <c r="O35" s="295">
        <v>0</v>
      </c>
      <c r="P35" s="295">
        <v>0</v>
      </c>
      <c r="Q35" s="295">
        <v>0</v>
      </c>
      <c r="R35" s="295">
        <v>0</v>
      </c>
      <c r="S35" s="295">
        <v>0</v>
      </c>
      <c r="T35" s="295">
        <v>0</v>
      </c>
      <c r="U35" s="295">
        <v>0</v>
      </c>
      <c r="V35" s="295">
        <v>0</v>
      </c>
      <c r="W35" s="295">
        <v>0</v>
      </c>
      <c r="X35" s="295">
        <v>0</v>
      </c>
      <c r="Y35" s="295">
        <v>0</v>
      </c>
      <c r="Z35" s="295">
        <v>0</v>
      </c>
      <c r="AA35" s="295">
        <v>0</v>
      </c>
      <c r="AB35" s="295">
        <v>0</v>
      </c>
      <c r="AC35" s="295">
        <v>0</v>
      </c>
      <c r="AD35" s="295">
        <v>0</v>
      </c>
      <c r="AE35" s="295">
        <v>0</v>
      </c>
      <c r="AF35" s="295">
        <v>0</v>
      </c>
      <c r="AG35" s="295">
        <v>0</v>
      </c>
      <c r="AH35" s="295">
        <v>692.06779661016947</v>
      </c>
      <c r="AI35" s="295">
        <v>651.10284251412429</v>
      </c>
      <c r="AJ35" s="295">
        <v>650.38790467625904</v>
      </c>
      <c r="AK35" s="295">
        <v>676.92556782599399</v>
      </c>
      <c r="AL35" s="295">
        <v>552.13472446683784</v>
      </c>
      <c r="AM35" s="295">
        <v>263.61462111751996</v>
      </c>
      <c r="AN35" s="295">
        <v>276.69102132243557</v>
      </c>
      <c r="AO35" s="295">
        <v>274.81545064377684</v>
      </c>
      <c r="AP35" s="295">
        <v>178.54797979797979</v>
      </c>
      <c r="AQ35" s="295">
        <v>192.06056974676341</v>
      </c>
      <c r="AR35" s="295">
        <v>190.63684421681606</v>
      </c>
      <c r="AS35" s="295">
        <v>201.85271023236854</v>
      </c>
      <c r="AT35" s="295">
        <v>214.42086405082213</v>
      </c>
      <c r="AU35" s="295">
        <v>271.85824636591479</v>
      </c>
      <c r="AV35" s="295">
        <v>362.03859649122808</v>
      </c>
      <c r="AW35" s="295">
        <v>362.42036586127239</v>
      </c>
      <c r="AX35" s="295">
        <v>340.62348754448396</v>
      </c>
      <c r="AY35" s="295">
        <v>11.957295373665481</v>
      </c>
      <c r="AZ35" s="295">
        <v>0</v>
      </c>
      <c r="BA35" s="295">
        <v>0</v>
      </c>
      <c r="BB35" s="295">
        <v>0</v>
      </c>
      <c r="BC35" s="295">
        <v>0</v>
      </c>
      <c r="BD35" s="295">
        <v>0</v>
      </c>
      <c r="BE35" s="295">
        <v>0</v>
      </c>
      <c r="BF35" s="295">
        <v>0</v>
      </c>
      <c r="BG35" s="295">
        <v>0</v>
      </c>
      <c r="BH35" s="295">
        <v>0</v>
      </c>
      <c r="BI35" s="295">
        <v>0</v>
      </c>
      <c r="BJ35" s="295">
        <v>0</v>
      </c>
      <c r="BK35" s="295">
        <v>0</v>
      </c>
      <c r="BL35" s="295">
        <v>0</v>
      </c>
      <c r="BM35" s="295">
        <v>0</v>
      </c>
      <c r="BN35" s="295">
        <v>0</v>
      </c>
      <c r="BO35" s="295">
        <v>0</v>
      </c>
      <c r="BP35" s="295">
        <v>0</v>
      </c>
      <c r="BQ35" s="295">
        <v>0</v>
      </c>
      <c r="BR35" s="295">
        <v>0</v>
      </c>
      <c r="BS35" s="295">
        <v>0</v>
      </c>
      <c r="BT35" s="295">
        <v>0</v>
      </c>
      <c r="BU35" s="295">
        <v>0</v>
      </c>
      <c r="BV35" s="295">
        <v>0</v>
      </c>
      <c r="BW35" s="295">
        <v>0</v>
      </c>
      <c r="BX35" s="295">
        <v>0</v>
      </c>
      <c r="BY35" s="295">
        <v>0</v>
      </c>
      <c r="BZ35" s="295">
        <v>0</v>
      </c>
      <c r="CA35" s="295">
        <v>0</v>
      </c>
      <c r="CB35" s="296">
        <v>0</v>
      </c>
    </row>
    <row r="36" spans="2:80" x14ac:dyDescent="0.4">
      <c r="B36" s="294" t="s">
        <v>372</v>
      </c>
      <c r="C36" s="64"/>
      <c r="D36" s="295">
        <v>0</v>
      </c>
      <c r="E36" s="295">
        <v>0</v>
      </c>
      <c r="F36" s="295">
        <v>0</v>
      </c>
      <c r="G36" s="295">
        <v>0</v>
      </c>
      <c r="H36" s="295">
        <v>0</v>
      </c>
      <c r="I36" s="295">
        <v>0</v>
      </c>
      <c r="J36" s="295">
        <v>0</v>
      </c>
      <c r="K36" s="295">
        <v>0</v>
      </c>
      <c r="L36" s="295">
        <v>0</v>
      </c>
      <c r="M36" s="295">
        <v>0</v>
      </c>
      <c r="N36" s="295">
        <v>0</v>
      </c>
      <c r="O36" s="295">
        <v>0</v>
      </c>
      <c r="P36" s="295">
        <v>0</v>
      </c>
      <c r="Q36" s="295">
        <v>0</v>
      </c>
      <c r="R36" s="295">
        <v>0</v>
      </c>
      <c r="S36" s="295">
        <v>0</v>
      </c>
      <c r="T36" s="295">
        <v>0</v>
      </c>
      <c r="U36" s="295">
        <v>0</v>
      </c>
      <c r="V36" s="295">
        <v>0</v>
      </c>
      <c r="W36" s="295">
        <v>0</v>
      </c>
      <c r="X36" s="295">
        <v>0</v>
      </c>
      <c r="Y36" s="295">
        <v>0</v>
      </c>
      <c r="Z36" s="295">
        <v>0</v>
      </c>
      <c r="AA36" s="295">
        <v>0</v>
      </c>
      <c r="AB36" s="295">
        <v>0</v>
      </c>
      <c r="AC36" s="295">
        <v>0</v>
      </c>
      <c r="AD36" s="295">
        <v>0</v>
      </c>
      <c r="AE36" s="295">
        <v>0</v>
      </c>
      <c r="AF36" s="295">
        <v>0</v>
      </c>
      <c r="AG36" s="295">
        <v>0</v>
      </c>
      <c r="AH36" s="295">
        <v>3.9322033898305087</v>
      </c>
      <c r="AI36" s="295">
        <v>3.8971574858757063</v>
      </c>
      <c r="AJ36" s="295">
        <v>3.6120953237410074</v>
      </c>
      <c r="AK36" s="295">
        <v>3.0744321740060183</v>
      </c>
      <c r="AL36" s="295">
        <v>1.8652755331622144</v>
      </c>
      <c r="AM36" s="295">
        <v>1.3853788824800299</v>
      </c>
      <c r="AN36" s="295">
        <v>2.3089786775644203</v>
      </c>
      <c r="AO36" s="295">
        <v>1.1845493562231759</v>
      </c>
      <c r="AP36" s="295">
        <v>0.45202020202020204</v>
      </c>
      <c r="AQ36" s="295">
        <v>0.94043025323659124</v>
      </c>
      <c r="AR36" s="295">
        <v>1.3231557831839522</v>
      </c>
      <c r="AS36" s="295">
        <v>1.8392897676314719</v>
      </c>
      <c r="AT36" s="295">
        <v>1.8711359491778774</v>
      </c>
      <c r="AU36" s="295">
        <v>1.653753634085213</v>
      </c>
      <c r="AV36" s="295">
        <v>1.9614035087719299</v>
      </c>
      <c r="AW36" s="295">
        <v>2.5796341387276018</v>
      </c>
      <c r="AX36" s="295">
        <v>1.2165124555160141</v>
      </c>
      <c r="AY36" s="295">
        <v>4.2704626334519574E-2</v>
      </c>
      <c r="AZ36" s="295">
        <v>0</v>
      </c>
      <c r="BA36" s="295">
        <v>0</v>
      </c>
      <c r="BB36" s="295">
        <v>0</v>
      </c>
      <c r="BC36" s="295">
        <v>0</v>
      </c>
      <c r="BD36" s="295">
        <v>0</v>
      </c>
      <c r="BE36" s="295">
        <v>0</v>
      </c>
      <c r="BF36" s="295">
        <v>0</v>
      </c>
      <c r="BG36" s="295">
        <v>0</v>
      </c>
      <c r="BH36" s="295">
        <v>0</v>
      </c>
      <c r="BI36" s="295">
        <v>0</v>
      </c>
      <c r="BJ36" s="295">
        <v>0</v>
      </c>
      <c r="BK36" s="295">
        <v>0</v>
      </c>
      <c r="BL36" s="295">
        <v>0</v>
      </c>
      <c r="BM36" s="295">
        <v>0</v>
      </c>
      <c r="BN36" s="295">
        <v>0</v>
      </c>
      <c r="BO36" s="295">
        <v>0</v>
      </c>
      <c r="BP36" s="295">
        <v>0</v>
      </c>
      <c r="BQ36" s="295">
        <v>0</v>
      </c>
      <c r="BR36" s="295">
        <v>0</v>
      </c>
      <c r="BS36" s="295">
        <v>0</v>
      </c>
      <c r="BT36" s="295">
        <v>0</v>
      </c>
      <c r="BU36" s="295">
        <v>0</v>
      </c>
      <c r="BV36" s="295">
        <v>0</v>
      </c>
      <c r="BW36" s="295">
        <v>0</v>
      </c>
      <c r="BX36" s="295">
        <v>0</v>
      </c>
      <c r="BY36" s="295">
        <v>0</v>
      </c>
      <c r="BZ36" s="295">
        <v>0</v>
      </c>
      <c r="CA36" s="295">
        <v>0</v>
      </c>
      <c r="CB36" s="296">
        <v>0</v>
      </c>
    </row>
    <row r="37" spans="2:80" s="175" customFormat="1" ht="25.5" customHeight="1" x14ac:dyDescent="0.4">
      <c r="B37" s="66" t="s">
        <v>582</v>
      </c>
      <c r="C37" s="66"/>
      <c r="D37" s="291">
        <v>0</v>
      </c>
      <c r="E37" s="291">
        <v>0</v>
      </c>
      <c r="F37" s="291">
        <v>0</v>
      </c>
      <c r="G37" s="291">
        <v>0</v>
      </c>
      <c r="H37" s="291">
        <v>0</v>
      </c>
      <c r="I37" s="291">
        <v>0</v>
      </c>
      <c r="J37" s="291">
        <v>0</v>
      </c>
      <c r="K37" s="291">
        <v>0</v>
      </c>
      <c r="L37" s="291">
        <v>0</v>
      </c>
      <c r="M37" s="291">
        <v>0</v>
      </c>
      <c r="N37" s="291">
        <v>0</v>
      </c>
      <c r="O37" s="291">
        <v>0</v>
      </c>
      <c r="P37" s="291">
        <v>0</v>
      </c>
      <c r="Q37" s="291">
        <v>0</v>
      </c>
      <c r="R37" s="291">
        <v>0</v>
      </c>
      <c r="S37" s="291">
        <v>0</v>
      </c>
      <c r="T37" s="291">
        <v>0</v>
      </c>
      <c r="U37" s="291">
        <v>0</v>
      </c>
      <c r="V37" s="291">
        <v>0</v>
      </c>
      <c r="W37" s="291">
        <v>0</v>
      </c>
      <c r="X37" s="291">
        <v>0</v>
      </c>
      <c r="Y37" s="291">
        <v>0</v>
      </c>
      <c r="Z37" s="291">
        <v>0</v>
      </c>
      <c r="AA37" s="291">
        <v>0</v>
      </c>
      <c r="AB37" s="291">
        <v>0</v>
      </c>
      <c r="AC37" s="291">
        <v>0</v>
      </c>
      <c r="AD37" s="291">
        <v>0</v>
      </c>
      <c r="AE37" s="291">
        <v>11.6</v>
      </c>
      <c r="AF37" s="291">
        <v>33.9</v>
      </c>
      <c r="AG37" s="291">
        <v>44.5</v>
      </c>
      <c r="AH37" s="291">
        <f t="shared" ref="AH37:CB37" si="24">SUM(AH38:AH39)</f>
        <v>69</v>
      </c>
      <c r="AI37" s="291">
        <f t="shared" si="24"/>
        <v>85</v>
      </c>
      <c r="AJ37" s="291">
        <f t="shared" si="24"/>
        <v>108</v>
      </c>
      <c r="AK37" s="291">
        <f t="shared" si="24"/>
        <v>130</v>
      </c>
      <c r="AL37" s="291">
        <f t="shared" si="24"/>
        <v>154</v>
      </c>
      <c r="AM37" s="291">
        <f t="shared" si="24"/>
        <v>182</v>
      </c>
      <c r="AN37" s="291">
        <f t="shared" si="24"/>
        <v>236</v>
      </c>
      <c r="AO37" s="291">
        <f t="shared" si="24"/>
        <v>266</v>
      </c>
      <c r="AP37" s="291">
        <f t="shared" si="24"/>
        <v>285</v>
      </c>
      <c r="AQ37" s="291">
        <f t="shared" si="24"/>
        <v>295.17</v>
      </c>
      <c r="AR37" s="291">
        <f t="shared" si="24"/>
        <v>316.22399999999999</v>
      </c>
      <c r="AS37" s="291">
        <f t="shared" si="24"/>
        <v>345.99400000000003</v>
      </c>
      <c r="AT37" s="291">
        <f t="shared" si="24"/>
        <v>428.738</v>
      </c>
      <c r="AU37" s="291">
        <f t="shared" si="24"/>
        <v>596.20899999999983</v>
      </c>
      <c r="AV37" s="291">
        <f t="shared" si="24"/>
        <v>640.11500000000001</v>
      </c>
      <c r="AW37" s="291">
        <f t="shared" si="24"/>
        <v>703.23900000000003</v>
      </c>
      <c r="AX37" s="291">
        <f t="shared" si="24"/>
        <v>775.55</v>
      </c>
      <c r="AY37" s="291">
        <f t="shared" si="24"/>
        <v>820.41200000000003</v>
      </c>
      <c r="AZ37" s="291">
        <f t="shared" si="24"/>
        <v>905.78099999999995</v>
      </c>
      <c r="BA37" s="291">
        <f t="shared" si="24"/>
        <v>998.82600000000002</v>
      </c>
      <c r="BB37" s="291">
        <f t="shared" si="24"/>
        <v>984.22199999999998</v>
      </c>
      <c r="BC37" s="291">
        <f t="shared" si="24"/>
        <v>1006.239</v>
      </c>
      <c r="BD37" s="291">
        <f t="shared" si="24"/>
        <v>1014.208</v>
      </c>
      <c r="BE37" s="291">
        <f t="shared" si="24"/>
        <v>1039.6609860351221</v>
      </c>
      <c r="BF37" s="291">
        <f t="shared" si="24"/>
        <v>957.64443993986208</v>
      </c>
      <c r="BG37" s="291">
        <f t="shared" si="24"/>
        <v>936.04611806509195</v>
      </c>
      <c r="BH37" s="291">
        <f t="shared" si="24"/>
        <v>918.404</v>
      </c>
      <c r="BI37" s="291">
        <f t="shared" si="24"/>
        <v>900.21167600999991</v>
      </c>
      <c r="BJ37" s="291">
        <f t="shared" si="24"/>
        <v>903.50131326000019</v>
      </c>
      <c r="BK37" s="291">
        <f t="shared" si="24"/>
        <v>898.33186294287157</v>
      </c>
      <c r="BL37" s="291">
        <f t="shared" si="24"/>
        <v>887.43066767999994</v>
      </c>
      <c r="BM37" s="291">
        <f t="shared" si="24"/>
        <v>906.54925574000004</v>
      </c>
      <c r="BN37" s="291">
        <f t="shared" si="24"/>
        <v>888.26432449502204</v>
      </c>
      <c r="BO37" s="291">
        <f t="shared" si="24"/>
        <v>880.68628874000012</v>
      </c>
      <c r="BP37" s="291">
        <f t="shared" si="24"/>
        <v>886.86491193999996</v>
      </c>
      <c r="BQ37" s="291">
        <f t="shared" si="24"/>
        <v>859.72773397999993</v>
      </c>
      <c r="BR37" s="291">
        <f t="shared" si="24"/>
        <v>735.16706013999999</v>
      </c>
      <c r="BS37" s="291">
        <f t="shared" si="24"/>
        <v>469.59270565999998</v>
      </c>
      <c r="BT37" s="291">
        <f t="shared" si="24"/>
        <v>234.28937808999999</v>
      </c>
      <c r="BU37" s="291">
        <f t="shared" si="24"/>
        <v>119.58597665000002</v>
      </c>
      <c r="BV37" s="291">
        <f t="shared" si="24"/>
        <v>97.159200739999989</v>
      </c>
      <c r="BW37" s="291">
        <f t="shared" si="24"/>
        <v>89.337048068487249</v>
      </c>
      <c r="BX37" s="291">
        <f t="shared" si="24"/>
        <v>79.421641674601531</v>
      </c>
      <c r="BY37" s="291">
        <f t="shared" si="24"/>
        <v>75.247695565614094</v>
      </c>
      <c r="BZ37" s="291">
        <f t="shared" si="24"/>
        <v>71.999940988027689</v>
      </c>
      <c r="CA37" s="291">
        <f t="shared" si="24"/>
        <v>70.464885930862309</v>
      </c>
      <c r="CB37" s="292">
        <f t="shared" si="24"/>
        <v>65.954258812992606</v>
      </c>
    </row>
    <row r="38" spans="2:80" x14ac:dyDescent="0.4">
      <c r="B38" s="294" t="s">
        <v>373</v>
      </c>
      <c r="C38" s="294"/>
      <c r="D38" s="295">
        <v>0</v>
      </c>
      <c r="E38" s="295">
        <v>0</v>
      </c>
      <c r="F38" s="295">
        <v>0</v>
      </c>
      <c r="G38" s="295">
        <v>0</v>
      </c>
      <c r="H38" s="295">
        <v>0</v>
      </c>
      <c r="I38" s="295">
        <v>0</v>
      </c>
      <c r="J38" s="295">
        <v>0</v>
      </c>
      <c r="K38" s="295">
        <v>0</v>
      </c>
      <c r="L38" s="295">
        <v>0</v>
      </c>
      <c r="M38" s="295">
        <v>0</v>
      </c>
      <c r="N38" s="295">
        <v>0</v>
      </c>
      <c r="O38" s="295">
        <v>0</v>
      </c>
      <c r="P38" s="295">
        <v>0</v>
      </c>
      <c r="Q38" s="295">
        <v>0</v>
      </c>
      <c r="R38" s="295">
        <v>0</v>
      </c>
      <c r="S38" s="295">
        <v>0</v>
      </c>
      <c r="T38" s="295">
        <v>0</v>
      </c>
      <c r="U38" s="295">
        <v>0</v>
      </c>
      <c r="V38" s="295">
        <v>0</v>
      </c>
      <c r="W38" s="295">
        <v>0</v>
      </c>
      <c r="X38" s="295">
        <v>0</v>
      </c>
      <c r="Y38" s="295">
        <v>0</v>
      </c>
      <c r="Z38" s="295">
        <v>0</v>
      </c>
      <c r="AA38" s="295">
        <v>0</v>
      </c>
      <c r="AB38" s="295">
        <v>0</v>
      </c>
      <c r="AC38" s="295">
        <v>0</v>
      </c>
      <c r="AD38" s="295">
        <v>0</v>
      </c>
      <c r="AE38" s="295">
        <v>0</v>
      </c>
      <c r="AF38" s="295">
        <v>0</v>
      </c>
      <c r="AG38" s="295">
        <v>0</v>
      </c>
      <c r="AH38" s="295">
        <v>65.063615077455893</v>
      </c>
      <c r="AI38" s="295">
        <v>79.479739700042487</v>
      </c>
      <c r="AJ38" s="295">
        <v>99.580834840251342</v>
      </c>
      <c r="AK38" s="295">
        <v>118.59112985115947</v>
      </c>
      <c r="AL38" s="295">
        <v>139.73920084720251</v>
      </c>
      <c r="AM38" s="295">
        <v>164.50313614077683</v>
      </c>
      <c r="AN38" s="295">
        <v>212.71284119727849</v>
      </c>
      <c r="AO38" s="295">
        <v>238.91816166157855</v>
      </c>
      <c r="AP38" s="295">
        <v>254.25078624505122</v>
      </c>
      <c r="AQ38" s="295">
        <v>261.22874343482823</v>
      </c>
      <c r="AR38" s="295">
        <v>277.40848838548044</v>
      </c>
      <c r="AS38" s="295">
        <v>301.45498962625896</v>
      </c>
      <c r="AT38" s="295">
        <v>371.69112573456874</v>
      </c>
      <c r="AU38" s="295">
        <v>518.375122512399</v>
      </c>
      <c r="AV38" s="295">
        <v>547.65025616051685</v>
      </c>
      <c r="AW38" s="295">
        <v>599.38952382356536</v>
      </c>
      <c r="AX38" s="295">
        <v>668.19973532569691</v>
      </c>
      <c r="AY38" s="295">
        <v>709.36948030254121</v>
      </c>
      <c r="AZ38" s="295">
        <v>801.06839642781028</v>
      </c>
      <c r="BA38" s="295">
        <v>862.44303435481982</v>
      </c>
      <c r="BB38" s="295">
        <v>840.04033176203689</v>
      </c>
      <c r="BC38" s="295">
        <v>861.99389255607184</v>
      </c>
      <c r="BD38" s="295">
        <v>851.15599999999995</v>
      </c>
      <c r="BE38" s="295">
        <v>874.17398603512197</v>
      </c>
      <c r="BF38" s="295">
        <v>794.99319101826757</v>
      </c>
      <c r="BG38" s="295">
        <v>766.14312936370834</v>
      </c>
      <c r="BH38" s="295">
        <v>794.12099999999998</v>
      </c>
      <c r="BI38" s="295">
        <v>771.95111937118725</v>
      </c>
      <c r="BJ38" s="295">
        <v>768.33523924275994</v>
      </c>
      <c r="BK38" s="295">
        <v>697.57744277639608</v>
      </c>
      <c r="BL38" s="295">
        <v>711.89560463857492</v>
      </c>
      <c r="BM38" s="295">
        <v>723.31083959144485</v>
      </c>
      <c r="BN38" s="295">
        <v>718.27939070806326</v>
      </c>
      <c r="BO38" s="295">
        <v>711.3639340066137</v>
      </c>
      <c r="BP38" s="295">
        <v>727.39818972298963</v>
      </c>
      <c r="BQ38" s="295">
        <v>715.05321305721429</v>
      </c>
      <c r="BR38" s="295">
        <v>596.85802620084485</v>
      </c>
      <c r="BS38" s="295">
        <v>341.39509716401932</v>
      </c>
      <c r="BT38" s="295">
        <v>116.68394614629243</v>
      </c>
      <c r="BU38" s="295">
        <v>14.417031434235531</v>
      </c>
      <c r="BV38" s="295">
        <v>0.77940288300620053</v>
      </c>
      <c r="BW38" s="295">
        <v>-0.13442561362695873</v>
      </c>
      <c r="BX38" s="295">
        <v>-0.27083167601697072</v>
      </c>
      <c r="BY38" s="295">
        <v>-0.25806738788304695</v>
      </c>
      <c r="BZ38" s="295">
        <v>-0.24585837760230533</v>
      </c>
      <c r="CA38" s="295">
        <v>-0.2342544832355799</v>
      </c>
      <c r="CB38" s="296">
        <v>-0.22397063245887416</v>
      </c>
    </row>
    <row r="39" spans="2:80" x14ac:dyDescent="0.4">
      <c r="B39" s="294" t="s">
        <v>372</v>
      </c>
      <c r="C39" s="294"/>
      <c r="D39" s="295">
        <v>0</v>
      </c>
      <c r="E39" s="295">
        <v>0</v>
      </c>
      <c r="F39" s="295">
        <v>0</v>
      </c>
      <c r="G39" s="295">
        <v>0</v>
      </c>
      <c r="H39" s="295">
        <v>0</v>
      </c>
      <c r="I39" s="295">
        <v>0</v>
      </c>
      <c r="J39" s="295">
        <v>0</v>
      </c>
      <c r="K39" s="295">
        <v>0</v>
      </c>
      <c r="L39" s="295">
        <v>0</v>
      </c>
      <c r="M39" s="295">
        <v>0</v>
      </c>
      <c r="N39" s="295">
        <v>0</v>
      </c>
      <c r="O39" s="295">
        <v>0</v>
      </c>
      <c r="P39" s="295">
        <v>0</v>
      </c>
      <c r="Q39" s="295">
        <v>0</v>
      </c>
      <c r="R39" s="295">
        <v>0</v>
      </c>
      <c r="S39" s="295">
        <v>0</v>
      </c>
      <c r="T39" s="295">
        <v>0</v>
      </c>
      <c r="U39" s="295">
        <v>0</v>
      </c>
      <c r="V39" s="295">
        <v>0</v>
      </c>
      <c r="W39" s="295">
        <v>0</v>
      </c>
      <c r="X39" s="295">
        <v>0</v>
      </c>
      <c r="Y39" s="295">
        <v>0</v>
      </c>
      <c r="Z39" s="295">
        <v>0</v>
      </c>
      <c r="AA39" s="295">
        <v>0</v>
      </c>
      <c r="AB39" s="295">
        <v>0</v>
      </c>
      <c r="AC39" s="295">
        <v>0</v>
      </c>
      <c r="AD39" s="295">
        <v>0</v>
      </c>
      <c r="AE39" s="295">
        <v>0</v>
      </c>
      <c r="AF39" s="295">
        <v>0</v>
      </c>
      <c r="AG39" s="295">
        <v>0</v>
      </c>
      <c r="AH39" s="295">
        <v>3.9363849225441023</v>
      </c>
      <c r="AI39" s="295">
        <v>5.5202602999575197</v>
      </c>
      <c r="AJ39" s="295">
        <v>8.4191651597486601</v>
      </c>
      <c r="AK39" s="295">
        <v>11.40887014884054</v>
      </c>
      <c r="AL39" s="295">
        <v>14.260799152797492</v>
      </c>
      <c r="AM39" s="295">
        <v>17.496863859223165</v>
      </c>
      <c r="AN39" s="295">
        <v>23.287158802721503</v>
      </c>
      <c r="AO39" s="295">
        <v>27.081838338421456</v>
      </c>
      <c r="AP39" s="295">
        <v>30.749213754948787</v>
      </c>
      <c r="AQ39" s="295">
        <v>33.941256565171791</v>
      </c>
      <c r="AR39" s="295">
        <v>38.815511614519529</v>
      </c>
      <c r="AS39" s="295">
        <v>44.539010373741071</v>
      </c>
      <c r="AT39" s="295">
        <v>57.046874265431249</v>
      </c>
      <c r="AU39" s="295">
        <v>77.833877487600887</v>
      </c>
      <c r="AV39" s="295">
        <v>92.464743839483148</v>
      </c>
      <c r="AW39" s="295">
        <v>103.84947617643465</v>
      </c>
      <c r="AX39" s="295">
        <v>107.35026467430309</v>
      </c>
      <c r="AY39" s="295">
        <v>111.04251969745886</v>
      </c>
      <c r="AZ39" s="295">
        <v>104.71260357218971</v>
      </c>
      <c r="BA39" s="295">
        <v>136.38296564518024</v>
      </c>
      <c r="BB39" s="295">
        <v>144.18166823796307</v>
      </c>
      <c r="BC39" s="295">
        <v>144.24510744392822</v>
      </c>
      <c r="BD39" s="295">
        <v>163.05199999999999</v>
      </c>
      <c r="BE39" s="295">
        <v>165.48699999999999</v>
      </c>
      <c r="BF39" s="295">
        <v>162.65124892159454</v>
      </c>
      <c r="BG39" s="295">
        <v>169.90298870138361</v>
      </c>
      <c r="BH39" s="295">
        <v>124.283</v>
      </c>
      <c r="BI39" s="295">
        <v>128.26055663881266</v>
      </c>
      <c r="BJ39" s="295">
        <v>135.16607401724025</v>
      </c>
      <c r="BK39" s="295">
        <v>200.75442016647554</v>
      </c>
      <c r="BL39" s="295">
        <v>175.53506304142508</v>
      </c>
      <c r="BM39" s="295">
        <v>183.23841614855513</v>
      </c>
      <c r="BN39" s="295">
        <v>169.98493378695881</v>
      </c>
      <c r="BO39" s="295">
        <v>169.32235473338639</v>
      </c>
      <c r="BP39" s="295">
        <v>159.46672221701033</v>
      </c>
      <c r="BQ39" s="295">
        <v>144.67452092278563</v>
      </c>
      <c r="BR39" s="295">
        <v>138.30903393915511</v>
      </c>
      <c r="BS39" s="295">
        <v>128.19760849598063</v>
      </c>
      <c r="BT39" s="295">
        <v>117.60543194370756</v>
      </c>
      <c r="BU39" s="295">
        <v>105.1689452157645</v>
      </c>
      <c r="BV39" s="295">
        <v>96.37979785699379</v>
      </c>
      <c r="BW39" s="295">
        <v>89.471473682114208</v>
      </c>
      <c r="BX39" s="295">
        <v>79.692473350618499</v>
      </c>
      <c r="BY39" s="295">
        <v>75.50576295349714</v>
      </c>
      <c r="BZ39" s="295">
        <v>72.245799365629992</v>
      </c>
      <c r="CA39" s="295">
        <v>70.699140414097883</v>
      </c>
      <c r="CB39" s="296">
        <v>66.178229445451478</v>
      </c>
    </row>
    <row r="40" spans="2:80" ht="26.25" customHeight="1" x14ac:dyDescent="0.4">
      <c r="B40" s="293" t="s">
        <v>583</v>
      </c>
      <c r="C40" s="297"/>
      <c r="D40" s="291">
        <f t="shared" ref="D40:AI40" si="25">SUM(D42:D43)</f>
        <v>0</v>
      </c>
      <c r="E40" s="291">
        <f t="shared" si="25"/>
        <v>0</v>
      </c>
      <c r="F40" s="291">
        <f t="shared" si="25"/>
        <v>0</v>
      </c>
      <c r="G40" s="291">
        <f t="shared" si="25"/>
        <v>0</v>
      </c>
      <c r="H40" s="291">
        <f t="shared" si="25"/>
        <v>0</v>
      </c>
      <c r="I40" s="291">
        <f t="shared" si="25"/>
        <v>0</v>
      </c>
      <c r="J40" s="291">
        <f t="shared" si="25"/>
        <v>0</v>
      </c>
      <c r="K40" s="291">
        <f t="shared" si="25"/>
        <v>0</v>
      </c>
      <c r="L40" s="291">
        <f t="shared" si="25"/>
        <v>0</v>
      </c>
      <c r="M40" s="291">
        <f t="shared" si="25"/>
        <v>0</v>
      </c>
      <c r="N40" s="291">
        <f t="shared" si="25"/>
        <v>0</v>
      </c>
      <c r="O40" s="291">
        <f t="shared" si="25"/>
        <v>0</v>
      </c>
      <c r="P40" s="291">
        <f t="shared" si="25"/>
        <v>0</v>
      </c>
      <c r="Q40" s="291">
        <f t="shared" si="25"/>
        <v>0</v>
      </c>
      <c r="R40" s="291">
        <f t="shared" si="25"/>
        <v>0</v>
      </c>
      <c r="S40" s="291">
        <f t="shared" si="25"/>
        <v>0</v>
      </c>
      <c r="T40" s="291">
        <f t="shared" si="25"/>
        <v>0</v>
      </c>
      <c r="U40" s="291">
        <f t="shared" si="25"/>
        <v>0</v>
      </c>
      <c r="V40" s="291">
        <f t="shared" si="25"/>
        <v>0</v>
      </c>
      <c r="W40" s="291">
        <f t="shared" si="25"/>
        <v>0</v>
      </c>
      <c r="X40" s="291">
        <f t="shared" si="25"/>
        <v>0</v>
      </c>
      <c r="Y40" s="291">
        <f t="shared" si="25"/>
        <v>0</v>
      </c>
      <c r="Z40" s="291">
        <f t="shared" si="25"/>
        <v>0</v>
      </c>
      <c r="AA40" s="291">
        <f t="shared" si="25"/>
        <v>0</v>
      </c>
      <c r="AB40" s="291">
        <f t="shared" si="25"/>
        <v>0</v>
      </c>
      <c r="AC40" s="291">
        <f t="shared" si="25"/>
        <v>0</v>
      </c>
      <c r="AD40" s="291">
        <f t="shared" si="25"/>
        <v>0</v>
      </c>
      <c r="AE40" s="291">
        <f t="shared" si="25"/>
        <v>0</v>
      </c>
      <c r="AF40" s="291">
        <f t="shared" si="25"/>
        <v>0</v>
      </c>
      <c r="AG40" s="291">
        <f t="shared" si="25"/>
        <v>0</v>
      </c>
      <c r="AH40" s="291">
        <f t="shared" si="25"/>
        <v>130</v>
      </c>
      <c r="AI40" s="291">
        <f t="shared" si="25"/>
        <v>146</v>
      </c>
      <c r="AJ40" s="291">
        <f t="shared" ref="AJ40:BG40" si="26">SUM(AJ42:AJ43)</f>
        <v>172</v>
      </c>
      <c r="AK40" s="291">
        <f t="shared" si="26"/>
        <v>198</v>
      </c>
      <c r="AL40" s="291">
        <f t="shared" si="26"/>
        <v>259</v>
      </c>
      <c r="AM40" s="291">
        <f t="shared" si="26"/>
        <v>305</v>
      </c>
      <c r="AN40" s="291">
        <f t="shared" si="26"/>
        <v>353</v>
      </c>
      <c r="AO40" s="291">
        <f t="shared" si="26"/>
        <v>432</v>
      </c>
      <c r="AP40" s="291">
        <f t="shared" si="26"/>
        <v>539</v>
      </c>
      <c r="AQ40" s="291">
        <f t="shared" si="26"/>
        <v>587</v>
      </c>
      <c r="AR40" s="291">
        <f t="shared" si="26"/>
        <v>772</v>
      </c>
      <c r="AS40" s="291">
        <f t="shared" si="26"/>
        <v>902</v>
      </c>
      <c r="AT40" s="291">
        <f t="shared" si="26"/>
        <v>1081.992</v>
      </c>
      <c r="AU40" s="291">
        <f t="shared" si="26"/>
        <v>1399</v>
      </c>
      <c r="AV40" s="291">
        <f t="shared" si="26"/>
        <v>1899</v>
      </c>
      <c r="AW40" s="291">
        <f t="shared" si="26"/>
        <v>2358</v>
      </c>
      <c r="AX40" s="291">
        <f t="shared" si="26"/>
        <v>2758</v>
      </c>
      <c r="AY40" s="291">
        <f t="shared" si="26"/>
        <v>3222</v>
      </c>
      <c r="AZ40" s="291">
        <f t="shared" si="26"/>
        <v>3507</v>
      </c>
      <c r="BA40" s="291">
        <f t="shared" si="26"/>
        <v>3679</v>
      </c>
      <c r="BB40" s="291">
        <f t="shared" si="26"/>
        <v>3848</v>
      </c>
      <c r="BC40" s="291">
        <f t="shared" si="26"/>
        <v>4051</v>
      </c>
      <c r="BD40" s="291">
        <f t="shared" si="26"/>
        <v>4400</v>
      </c>
      <c r="BE40" s="291">
        <f t="shared" si="26"/>
        <v>4769</v>
      </c>
      <c r="BF40" s="291">
        <f t="shared" si="26"/>
        <v>4773</v>
      </c>
      <c r="BG40" s="291">
        <f t="shared" si="26"/>
        <v>5005</v>
      </c>
      <c r="BH40" s="319">
        <f t="shared" ref="BH40:CB40" si="27">+BH44</f>
        <v>4716.6390675993789</v>
      </c>
      <c r="BI40" s="291">
        <f t="shared" si="27"/>
        <v>4532.1900443650775</v>
      </c>
      <c r="BJ40" s="291">
        <f t="shared" si="27"/>
        <v>4574.2510630700235</v>
      </c>
      <c r="BK40" s="291">
        <f t="shared" si="27"/>
        <v>5056.8584049752199</v>
      </c>
      <c r="BL40" s="291">
        <f t="shared" si="27"/>
        <v>5098.7516794821649</v>
      </c>
      <c r="BM40" s="291">
        <f t="shared" si="27"/>
        <v>4984.9200626353177</v>
      </c>
      <c r="BN40" s="291">
        <f t="shared" si="27"/>
        <v>4635.0118573493246</v>
      </c>
      <c r="BO40" s="291">
        <f t="shared" si="27"/>
        <v>4042.2862376047092</v>
      </c>
      <c r="BP40" s="291">
        <f t="shared" si="27"/>
        <v>2489.4119175746559</v>
      </c>
      <c r="BQ40" s="291">
        <f t="shared" si="27"/>
        <v>991.64976374931302</v>
      </c>
      <c r="BR40" s="291">
        <f t="shared" si="27"/>
        <v>459.84335153560301</v>
      </c>
      <c r="BS40" s="291">
        <f t="shared" si="27"/>
        <v>233.19424866448765</v>
      </c>
      <c r="BT40" s="291">
        <f t="shared" si="27"/>
        <v>99.729245369872473</v>
      </c>
      <c r="BU40" s="291">
        <f t="shared" si="27"/>
        <v>28.960770188816397</v>
      </c>
      <c r="BV40" s="291">
        <f t="shared" si="27"/>
        <v>3.1480217970206676</v>
      </c>
      <c r="BW40" s="291">
        <f t="shared" si="27"/>
        <v>8.4495000000000002E-4</v>
      </c>
      <c r="BX40" s="291">
        <f t="shared" si="27"/>
        <v>-8.7648777655854077E-2</v>
      </c>
      <c r="BY40" s="291">
        <f t="shared" si="27"/>
        <v>-9.8684490726671084E-2</v>
      </c>
      <c r="BZ40" s="291">
        <f t="shared" si="27"/>
        <v>-6.5613143934835833E-2</v>
      </c>
      <c r="CA40" s="291">
        <f t="shared" si="27"/>
        <v>0.96755600974933742</v>
      </c>
      <c r="CB40" s="292">
        <f t="shared" si="27"/>
        <v>1.0008449500000001</v>
      </c>
    </row>
    <row r="41" spans="2:80" ht="24" customHeight="1" x14ac:dyDescent="0.4">
      <c r="B41" s="294" t="s">
        <v>584</v>
      </c>
      <c r="C41" s="297"/>
      <c r="D41" s="295">
        <f t="shared" ref="D41:AI41" si="28">+D42+D43</f>
        <v>0</v>
      </c>
      <c r="E41" s="295">
        <f t="shared" si="28"/>
        <v>0</v>
      </c>
      <c r="F41" s="295">
        <f t="shared" si="28"/>
        <v>0</v>
      </c>
      <c r="G41" s="295">
        <f t="shared" si="28"/>
        <v>0</v>
      </c>
      <c r="H41" s="295">
        <f t="shared" si="28"/>
        <v>0</v>
      </c>
      <c r="I41" s="295">
        <f t="shared" si="28"/>
        <v>0</v>
      </c>
      <c r="J41" s="295">
        <f t="shared" si="28"/>
        <v>0</v>
      </c>
      <c r="K41" s="295">
        <f t="shared" si="28"/>
        <v>0</v>
      </c>
      <c r="L41" s="295">
        <f t="shared" si="28"/>
        <v>0</v>
      </c>
      <c r="M41" s="295">
        <f t="shared" si="28"/>
        <v>0</v>
      </c>
      <c r="N41" s="295">
        <f t="shared" si="28"/>
        <v>0</v>
      </c>
      <c r="O41" s="295">
        <f t="shared" si="28"/>
        <v>0</v>
      </c>
      <c r="P41" s="295">
        <f t="shared" si="28"/>
        <v>0</v>
      </c>
      <c r="Q41" s="295">
        <f t="shared" si="28"/>
        <v>0</v>
      </c>
      <c r="R41" s="295">
        <f t="shared" si="28"/>
        <v>0</v>
      </c>
      <c r="S41" s="295">
        <f t="shared" si="28"/>
        <v>0</v>
      </c>
      <c r="T41" s="295">
        <f t="shared" si="28"/>
        <v>0</v>
      </c>
      <c r="U41" s="295">
        <f t="shared" si="28"/>
        <v>0</v>
      </c>
      <c r="V41" s="295">
        <f t="shared" si="28"/>
        <v>0</v>
      </c>
      <c r="W41" s="295">
        <f t="shared" si="28"/>
        <v>0</v>
      </c>
      <c r="X41" s="295">
        <f t="shared" si="28"/>
        <v>0</v>
      </c>
      <c r="Y41" s="295">
        <f t="shared" si="28"/>
        <v>0</v>
      </c>
      <c r="Z41" s="295">
        <f t="shared" si="28"/>
        <v>0</v>
      </c>
      <c r="AA41" s="295">
        <f t="shared" si="28"/>
        <v>0</v>
      </c>
      <c r="AB41" s="295">
        <f t="shared" si="28"/>
        <v>0</v>
      </c>
      <c r="AC41" s="295">
        <f t="shared" si="28"/>
        <v>0</v>
      </c>
      <c r="AD41" s="295">
        <f t="shared" si="28"/>
        <v>0</v>
      </c>
      <c r="AE41" s="295">
        <f t="shared" si="28"/>
        <v>0</v>
      </c>
      <c r="AF41" s="295">
        <f t="shared" si="28"/>
        <v>0</v>
      </c>
      <c r="AG41" s="295">
        <f t="shared" si="28"/>
        <v>0</v>
      </c>
      <c r="AH41" s="295">
        <f t="shared" si="28"/>
        <v>130</v>
      </c>
      <c r="AI41" s="295">
        <f t="shared" si="28"/>
        <v>146</v>
      </c>
      <c r="AJ41" s="295">
        <f t="shared" ref="AJ41:BO41" si="29">+AJ42+AJ43</f>
        <v>172</v>
      </c>
      <c r="AK41" s="295">
        <f t="shared" si="29"/>
        <v>198</v>
      </c>
      <c r="AL41" s="295">
        <f t="shared" si="29"/>
        <v>259</v>
      </c>
      <c r="AM41" s="295">
        <f t="shared" si="29"/>
        <v>305</v>
      </c>
      <c r="AN41" s="295">
        <f t="shared" si="29"/>
        <v>353</v>
      </c>
      <c r="AO41" s="295">
        <f t="shared" si="29"/>
        <v>432</v>
      </c>
      <c r="AP41" s="295">
        <f t="shared" si="29"/>
        <v>539</v>
      </c>
      <c r="AQ41" s="295">
        <f t="shared" si="29"/>
        <v>587</v>
      </c>
      <c r="AR41" s="295">
        <f t="shared" si="29"/>
        <v>772</v>
      </c>
      <c r="AS41" s="295">
        <f t="shared" si="29"/>
        <v>902</v>
      </c>
      <c r="AT41" s="295">
        <f t="shared" si="29"/>
        <v>1081.992</v>
      </c>
      <c r="AU41" s="295">
        <f t="shared" si="29"/>
        <v>1399</v>
      </c>
      <c r="AV41" s="295">
        <f t="shared" si="29"/>
        <v>1899</v>
      </c>
      <c r="AW41" s="295">
        <f t="shared" si="29"/>
        <v>2358</v>
      </c>
      <c r="AX41" s="295">
        <f t="shared" si="29"/>
        <v>2758</v>
      </c>
      <c r="AY41" s="295">
        <f t="shared" si="29"/>
        <v>3222</v>
      </c>
      <c r="AZ41" s="295">
        <f t="shared" si="29"/>
        <v>3507</v>
      </c>
      <c r="BA41" s="295">
        <f t="shared" si="29"/>
        <v>3679</v>
      </c>
      <c r="BB41" s="295">
        <f t="shared" si="29"/>
        <v>3848</v>
      </c>
      <c r="BC41" s="295">
        <f t="shared" si="29"/>
        <v>4051</v>
      </c>
      <c r="BD41" s="295">
        <f t="shared" si="29"/>
        <v>4400</v>
      </c>
      <c r="BE41" s="295">
        <f t="shared" si="29"/>
        <v>4769</v>
      </c>
      <c r="BF41" s="295">
        <f t="shared" si="29"/>
        <v>4773</v>
      </c>
      <c r="BG41" s="295">
        <f t="shared" si="29"/>
        <v>5005</v>
      </c>
      <c r="BH41" s="295">
        <f t="shared" si="29"/>
        <v>5066</v>
      </c>
      <c r="BI41" s="295">
        <f t="shared" si="29"/>
        <v>5028</v>
      </c>
      <c r="BJ41" s="295">
        <f t="shared" si="29"/>
        <v>5094</v>
      </c>
      <c r="BK41" s="295">
        <f t="shared" si="29"/>
        <v>5397</v>
      </c>
      <c r="BL41" s="295">
        <f t="shared" si="29"/>
        <v>5322</v>
      </c>
      <c r="BM41" s="295">
        <f t="shared" si="29"/>
        <v>5211</v>
      </c>
      <c r="BN41" s="295">
        <f t="shared" si="29"/>
        <v>0</v>
      </c>
      <c r="BO41" s="295">
        <f t="shared" si="29"/>
        <v>0</v>
      </c>
      <c r="BP41" s="295">
        <f t="shared" ref="BP41:CB41" si="30">+BP42+BP43</f>
        <v>0</v>
      </c>
      <c r="BQ41" s="295">
        <f t="shared" si="30"/>
        <v>0</v>
      </c>
      <c r="BR41" s="295">
        <f t="shared" si="30"/>
        <v>0</v>
      </c>
      <c r="BS41" s="295">
        <f t="shared" si="30"/>
        <v>0</v>
      </c>
      <c r="BT41" s="295">
        <f t="shared" si="30"/>
        <v>0</v>
      </c>
      <c r="BU41" s="295">
        <f t="shared" si="30"/>
        <v>0</v>
      </c>
      <c r="BV41" s="295">
        <f t="shared" si="30"/>
        <v>0</v>
      </c>
      <c r="BW41" s="295">
        <f t="shared" si="30"/>
        <v>0</v>
      </c>
      <c r="BX41" s="295">
        <f t="shared" si="30"/>
        <v>0</v>
      </c>
      <c r="BY41" s="295">
        <f t="shared" si="30"/>
        <v>0</v>
      </c>
      <c r="BZ41" s="295">
        <f t="shared" si="30"/>
        <v>0</v>
      </c>
      <c r="CA41" s="295">
        <f t="shared" si="30"/>
        <v>0</v>
      </c>
      <c r="CB41" s="296">
        <f t="shared" si="30"/>
        <v>0</v>
      </c>
    </row>
    <row r="42" spans="2:80" x14ac:dyDescent="0.4">
      <c r="B42" s="212" t="s">
        <v>585</v>
      </c>
      <c r="C42" s="294"/>
      <c r="D42" s="295">
        <f>Income_Support!D25</f>
        <v>0</v>
      </c>
      <c r="E42" s="295">
        <f>Income_Support!E25</f>
        <v>0</v>
      </c>
      <c r="F42" s="295">
        <f>Income_Support!F25</f>
        <v>0</v>
      </c>
      <c r="G42" s="295">
        <f>Income_Support!G25</f>
        <v>0</v>
      </c>
      <c r="H42" s="295">
        <f>Income_Support!H25</f>
        <v>0</v>
      </c>
      <c r="I42" s="295">
        <f>Income_Support!I25</f>
        <v>0</v>
      </c>
      <c r="J42" s="295">
        <f>Income_Support!J25</f>
        <v>0</v>
      </c>
      <c r="K42" s="295">
        <f>Income_Support!K25</f>
        <v>0</v>
      </c>
      <c r="L42" s="295">
        <f>Income_Support!L25</f>
        <v>0</v>
      </c>
      <c r="M42" s="295">
        <f>Income_Support!M25</f>
        <v>0</v>
      </c>
      <c r="N42" s="295">
        <f>Income_Support!N25</f>
        <v>0</v>
      </c>
      <c r="O42" s="295">
        <f>Income_Support!O25</f>
        <v>0</v>
      </c>
      <c r="P42" s="295">
        <f>Income_Support!P25</f>
        <v>0</v>
      </c>
      <c r="Q42" s="295">
        <f>Income_Support!Q25</f>
        <v>0</v>
      </c>
      <c r="R42" s="295">
        <f>Income_Support!R25</f>
        <v>0</v>
      </c>
      <c r="S42" s="295">
        <f>Income_Support!S25</f>
        <v>0</v>
      </c>
      <c r="T42" s="295">
        <f>Income_Support!T25</f>
        <v>0</v>
      </c>
      <c r="U42" s="295">
        <f>Income_Support!U25</f>
        <v>0</v>
      </c>
      <c r="V42" s="295">
        <f>Income_Support!V25</f>
        <v>0</v>
      </c>
      <c r="W42" s="295">
        <f>Income_Support!W25</f>
        <v>0</v>
      </c>
      <c r="X42" s="295">
        <f>Income_Support!X25</f>
        <v>0</v>
      </c>
      <c r="Y42" s="295">
        <f>Income_Support!Y25</f>
        <v>0</v>
      </c>
      <c r="Z42" s="295">
        <f>Income_Support!Z25</f>
        <v>0</v>
      </c>
      <c r="AA42" s="295">
        <f>Income_Support!AA25</f>
        <v>0</v>
      </c>
      <c r="AB42" s="295">
        <f>Income_Support!AB25</f>
        <v>0</v>
      </c>
      <c r="AC42" s="295">
        <f>Income_Support!AC25</f>
        <v>0</v>
      </c>
      <c r="AD42" s="295">
        <f>Income_Support!AD25</f>
        <v>0</v>
      </c>
      <c r="AE42" s="295">
        <f>Income_Support!AE25</f>
        <v>0</v>
      </c>
      <c r="AF42" s="295">
        <f>Income_Support!AF25</f>
        <v>0</v>
      </c>
      <c r="AG42" s="295">
        <f>Income_Support!AG25</f>
        <v>0</v>
      </c>
      <c r="AH42" s="295">
        <f>Income_Support!AH25</f>
        <v>99</v>
      </c>
      <c r="AI42" s="295">
        <f>Income_Support!AI25</f>
        <v>112</v>
      </c>
      <c r="AJ42" s="295">
        <f>Income_Support!AJ25</f>
        <v>131</v>
      </c>
      <c r="AK42" s="295">
        <f>Income_Support!AK25</f>
        <v>151</v>
      </c>
      <c r="AL42" s="295">
        <f>Income_Support!AL25</f>
        <v>198</v>
      </c>
      <c r="AM42" s="295">
        <f>Income_Support!AM25</f>
        <v>233</v>
      </c>
      <c r="AN42" s="295">
        <f>Income_Support!AN25</f>
        <v>270</v>
      </c>
      <c r="AO42" s="295">
        <f>Income_Support!AO25</f>
        <v>331</v>
      </c>
      <c r="AP42" s="295">
        <f>Income_Support!AP25</f>
        <v>412</v>
      </c>
      <c r="AQ42" s="295">
        <f>Income_Support!AQ25</f>
        <v>449</v>
      </c>
      <c r="AR42" s="295">
        <f>Income_Support!AR25</f>
        <v>590</v>
      </c>
      <c r="AS42" s="295">
        <f>Income_Support!AS25</f>
        <v>704</v>
      </c>
      <c r="AT42" s="295">
        <f>Income_Support!AT25</f>
        <v>918.399</v>
      </c>
      <c r="AU42" s="295">
        <f>Income_Support!AU25</f>
        <v>1130</v>
      </c>
      <c r="AV42" s="295">
        <f>Income_Support!AV25</f>
        <v>1632</v>
      </c>
      <c r="AW42" s="295">
        <f>Income_Support!AW25</f>
        <v>2094</v>
      </c>
      <c r="AX42" s="295">
        <f>Income_Support!AX25</f>
        <v>2473</v>
      </c>
      <c r="AY42" s="295">
        <f>Income_Support!AY25</f>
        <v>2858</v>
      </c>
      <c r="AZ42" s="295">
        <f>Income_Support!AZ25</f>
        <v>3010</v>
      </c>
      <c r="BA42" s="295">
        <f>Income_Support!BA25</f>
        <v>3163</v>
      </c>
      <c r="BB42" s="295">
        <f>Income_Support!BB25</f>
        <v>3396</v>
      </c>
      <c r="BC42" s="295">
        <f>Income_Support!BC25</f>
        <v>3604</v>
      </c>
      <c r="BD42" s="295">
        <f>Income_Support!BD25</f>
        <v>3952</v>
      </c>
      <c r="BE42" s="295">
        <f>Income_Support!BE25</f>
        <v>4332</v>
      </c>
      <c r="BF42" s="295">
        <f>Income_Support!BF25</f>
        <v>4346</v>
      </c>
      <c r="BG42" s="295">
        <f>Income_Support!BG25</f>
        <v>4567</v>
      </c>
      <c r="BH42" s="295">
        <f>Income_Support!BH25</f>
        <v>4659</v>
      </c>
      <c r="BI42" s="295">
        <f>Income_Support!BI25</f>
        <v>4720</v>
      </c>
      <c r="BJ42" s="295">
        <f>Income_Support!BJ25</f>
        <v>4790</v>
      </c>
      <c r="BK42" s="295">
        <f>Income_Support!BK25</f>
        <v>5049</v>
      </c>
      <c r="BL42" s="295">
        <f>Income_Support!BL25</f>
        <v>5055</v>
      </c>
      <c r="BM42" s="295">
        <f>Income_Support!BM25</f>
        <v>5136</v>
      </c>
      <c r="BN42" s="295">
        <f>Income_Support!BN25</f>
        <v>0</v>
      </c>
      <c r="BO42" s="295">
        <f>Income_Support!BO25</f>
        <v>0</v>
      </c>
      <c r="BP42" s="295">
        <f>Income_Support!BP25</f>
        <v>0</v>
      </c>
      <c r="BQ42" s="295">
        <f>Income_Support!BQ25</f>
        <v>0</v>
      </c>
      <c r="BR42" s="295">
        <f>Income_Support!BR25</f>
        <v>0</v>
      </c>
      <c r="BS42" s="295">
        <f>Income_Support!BS25</f>
        <v>0</v>
      </c>
      <c r="BT42" s="295">
        <f>Income_Support!BT25</f>
        <v>0</v>
      </c>
      <c r="BU42" s="295">
        <f>Income_Support!BU25</f>
        <v>0</v>
      </c>
      <c r="BV42" s="295">
        <f>Income_Support!BV25</f>
        <v>0</v>
      </c>
      <c r="BW42" s="295">
        <f>Income_Support!BW25</f>
        <v>0</v>
      </c>
      <c r="BX42" s="295">
        <f>Income_Support!BX25</f>
        <v>0</v>
      </c>
      <c r="BY42" s="295">
        <f>Income_Support!BY25</f>
        <v>0</v>
      </c>
      <c r="BZ42" s="295">
        <f>Income_Support!BZ25</f>
        <v>0</v>
      </c>
      <c r="CA42" s="295">
        <f>Income_Support!CA25</f>
        <v>0</v>
      </c>
      <c r="CB42" s="296">
        <f>Income_Support!CB25</f>
        <v>0</v>
      </c>
    </row>
    <row r="43" spans="2:80" x14ac:dyDescent="0.4">
      <c r="B43" s="212" t="s">
        <v>586</v>
      </c>
      <c r="C43" s="294"/>
      <c r="D43" s="295">
        <f>Income_Support!D27</f>
        <v>0</v>
      </c>
      <c r="E43" s="295">
        <f>Income_Support!E27</f>
        <v>0</v>
      </c>
      <c r="F43" s="295">
        <f>Income_Support!F27</f>
        <v>0</v>
      </c>
      <c r="G43" s="295">
        <f>Income_Support!G27</f>
        <v>0</v>
      </c>
      <c r="H43" s="295">
        <f>Income_Support!H27</f>
        <v>0</v>
      </c>
      <c r="I43" s="295">
        <f>Income_Support!I27</f>
        <v>0</v>
      </c>
      <c r="J43" s="295">
        <f>Income_Support!J27</f>
        <v>0</v>
      </c>
      <c r="K43" s="295">
        <f>Income_Support!K27</f>
        <v>0</v>
      </c>
      <c r="L43" s="295">
        <f>Income_Support!L27</f>
        <v>0</v>
      </c>
      <c r="M43" s="295">
        <f>Income_Support!M27</f>
        <v>0</v>
      </c>
      <c r="N43" s="295">
        <f>Income_Support!N27</f>
        <v>0</v>
      </c>
      <c r="O43" s="295">
        <f>Income_Support!O27</f>
        <v>0</v>
      </c>
      <c r="P43" s="295">
        <f>Income_Support!P27</f>
        <v>0</v>
      </c>
      <c r="Q43" s="295">
        <f>Income_Support!Q27</f>
        <v>0</v>
      </c>
      <c r="R43" s="295">
        <f>Income_Support!R27</f>
        <v>0</v>
      </c>
      <c r="S43" s="295">
        <f>Income_Support!S27</f>
        <v>0</v>
      </c>
      <c r="T43" s="295">
        <f>Income_Support!T27</f>
        <v>0</v>
      </c>
      <c r="U43" s="295">
        <f>Income_Support!U27</f>
        <v>0</v>
      </c>
      <c r="V43" s="295">
        <f>Income_Support!V27</f>
        <v>0</v>
      </c>
      <c r="W43" s="295">
        <f>Income_Support!W27</f>
        <v>0</v>
      </c>
      <c r="X43" s="295">
        <f>Income_Support!X27</f>
        <v>0</v>
      </c>
      <c r="Y43" s="295">
        <f>Income_Support!Y27</f>
        <v>0</v>
      </c>
      <c r="Z43" s="295">
        <f>Income_Support!Z27</f>
        <v>0</v>
      </c>
      <c r="AA43" s="295">
        <f>Income_Support!AA27</f>
        <v>0</v>
      </c>
      <c r="AB43" s="295">
        <f>Income_Support!AB27</f>
        <v>0</v>
      </c>
      <c r="AC43" s="295">
        <f>Income_Support!AC27</f>
        <v>0</v>
      </c>
      <c r="AD43" s="295">
        <f>Income_Support!AD27</f>
        <v>0</v>
      </c>
      <c r="AE43" s="295">
        <f>Income_Support!AE27</f>
        <v>0</v>
      </c>
      <c r="AF43" s="295">
        <f>Income_Support!AF27</f>
        <v>0</v>
      </c>
      <c r="AG43" s="295">
        <f>Income_Support!AG27</f>
        <v>0</v>
      </c>
      <c r="AH43" s="295">
        <f>Income_Support!AH27</f>
        <v>31</v>
      </c>
      <c r="AI43" s="295">
        <f>Income_Support!AI27</f>
        <v>34</v>
      </c>
      <c r="AJ43" s="295">
        <f>Income_Support!AJ27</f>
        <v>41</v>
      </c>
      <c r="AK43" s="295">
        <f>Income_Support!AK27</f>
        <v>47</v>
      </c>
      <c r="AL43" s="295">
        <f>Income_Support!AL27</f>
        <v>61</v>
      </c>
      <c r="AM43" s="295">
        <f>Income_Support!AM27</f>
        <v>72</v>
      </c>
      <c r="AN43" s="295">
        <f>Income_Support!AN27</f>
        <v>83</v>
      </c>
      <c r="AO43" s="295">
        <f>Income_Support!AO27</f>
        <v>101</v>
      </c>
      <c r="AP43" s="295">
        <f>Income_Support!AP27</f>
        <v>127</v>
      </c>
      <c r="AQ43" s="295">
        <f>Income_Support!AQ27</f>
        <v>138</v>
      </c>
      <c r="AR43" s="295">
        <f>Income_Support!AR27</f>
        <v>182</v>
      </c>
      <c r="AS43" s="295">
        <f>Income_Support!AS27</f>
        <v>198</v>
      </c>
      <c r="AT43" s="295">
        <f>Income_Support!AT27</f>
        <v>163.59299999999999</v>
      </c>
      <c r="AU43" s="295">
        <f>Income_Support!AU27</f>
        <v>269</v>
      </c>
      <c r="AV43" s="295">
        <f>Income_Support!AV27</f>
        <v>267</v>
      </c>
      <c r="AW43" s="295">
        <f>Income_Support!AW27</f>
        <v>264</v>
      </c>
      <c r="AX43" s="295">
        <f>Income_Support!AX27</f>
        <v>285</v>
      </c>
      <c r="AY43" s="295">
        <f>Income_Support!AY27</f>
        <v>364</v>
      </c>
      <c r="AZ43" s="295">
        <f>Income_Support!AZ27</f>
        <v>497</v>
      </c>
      <c r="BA43" s="295">
        <f>Income_Support!BA27</f>
        <v>516</v>
      </c>
      <c r="BB43" s="295">
        <f>Income_Support!BB27</f>
        <v>452</v>
      </c>
      <c r="BC43" s="295">
        <f>Income_Support!BC27</f>
        <v>447</v>
      </c>
      <c r="BD43" s="295">
        <f>Income_Support!BD27</f>
        <v>448</v>
      </c>
      <c r="BE43" s="295">
        <f>Income_Support!BE27</f>
        <v>437</v>
      </c>
      <c r="BF43" s="295">
        <f>Income_Support!BF27</f>
        <v>427</v>
      </c>
      <c r="BG43" s="295">
        <f>Income_Support!BG27</f>
        <v>438</v>
      </c>
      <c r="BH43" s="295">
        <f>Income_Support!BH27</f>
        <v>407</v>
      </c>
      <c r="BI43" s="295">
        <f>Income_Support!BI27</f>
        <v>308</v>
      </c>
      <c r="BJ43" s="295">
        <f>Income_Support!BJ27</f>
        <v>304</v>
      </c>
      <c r="BK43" s="295">
        <f>Income_Support!BK27</f>
        <v>348</v>
      </c>
      <c r="BL43" s="295">
        <f>Income_Support!BL27</f>
        <v>267</v>
      </c>
      <c r="BM43" s="295">
        <f>Income_Support!BM27</f>
        <v>75</v>
      </c>
      <c r="BN43" s="295">
        <f>Income_Support!BN27</f>
        <v>0</v>
      </c>
      <c r="BO43" s="295">
        <f>Income_Support!BO27</f>
        <v>0</v>
      </c>
      <c r="BP43" s="295">
        <f>Income_Support!BP27</f>
        <v>0</v>
      </c>
      <c r="BQ43" s="295">
        <f>Income_Support!BQ27</f>
        <v>0</v>
      </c>
      <c r="BR43" s="295">
        <f>Income_Support!BR27</f>
        <v>0</v>
      </c>
      <c r="BS43" s="295">
        <f>Income_Support!BS27</f>
        <v>0</v>
      </c>
      <c r="BT43" s="295">
        <f>Income_Support!BT27</f>
        <v>0</v>
      </c>
      <c r="BU43" s="295">
        <f>Income_Support!BU27</f>
        <v>0</v>
      </c>
      <c r="BV43" s="295">
        <f>Income_Support!BV27</f>
        <v>0</v>
      </c>
      <c r="BW43" s="295">
        <f>Income_Support!BW27</f>
        <v>0</v>
      </c>
      <c r="BX43" s="295">
        <f>Income_Support!BX27</f>
        <v>0</v>
      </c>
      <c r="BY43" s="295">
        <f>Income_Support!BY27</f>
        <v>0</v>
      </c>
      <c r="BZ43" s="295">
        <f>Income_Support!BZ27</f>
        <v>0</v>
      </c>
      <c r="CA43" s="295">
        <f>Income_Support!CA27</f>
        <v>0</v>
      </c>
      <c r="CB43" s="296">
        <f>Income_Support!CB27</f>
        <v>0</v>
      </c>
    </row>
    <row r="44" spans="2:80" ht="27" customHeight="1" x14ac:dyDescent="0.4">
      <c r="B44" s="294" t="s">
        <v>587</v>
      </c>
      <c r="C44" s="294"/>
      <c r="D44" s="295">
        <f>Income_Support!D6</f>
        <v>0</v>
      </c>
      <c r="E44" s="295">
        <f>Income_Support!E6</f>
        <v>0</v>
      </c>
      <c r="F44" s="295">
        <f>Income_Support!F6</f>
        <v>0</v>
      </c>
      <c r="G44" s="295">
        <f>Income_Support!G6</f>
        <v>0</v>
      </c>
      <c r="H44" s="295">
        <f>Income_Support!H6</f>
        <v>0</v>
      </c>
      <c r="I44" s="295">
        <f>Income_Support!I6</f>
        <v>0</v>
      </c>
      <c r="J44" s="295">
        <f>Income_Support!J6</f>
        <v>0</v>
      </c>
      <c r="K44" s="295">
        <f>Income_Support!K6</f>
        <v>0</v>
      </c>
      <c r="L44" s="295">
        <f>Income_Support!L6</f>
        <v>0</v>
      </c>
      <c r="M44" s="295">
        <f>Income_Support!M6</f>
        <v>0</v>
      </c>
      <c r="N44" s="295">
        <f>Income_Support!N6</f>
        <v>0</v>
      </c>
      <c r="O44" s="295">
        <f>Income_Support!O6</f>
        <v>0</v>
      </c>
      <c r="P44" s="295">
        <f>Income_Support!P6</f>
        <v>0</v>
      </c>
      <c r="Q44" s="295">
        <f>Income_Support!Q6</f>
        <v>0</v>
      </c>
      <c r="R44" s="295">
        <f>Income_Support!R6</f>
        <v>0</v>
      </c>
      <c r="S44" s="295">
        <f>Income_Support!S6</f>
        <v>0</v>
      </c>
      <c r="T44" s="295">
        <f>Income_Support!T6</f>
        <v>0</v>
      </c>
      <c r="U44" s="295">
        <f>Income_Support!U6</f>
        <v>0</v>
      </c>
      <c r="V44" s="295">
        <f>Income_Support!V6</f>
        <v>0</v>
      </c>
      <c r="W44" s="295">
        <f>Income_Support!W6</f>
        <v>0</v>
      </c>
      <c r="X44" s="295">
        <f>Income_Support!X6</f>
        <v>0</v>
      </c>
      <c r="Y44" s="295">
        <f>Income_Support!Y6</f>
        <v>0</v>
      </c>
      <c r="Z44" s="295">
        <f>Income_Support!Z6</f>
        <v>0</v>
      </c>
      <c r="AA44" s="295">
        <f>Income_Support!AA6</f>
        <v>0</v>
      </c>
      <c r="AB44" s="295">
        <f>Income_Support!AB6</f>
        <v>0</v>
      </c>
      <c r="AC44" s="295">
        <f>Income_Support!AC6</f>
        <v>0</v>
      </c>
      <c r="AD44" s="295">
        <f>Income_Support!AD6</f>
        <v>0</v>
      </c>
      <c r="AE44" s="295">
        <f>Income_Support!AE6</f>
        <v>0</v>
      </c>
      <c r="AF44" s="295">
        <f>Income_Support!AF6</f>
        <v>0</v>
      </c>
      <c r="AG44" s="295">
        <f>Income_Support!AG6</f>
        <v>0</v>
      </c>
      <c r="AH44" s="295">
        <f>Income_Support!AH6</f>
        <v>0</v>
      </c>
      <c r="AI44" s="295">
        <f>Income_Support!AI6</f>
        <v>0</v>
      </c>
      <c r="AJ44" s="295">
        <f>Income_Support!AJ6</f>
        <v>0</v>
      </c>
      <c r="AK44" s="295">
        <f>Income_Support!AK6</f>
        <v>0</v>
      </c>
      <c r="AL44" s="295">
        <f>Income_Support!AL6</f>
        <v>0</v>
      </c>
      <c r="AM44" s="295">
        <f>Income_Support!AM6</f>
        <v>0</v>
      </c>
      <c r="AN44" s="295">
        <f>Income_Support!AN6</f>
        <v>0</v>
      </c>
      <c r="AO44" s="295">
        <f>Income_Support!AO6</f>
        <v>0</v>
      </c>
      <c r="AP44" s="295">
        <f>Income_Support!AP6</f>
        <v>0</v>
      </c>
      <c r="AQ44" s="295">
        <f>Income_Support!AQ6</f>
        <v>0</v>
      </c>
      <c r="AR44" s="295">
        <f>Income_Support!AR6</f>
        <v>0</v>
      </c>
      <c r="AS44" s="295">
        <f>Income_Support!AS6</f>
        <v>0</v>
      </c>
      <c r="AT44" s="295">
        <f>Income_Support!AT6</f>
        <v>0</v>
      </c>
      <c r="AU44" s="295">
        <f>Income_Support!AU6</f>
        <v>0</v>
      </c>
      <c r="AV44" s="295">
        <f>Income_Support!AV6</f>
        <v>0</v>
      </c>
      <c r="AW44" s="295">
        <f>Income_Support!AW6</f>
        <v>0</v>
      </c>
      <c r="AX44" s="295">
        <f>Income_Support!AX6</f>
        <v>0</v>
      </c>
      <c r="AY44" s="295">
        <f>Income_Support!AY6</f>
        <v>0</v>
      </c>
      <c r="AZ44" s="295">
        <f>Income_Support!AZ6</f>
        <v>0</v>
      </c>
      <c r="BA44" s="295">
        <f>Income_Support!BA6</f>
        <v>0</v>
      </c>
      <c r="BB44" s="295">
        <f>Income_Support!BB6</f>
        <v>0</v>
      </c>
      <c r="BC44" s="295">
        <f>Income_Support!BC6</f>
        <v>0</v>
      </c>
      <c r="BD44" s="295">
        <f>Income_Support!BD6</f>
        <v>4621.4050478363251</v>
      </c>
      <c r="BE44" s="295">
        <f>Income_Support!BE6</f>
        <v>5052.9140045040276</v>
      </c>
      <c r="BF44" s="295">
        <f>Income_Support!BF6</f>
        <v>5038.3999390028666</v>
      </c>
      <c r="BG44" s="295">
        <f>Income_Support!BG6</f>
        <v>5050.6973474168963</v>
      </c>
      <c r="BH44" s="295">
        <f>Income_Support!BH6</f>
        <v>4716.6390675993789</v>
      </c>
      <c r="BI44" s="295">
        <f>Income_Support!BI6</f>
        <v>4532.1900443650775</v>
      </c>
      <c r="BJ44" s="295">
        <f>Income_Support!BJ6</f>
        <v>4574.2510630700235</v>
      </c>
      <c r="BK44" s="295">
        <f>Income_Support!BK6</f>
        <v>5056.8584049752199</v>
      </c>
      <c r="BL44" s="295">
        <f>Income_Support!BL6</f>
        <v>5098.7516794821649</v>
      </c>
      <c r="BM44" s="295">
        <f>Income_Support!BM6</f>
        <v>4984.9200626353177</v>
      </c>
      <c r="BN44" s="295">
        <f>Income_Support!BN6</f>
        <v>4635.0118573493246</v>
      </c>
      <c r="BO44" s="295">
        <f>Income_Support!BO6</f>
        <v>4042.2862376047092</v>
      </c>
      <c r="BP44" s="295">
        <f>Income_Support!BP6</f>
        <v>2489.4119175746559</v>
      </c>
      <c r="BQ44" s="295">
        <f>Income_Support!BQ6</f>
        <v>991.64976374931302</v>
      </c>
      <c r="BR44" s="295">
        <f>Income_Support!BR6</f>
        <v>459.84335153560301</v>
      </c>
      <c r="BS44" s="295">
        <f>Income_Support!BS6</f>
        <v>233.19424866448765</v>
      </c>
      <c r="BT44" s="295">
        <f>Income_Support!BT6</f>
        <v>99.729245369872473</v>
      </c>
      <c r="BU44" s="295">
        <f>Income_Support!BU6</f>
        <v>28.960770188816397</v>
      </c>
      <c r="BV44" s="295">
        <f>Income_Support!BV6</f>
        <v>3.1480217970206676</v>
      </c>
      <c r="BW44" s="295">
        <f>Income_Support!BW6</f>
        <v>8.4495000000000002E-4</v>
      </c>
      <c r="BX44" s="295">
        <f>Income_Support!BX6</f>
        <v>-8.7648777655854077E-2</v>
      </c>
      <c r="BY44" s="295">
        <f>Income_Support!BY6</f>
        <v>-9.8684490726671084E-2</v>
      </c>
      <c r="BZ44" s="295">
        <f>Income_Support!BZ6</f>
        <v>-6.5613143934835833E-2</v>
      </c>
      <c r="CA44" s="295">
        <f>Income_Support!CA6</f>
        <v>0.96755600974933742</v>
      </c>
      <c r="CB44" s="296">
        <f>Income_Support!CB6</f>
        <v>1.0008449500000001</v>
      </c>
    </row>
    <row r="45" spans="2:80" s="175" customFormat="1" ht="35.25" customHeight="1" x14ac:dyDescent="0.4">
      <c r="B45" s="169" t="s">
        <v>427</v>
      </c>
      <c r="D45" s="291">
        <f t="shared" ref="D45:AI45" si="31">SUM(D46:D51)</f>
        <v>0</v>
      </c>
      <c r="E45" s="291">
        <f t="shared" si="31"/>
        <v>0</v>
      </c>
      <c r="F45" s="291">
        <f t="shared" si="31"/>
        <v>0</v>
      </c>
      <c r="G45" s="291">
        <f t="shared" si="31"/>
        <v>0</v>
      </c>
      <c r="H45" s="291">
        <f t="shared" si="31"/>
        <v>0</v>
      </c>
      <c r="I45" s="291">
        <f t="shared" si="31"/>
        <v>0</v>
      </c>
      <c r="J45" s="291">
        <f t="shared" si="31"/>
        <v>0</v>
      </c>
      <c r="K45" s="291">
        <f t="shared" si="31"/>
        <v>0</v>
      </c>
      <c r="L45" s="291">
        <f t="shared" si="31"/>
        <v>0</v>
      </c>
      <c r="M45" s="291">
        <f t="shared" si="31"/>
        <v>0</v>
      </c>
      <c r="N45" s="291">
        <f t="shared" si="31"/>
        <v>0</v>
      </c>
      <c r="O45" s="291">
        <f t="shared" si="31"/>
        <v>0</v>
      </c>
      <c r="P45" s="291">
        <f t="shared" si="31"/>
        <v>0</v>
      </c>
      <c r="Q45" s="291">
        <f t="shared" si="31"/>
        <v>0</v>
      </c>
      <c r="R45" s="291">
        <f t="shared" si="31"/>
        <v>0</v>
      </c>
      <c r="S45" s="291">
        <f t="shared" si="31"/>
        <v>0</v>
      </c>
      <c r="T45" s="291">
        <f t="shared" si="31"/>
        <v>0</v>
      </c>
      <c r="U45" s="291">
        <f t="shared" si="31"/>
        <v>0</v>
      </c>
      <c r="V45" s="291">
        <f t="shared" si="31"/>
        <v>0</v>
      </c>
      <c r="W45" s="291">
        <f t="shared" si="31"/>
        <v>0</v>
      </c>
      <c r="X45" s="291">
        <f t="shared" si="31"/>
        <v>0</v>
      </c>
      <c r="Y45" s="291">
        <f t="shared" si="31"/>
        <v>0</v>
      </c>
      <c r="Z45" s="291">
        <f t="shared" si="31"/>
        <v>0</v>
      </c>
      <c r="AA45" s="291">
        <f t="shared" si="31"/>
        <v>0</v>
      </c>
      <c r="AB45" s="291">
        <f t="shared" si="31"/>
        <v>0</v>
      </c>
      <c r="AC45" s="291">
        <f t="shared" si="31"/>
        <v>0</v>
      </c>
      <c r="AD45" s="291">
        <f t="shared" si="31"/>
        <v>0</v>
      </c>
      <c r="AE45" s="291">
        <f t="shared" si="31"/>
        <v>0</v>
      </c>
      <c r="AF45" s="291">
        <f t="shared" si="31"/>
        <v>0</v>
      </c>
      <c r="AG45" s="291">
        <f t="shared" si="31"/>
        <v>0</v>
      </c>
      <c r="AH45" s="291">
        <f t="shared" si="31"/>
        <v>0</v>
      </c>
      <c r="AI45" s="291">
        <f t="shared" si="31"/>
        <v>0</v>
      </c>
      <c r="AJ45" s="291">
        <f t="shared" ref="AJ45:BO45" si="32">SUM(AJ46:AJ51)</f>
        <v>0</v>
      </c>
      <c r="AK45" s="291">
        <f t="shared" si="32"/>
        <v>0</v>
      </c>
      <c r="AL45" s="291">
        <f t="shared" si="32"/>
        <v>0</v>
      </c>
      <c r="AM45" s="291">
        <f t="shared" si="32"/>
        <v>0</v>
      </c>
      <c r="AN45" s="291">
        <f t="shared" si="32"/>
        <v>0</v>
      </c>
      <c r="AO45" s="291">
        <f t="shared" si="32"/>
        <v>0</v>
      </c>
      <c r="AP45" s="291">
        <f t="shared" si="32"/>
        <v>0</v>
      </c>
      <c r="AQ45" s="291">
        <f t="shared" si="32"/>
        <v>0</v>
      </c>
      <c r="AR45" s="291">
        <f t="shared" si="32"/>
        <v>0</v>
      </c>
      <c r="AS45" s="291">
        <f t="shared" si="32"/>
        <v>0</v>
      </c>
      <c r="AT45" s="291">
        <f t="shared" si="32"/>
        <v>0</v>
      </c>
      <c r="AU45" s="291">
        <f t="shared" si="32"/>
        <v>0</v>
      </c>
      <c r="AV45" s="291">
        <f t="shared" si="32"/>
        <v>0</v>
      </c>
      <c r="AW45" s="291">
        <f t="shared" si="32"/>
        <v>0</v>
      </c>
      <c r="AX45" s="291">
        <f t="shared" si="32"/>
        <v>0</v>
      </c>
      <c r="AY45" s="291">
        <f t="shared" si="32"/>
        <v>0</v>
      </c>
      <c r="AZ45" s="291">
        <f t="shared" si="32"/>
        <v>0.67478636681710258</v>
      </c>
      <c r="BA45" s="291">
        <f t="shared" si="32"/>
        <v>0.59893208292979916</v>
      </c>
      <c r="BB45" s="291">
        <f t="shared" si="32"/>
        <v>0.7927511605905786</v>
      </c>
      <c r="BC45" s="291">
        <f t="shared" si="32"/>
        <v>0.83138374719943231</v>
      </c>
      <c r="BD45" s="291">
        <f t="shared" si="32"/>
        <v>34.623468114520129</v>
      </c>
      <c r="BE45" s="291">
        <f t="shared" si="32"/>
        <v>35.665811448461369</v>
      </c>
      <c r="BF45" s="291">
        <f t="shared" si="32"/>
        <v>36.528469425287277</v>
      </c>
      <c r="BG45" s="291">
        <f t="shared" si="32"/>
        <v>38.454766130387029</v>
      </c>
      <c r="BH45" s="291">
        <f t="shared" si="32"/>
        <v>40.630497965276064</v>
      </c>
      <c r="BI45" s="291">
        <f t="shared" si="32"/>
        <v>43.252848733168477</v>
      </c>
      <c r="BJ45" s="291">
        <f t="shared" si="32"/>
        <v>43.847256103741508</v>
      </c>
      <c r="BK45" s="291">
        <f t="shared" si="32"/>
        <v>45.626822693065797</v>
      </c>
      <c r="BL45" s="291">
        <f t="shared" si="32"/>
        <v>45.207231434106404</v>
      </c>
      <c r="BM45" s="291">
        <f t="shared" si="32"/>
        <v>44.371539689148136</v>
      </c>
      <c r="BN45" s="291">
        <f t="shared" si="32"/>
        <v>40.83203648893268</v>
      </c>
      <c r="BO45" s="291">
        <f t="shared" si="32"/>
        <v>38.888216340725897</v>
      </c>
      <c r="BP45" s="291">
        <f t="shared" ref="BP45:CB45" si="33">SUM(BP46:BP51)</f>
        <v>36.353633540650932</v>
      </c>
      <c r="BQ45" s="291">
        <f t="shared" si="33"/>
        <v>32.45312115020652</v>
      </c>
      <c r="BR45" s="291">
        <f t="shared" si="33"/>
        <v>26.402124661144192</v>
      </c>
      <c r="BS45" s="291">
        <f t="shared" si="33"/>
        <v>27.937378632992221</v>
      </c>
      <c r="BT45" s="291">
        <f t="shared" si="33"/>
        <v>28.007179146003878</v>
      </c>
      <c r="BU45" s="291">
        <f t="shared" si="33"/>
        <v>28.637308097811459</v>
      </c>
      <c r="BV45" s="291">
        <f t="shared" si="33"/>
        <v>28.199121865189273</v>
      </c>
      <c r="BW45" s="291">
        <f t="shared" si="33"/>
        <v>24.817715695059093</v>
      </c>
      <c r="BX45" s="291">
        <f t="shared" si="33"/>
        <v>32.344298448016346</v>
      </c>
      <c r="BY45" s="291">
        <f t="shared" si="33"/>
        <v>32.850928159840592</v>
      </c>
      <c r="BZ45" s="291">
        <f t="shared" si="33"/>
        <v>33.648159249789991</v>
      </c>
      <c r="CA45" s="291">
        <f t="shared" si="33"/>
        <v>34.661082458877814</v>
      </c>
      <c r="CB45" s="292">
        <f t="shared" si="33"/>
        <v>35.315709264622086</v>
      </c>
    </row>
    <row r="46" spans="2:80" x14ac:dyDescent="0.4">
      <c r="B46" s="64" t="s">
        <v>575</v>
      </c>
      <c r="D46" s="295">
        <v>0</v>
      </c>
      <c r="E46" s="295">
        <v>0</v>
      </c>
      <c r="F46" s="295">
        <v>0</v>
      </c>
      <c r="G46" s="295">
        <v>0</v>
      </c>
      <c r="H46" s="295">
        <v>0</v>
      </c>
      <c r="I46" s="295">
        <v>0</v>
      </c>
      <c r="J46" s="295">
        <v>0</v>
      </c>
      <c r="K46" s="295">
        <v>0</v>
      </c>
      <c r="L46" s="295">
        <v>0</v>
      </c>
      <c r="M46" s="295">
        <v>0</v>
      </c>
      <c r="N46" s="295">
        <v>0</v>
      </c>
      <c r="O46" s="295">
        <v>0</v>
      </c>
      <c r="P46" s="295">
        <v>0</v>
      </c>
      <c r="Q46" s="295">
        <v>0</v>
      </c>
      <c r="R46" s="295">
        <v>0</v>
      </c>
      <c r="S46" s="295">
        <v>0</v>
      </c>
      <c r="T46" s="295">
        <v>0</v>
      </c>
      <c r="U46" s="295">
        <v>0</v>
      </c>
      <c r="V46" s="295">
        <v>0</v>
      </c>
      <c r="W46" s="295">
        <v>0</v>
      </c>
      <c r="X46" s="295">
        <v>0</v>
      </c>
      <c r="Y46" s="295">
        <v>0</v>
      </c>
      <c r="Z46" s="295">
        <v>0</v>
      </c>
      <c r="AA46" s="295">
        <v>0</v>
      </c>
      <c r="AB46" s="295">
        <v>0</v>
      </c>
      <c r="AC46" s="295">
        <v>0</v>
      </c>
      <c r="AD46" s="295">
        <v>0</v>
      </c>
      <c r="AE46" s="295">
        <v>0</v>
      </c>
      <c r="AF46" s="295">
        <v>0</v>
      </c>
      <c r="AG46" s="295">
        <v>0</v>
      </c>
      <c r="AH46" s="295">
        <v>0</v>
      </c>
      <c r="AI46" s="295">
        <v>0</v>
      </c>
      <c r="AJ46" s="295">
        <v>0</v>
      </c>
      <c r="AK46" s="295">
        <v>0</v>
      </c>
      <c r="AL46" s="295">
        <v>0</v>
      </c>
      <c r="AM46" s="295">
        <v>0</v>
      </c>
      <c r="AN46" s="295">
        <v>0</v>
      </c>
      <c r="AO46" s="295">
        <v>0</v>
      </c>
      <c r="AP46" s="295">
        <v>0</v>
      </c>
      <c r="AQ46" s="295">
        <v>0</v>
      </c>
      <c r="AR46" s="295">
        <v>0</v>
      </c>
      <c r="AS46" s="295">
        <v>0</v>
      </c>
      <c r="AT46" s="295">
        <v>0</v>
      </c>
      <c r="AU46" s="295">
        <v>0</v>
      </c>
      <c r="AV46" s="295">
        <v>0</v>
      </c>
      <c r="AW46" s="295">
        <v>0</v>
      </c>
      <c r="AX46" s="295">
        <v>0</v>
      </c>
      <c r="AY46" s="295">
        <v>0</v>
      </c>
      <c r="AZ46" s="295">
        <v>0</v>
      </c>
      <c r="BA46" s="295">
        <v>0</v>
      </c>
      <c r="BB46" s="295">
        <v>0</v>
      </c>
      <c r="BC46" s="295">
        <v>0</v>
      </c>
      <c r="BD46" s="295">
        <v>0.65718828949339425</v>
      </c>
      <c r="BE46" s="295">
        <v>0.65961774767740922</v>
      </c>
      <c r="BF46" s="295">
        <v>0.61416010666464504</v>
      </c>
      <c r="BG46" s="295">
        <v>0.64327284102213389</v>
      </c>
      <c r="BH46" s="295">
        <v>0.56909610654458576</v>
      </c>
      <c r="BI46" s="295">
        <v>0.36958824835770193</v>
      </c>
      <c r="BJ46" s="295">
        <v>0.30519888145244678</v>
      </c>
      <c r="BK46" s="295">
        <v>0.23575728742998373</v>
      </c>
      <c r="BL46" s="295">
        <v>0.24668982671490491</v>
      </c>
      <c r="BM46" s="295">
        <v>2.3007021579193026E-2</v>
      </c>
      <c r="BN46" s="295">
        <v>6.6229018446189308E-2</v>
      </c>
      <c r="BO46" s="295">
        <v>4.5510349958351487E-2</v>
      </c>
      <c r="BP46" s="295">
        <v>3.7685317600419987E-2</v>
      </c>
      <c r="BQ46" s="295">
        <v>1.0318898363200005E-2</v>
      </c>
      <c r="BR46" s="295">
        <v>1.8837864942849449E-3</v>
      </c>
      <c r="BS46" s="295">
        <v>1.445139657974061E-2</v>
      </c>
      <c r="BT46" s="295">
        <v>2.5122654185181499E-3</v>
      </c>
      <c r="BU46" s="295">
        <v>1.7034652455562972E-3</v>
      </c>
      <c r="BV46" s="295">
        <v>-2.8001862596154414E-4</v>
      </c>
      <c r="BW46" s="295">
        <v>1.3460195341680558E-4</v>
      </c>
      <c r="BX46" s="295">
        <v>-1.5762650805008824E-5</v>
      </c>
      <c r="BY46" s="295">
        <v>-9.3620816646180741E-6</v>
      </c>
      <c r="BZ46" s="295">
        <v>-5.5769574549605203E-6</v>
      </c>
      <c r="CA46" s="295">
        <v>-3.3254363803925352E-6</v>
      </c>
      <c r="CB46" s="296">
        <v>-1.9828960879380619E-6</v>
      </c>
    </row>
    <row r="47" spans="2:80" x14ac:dyDescent="0.4">
      <c r="B47" s="64" t="s">
        <v>576</v>
      </c>
      <c r="D47" s="295">
        <v>0</v>
      </c>
      <c r="E47" s="295">
        <v>0</v>
      </c>
      <c r="F47" s="295">
        <v>0</v>
      </c>
      <c r="G47" s="295">
        <v>0</v>
      </c>
      <c r="H47" s="295">
        <v>0</v>
      </c>
      <c r="I47" s="295">
        <v>0</v>
      </c>
      <c r="J47" s="295">
        <v>0</v>
      </c>
      <c r="K47" s="295">
        <v>0</v>
      </c>
      <c r="L47" s="295">
        <v>0</v>
      </c>
      <c r="M47" s="295">
        <v>0</v>
      </c>
      <c r="N47" s="295">
        <v>0</v>
      </c>
      <c r="O47" s="295">
        <v>0</v>
      </c>
      <c r="P47" s="295">
        <v>0</v>
      </c>
      <c r="Q47" s="295">
        <v>0</v>
      </c>
      <c r="R47" s="295">
        <v>0</v>
      </c>
      <c r="S47" s="295">
        <v>0</v>
      </c>
      <c r="T47" s="295">
        <v>0</v>
      </c>
      <c r="U47" s="295">
        <v>0</v>
      </c>
      <c r="V47" s="295">
        <v>0</v>
      </c>
      <c r="W47" s="295">
        <v>0</v>
      </c>
      <c r="X47" s="295">
        <v>0</v>
      </c>
      <c r="Y47" s="295">
        <v>0</v>
      </c>
      <c r="Z47" s="295">
        <v>0</v>
      </c>
      <c r="AA47" s="295">
        <v>0</v>
      </c>
      <c r="AB47" s="295">
        <v>0</v>
      </c>
      <c r="AC47" s="295">
        <v>0</v>
      </c>
      <c r="AD47" s="295">
        <v>0</v>
      </c>
      <c r="AE47" s="295">
        <v>0</v>
      </c>
      <c r="AF47" s="295">
        <v>0</v>
      </c>
      <c r="AG47" s="295">
        <v>0</v>
      </c>
      <c r="AH47" s="295">
        <v>0</v>
      </c>
      <c r="AI47" s="295">
        <v>0</v>
      </c>
      <c r="AJ47" s="295">
        <v>0</v>
      </c>
      <c r="AK47" s="295">
        <v>0</v>
      </c>
      <c r="AL47" s="295">
        <v>0</v>
      </c>
      <c r="AM47" s="295">
        <v>0</v>
      </c>
      <c r="AN47" s="295">
        <v>0</v>
      </c>
      <c r="AO47" s="295">
        <v>0</v>
      </c>
      <c r="AP47" s="295">
        <v>0</v>
      </c>
      <c r="AQ47" s="295">
        <v>0</v>
      </c>
      <c r="AR47" s="295">
        <v>0</v>
      </c>
      <c r="AS47" s="295">
        <v>0</v>
      </c>
      <c r="AT47" s="295">
        <v>0</v>
      </c>
      <c r="AU47" s="295">
        <v>0</v>
      </c>
      <c r="AV47" s="295">
        <v>0</v>
      </c>
      <c r="AW47" s="295">
        <v>0</v>
      </c>
      <c r="AX47" s="295">
        <v>0</v>
      </c>
      <c r="AY47" s="295">
        <v>0</v>
      </c>
      <c r="AZ47" s="295">
        <v>0</v>
      </c>
      <c r="BA47" s="295">
        <v>0</v>
      </c>
      <c r="BB47" s="295">
        <v>0</v>
      </c>
      <c r="BC47" s="295">
        <v>0</v>
      </c>
      <c r="BD47" s="295">
        <v>0.83490584753342767</v>
      </c>
      <c r="BE47" s="295">
        <v>0.96871066395731165</v>
      </c>
      <c r="BF47" s="295">
        <v>0.86645963935969617</v>
      </c>
      <c r="BG47" s="295">
        <v>0.93290704319178597</v>
      </c>
      <c r="BH47" s="295">
        <v>0.86172184550005193</v>
      </c>
      <c r="BI47" s="295">
        <v>0.7535594465593668</v>
      </c>
      <c r="BJ47" s="295">
        <v>0.61606420391432104</v>
      </c>
      <c r="BK47" s="295">
        <v>0.59496192869333198</v>
      </c>
      <c r="BL47" s="295">
        <v>0.50784210671851249</v>
      </c>
      <c r="BM47" s="295">
        <v>0.1715312649729579</v>
      </c>
      <c r="BN47" s="295">
        <v>5.3013631425028018E-2</v>
      </c>
      <c r="BO47" s="295">
        <v>4.3135207998276373E-2</v>
      </c>
      <c r="BP47" s="295">
        <v>3.9155262509991989E-2</v>
      </c>
      <c r="BQ47" s="295">
        <v>0</v>
      </c>
      <c r="BR47" s="295">
        <v>0</v>
      </c>
      <c r="BS47" s="295">
        <v>1.3701443416006638E-2</v>
      </c>
      <c r="BT47" s="295">
        <v>1.1074839000055632E-3</v>
      </c>
      <c r="BU47" s="295">
        <v>5.6918760047808287E-3</v>
      </c>
      <c r="BV47" s="295">
        <v>-3.0752491810963307E-4</v>
      </c>
      <c r="BW47" s="295">
        <v>1.4782393335357796E-4</v>
      </c>
      <c r="BX47" s="295">
        <v>-1.7311019512919079E-5</v>
      </c>
      <c r="BY47" s="295">
        <v>-1.0281721036809754E-5</v>
      </c>
      <c r="BZ47" s="295">
        <v>-6.1247832309311286E-6</v>
      </c>
      <c r="CA47" s="295">
        <v>-3.6520947385101924E-6</v>
      </c>
      <c r="CB47" s="296">
        <v>-2.1776764133783321E-6</v>
      </c>
    </row>
    <row r="48" spans="2:80" x14ac:dyDescent="0.4">
      <c r="B48" s="64" t="s">
        <v>577</v>
      </c>
      <c r="D48" s="295">
        <v>0</v>
      </c>
      <c r="E48" s="295">
        <v>0</v>
      </c>
      <c r="F48" s="295">
        <v>0</v>
      </c>
      <c r="G48" s="295">
        <v>0</v>
      </c>
      <c r="H48" s="295">
        <v>0</v>
      </c>
      <c r="I48" s="295">
        <v>0</v>
      </c>
      <c r="J48" s="295">
        <v>0</v>
      </c>
      <c r="K48" s="295">
        <v>0</v>
      </c>
      <c r="L48" s="295">
        <v>0</v>
      </c>
      <c r="M48" s="295">
        <v>0</v>
      </c>
      <c r="N48" s="295">
        <v>0</v>
      </c>
      <c r="O48" s="295">
        <v>0</v>
      </c>
      <c r="P48" s="295">
        <v>0</v>
      </c>
      <c r="Q48" s="295">
        <v>0</v>
      </c>
      <c r="R48" s="295">
        <v>0</v>
      </c>
      <c r="S48" s="295">
        <v>0</v>
      </c>
      <c r="T48" s="295">
        <v>0</v>
      </c>
      <c r="U48" s="295">
        <v>0</v>
      </c>
      <c r="V48" s="295">
        <v>0</v>
      </c>
      <c r="W48" s="295">
        <v>0</v>
      </c>
      <c r="X48" s="295">
        <v>0</v>
      </c>
      <c r="Y48" s="295">
        <v>0</v>
      </c>
      <c r="Z48" s="295">
        <v>0</v>
      </c>
      <c r="AA48" s="295">
        <v>0</v>
      </c>
      <c r="AB48" s="295">
        <v>0</v>
      </c>
      <c r="AC48" s="295">
        <v>0</v>
      </c>
      <c r="AD48" s="295">
        <v>0</v>
      </c>
      <c r="AE48" s="295">
        <v>0</v>
      </c>
      <c r="AF48" s="295">
        <v>0</v>
      </c>
      <c r="AG48" s="295">
        <v>0</v>
      </c>
      <c r="AH48" s="295">
        <v>0</v>
      </c>
      <c r="AI48" s="295">
        <v>0</v>
      </c>
      <c r="AJ48" s="295">
        <v>0</v>
      </c>
      <c r="AK48" s="295">
        <v>0</v>
      </c>
      <c r="AL48" s="295">
        <v>0</v>
      </c>
      <c r="AM48" s="295">
        <v>0</v>
      </c>
      <c r="AN48" s="295">
        <v>0</v>
      </c>
      <c r="AO48" s="295">
        <v>0</v>
      </c>
      <c r="AP48" s="295">
        <v>0</v>
      </c>
      <c r="AQ48" s="295">
        <v>0</v>
      </c>
      <c r="AR48" s="295">
        <v>0</v>
      </c>
      <c r="AS48" s="295">
        <v>0</v>
      </c>
      <c r="AT48" s="295">
        <v>0</v>
      </c>
      <c r="AU48" s="295">
        <v>0</v>
      </c>
      <c r="AV48" s="295">
        <v>0</v>
      </c>
      <c r="AW48" s="295">
        <v>0</v>
      </c>
      <c r="AX48" s="295">
        <v>0</v>
      </c>
      <c r="AY48" s="295">
        <v>0</v>
      </c>
      <c r="AZ48" s="295">
        <v>0</v>
      </c>
      <c r="BA48" s="295">
        <v>0</v>
      </c>
      <c r="BB48" s="295">
        <v>0</v>
      </c>
      <c r="BC48" s="295">
        <v>0</v>
      </c>
      <c r="BD48" s="295">
        <v>30.774870660454607</v>
      </c>
      <c r="BE48" s="295">
        <v>31.893007667063369</v>
      </c>
      <c r="BF48" s="295">
        <v>33.371362437999551</v>
      </c>
      <c r="BG48" s="295">
        <v>35.293395654988082</v>
      </c>
      <c r="BH48" s="295">
        <v>37.547544752346781</v>
      </c>
      <c r="BI48" s="295">
        <v>40.430379120942867</v>
      </c>
      <c r="BJ48" s="295">
        <v>41.052292974275822</v>
      </c>
      <c r="BK48" s="295">
        <v>42.896472213400102</v>
      </c>
      <c r="BL48" s="295">
        <v>42.477261339479007</v>
      </c>
      <c r="BM48" s="295">
        <v>41.740168259267435</v>
      </c>
      <c r="BN48" s="295">
        <v>37.787304681455318</v>
      </c>
      <c r="BO48" s="295">
        <v>34.313865787762815</v>
      </c>
      <c r="BP48" s="295">
        <v>24.022601033394039</v>
      </c>
      <c r="BQ48" s="295">
        <v>9.2516373982275297</v>
      </c>
      <c r="BR48" s="295">
        <v>1.9070515045415264</v>
      </c>
      <c r="BS48" s="295">
        <v>1.3411651043112389</v>
      </c>
      <c r="BT48" s="295">
        <v>0.43256197391286383</v>
      </c>
      <c r="BU48" s="295">
        <v>0.25281754794475858</v>
      </c>
      <c r="BV48" s="295">
        <v>-3.0399441449008958E-2</v>
      </c>
      <c r="BW48" s="295">
        <v>1.461268580890171E-2</v>
      </c>
      <c r="BX48" s="295">
        <v>-1.711228239130944E-3</v>
      </c>
      <c r="BY48" s="295">
        <v>-1.0163682948843651E-3</v>
      </c>
      <c r="BZ48" s="295">
        <v>-6.0544683780774401E-4</v>
      </c>
      <c r="CA48" s="295">
        <v>-3.6101672948009664E-4</v>
      </c>
      <c r="CB48" s="296">
        <v>-2.152675855677555E-4</v>
      </c>
    </row>
    <row r="49" spans="1:80" x14ac:dyDescent="0.4">
      <c r="B49" s="64" t="s">
        <v>579</v>
      </c>
      <c r="D49" s="295">
        <v>0</v>
      </c>
      <c r="E49" s="295">
        <v>0</v>
      </c>
      <c r="F49" s="295">
        <v>0</v>
      </c>
      <c r="G49" s="295">
        <v>0</v>
      </c>
      <c r="H49" s="295">
        <v>0</v>
      </c>
      <c r="I49" s="295">
        <v>0</v>
      </c>
      <c r="J49" s="295">
        <v>0</v>
      </c>
      <c r="K49" s="295">
        <v>0</v>
      </c>
      <c r="L49" s="295">
        <v>0</v>
      </c>
      <c r="M49" s="295">
        <v>0</v>
      </c>
      <c r="N49" s="295">
        <v>0</v>
      </c>
      <c r="O49" s="295">
        <v>0</v>
      </c>
      <c r="P49" s="295">
        <v>0</v>
      </c>
      <c r="Q49" s="295">
        <v>0</v>
      </c>
      <c r="R49" s="295">
        <v>0</v>
      </c>
      <c r="S49" s="295">
        <v>0</v>
      </c>
      <c r="T49" s="295">
        <v>0</v>
      </c>
      <c r="U49" s="295">
        <v>0</v>
      </c>
      <c r="V49" s="295">
        <v>0</v>
      </c>
      <c r="W49" s="295">
        <v>0</v>
      </c>
      <c r="X49" s="295">
        <v>0</v>
      </c>
      <c r="Y49" s="295">
        <v>0</v>
      </c>
      <c r="Z49" s="295">
        <v>0</v>
      </c>
      <c r="AA49" s="295">
        <v>0</v>
      </c>
      <c r="AB49" s="295">
        <v>0</v>
      </c>
      <c r="AC49" s="295">
        <v>0</v>
      </c>
      <c r="AD49" s="295">
        <v>0</v>
      </c>
      <c r="AE49" s="295">
        <v>0</v>
      </c>
      <c r="AF49" s="295">
        <v>0</v>
      </c>
      <c r="AG49" s="295">
        <v>0</v>
      </c>
      <c r="AH49" s="295">
        <v>0</v>
      </c>
      <c r="AI49" s="295">
        <v>0</v>
      </c>
      <c r="AJ49" s="295">
        <v>0</v>
      </c>
      <c r="AK49" s="295">
        <v>0</v>
      </c>
      <c r="AL49" s="295">
        <v>0</v>
      </c>
      <c r="AM49" s="295">
        <v>0</v>
      </c>
      <c r="AN49" s="295">
        <v>0</v>
      </c>
      <c r="AO49" s="295">
        <v>0</v>
      </c>
      <c r="AP49" s="295">
        <v>0</v>
      </c>
      <c r="AQ49" s="295">
        <v>0</v>
      </c>
      <c r="AR49" s="295">
        <v>0</v>
      </c>
      <c r="AS49" s="295">
        <v>0</v>
      </c>
      <c r="AT49" s="295">
        <v>0</v>
      </c>
      <c r="AU49" s="295">
        <v>0</v>
      </c>
      <c r="AV49" s="295">
        <v>0</v>
      </c>
      <c r="AW49" s="295">
        <v>0</v>
      </c>
      <c r="AX49" s="295">
        <v>0</v>
      </c>
      <c r="AY49" s="295">
        <v>0</v>
      </c>
      <c r="AZ49" s="295">
        <v>0</v>
      </c>
      <c r="BA49" s="295">
        <v>0</v>
      </c>
      <c r="BB49" s="295">
        <v>0</v>
      </c>
      <c r="BC49" s="295">
        <v>0</v>
      </c>
      <c r="BD49" s="295">
        <v>0</v>
      </c>
      <c r="BE49" s="295">
        <v>0</v>
      </c>
      <c r="BF49" s="295">
        <v>0</v>
      </c>
      <c r="BG49" s="295">
        <v>0</v>
      </c>
      <c r="BH49" s="295">
        <v>0</v>
      </c>
      <c r="BI49" s="295">
        <v>0</v>
      </c>
      <c r="BJ49" s="295">
        <v>0</v>
      </c>
      <c r="BK49" s="295">
        <v>0</v>
      </c>
      <c r="BL49" s="295">
        <v>0</v>
      </c>
      <c r="BM49" s="295">
        <v>0</v>
      </c>
      <c r="BN49" s="295">
        <v>0</v>
      </c>
      <c r="BO49" s="295">
        <v>0</v>
      </c>
      <c r="BP49" s="295">
        <v>0</v>
      </c>
      <c r="BQ49" s="295">
        <v>0</v>
      </c>
      <c r="BR49" s="295">
        <v>0</v>
      </c>
      <c r="BS49" s="295">
        <v>0</v>
      </c>
      <c r="BT49" s="295">
        <v>0</v>
      </c>
      <c r="BU49" s="295">
        <v>0</v>
      </c>
      <c r="BV49" s="295">
        <v>0</v>
      </c>
      <c r="BW49" s="295">
        <v>0</v>
      </c>
      <c r="BX49" s="295">
        <v>0</v>
      </c>
      <c r="BY49" s="295">
        <v>0</v>
      </c>
      <c r="BZ49" s="295">
        <v>0</v>
      </c>
      <c r="CA49" s="295">
        <v>0</v>
      </c>
      <c r="CB49" s="296">
        <v>0</v>
      </c>
    </row>
    <row r="50" spans="1:80" x14ac:dyDescent="0.4">
      <c r="B50" s="64" t="s">
        <v>572</v>
      </c>
      <c r="D50" s="295">
        <v>0</v>
      </c>
      <c r="E50" s="295">
        <v>0</v>
      </c>
      <c r="F50" s="295">
        <v>0</v>
      </c>
      <c r="G50" s="295">
        <v>0</v>
      </c>
      <c r="H50" s="295">
        <v>0</v>
      </c>
      <c r="I50" s="295">
        <v>0</v>
      </c>
      <c r="J50" s="295">
        <v>0</v>
      </c>
      <c r="K50" s="295">
        <v>0</v>
      </c>
      <c r="L50" s="295">
        <v>0</v>
      </c>
      <c r="M50" s="295">
        <v>0</v>
      </c>
      <c r="N50" s="295">
        <v>0</v>
      </c>
      <c r="O50" s="295">
        <v>0</v>
      </c>
      <c r="P50" s="295">
        <v>0</v>
      </c>
      <c r="Q50" s="295">
        <v>0</v>
      </c>
      <c r="R50" s="295">
        <v>0</v>
      </c>
      <c r="S50" s="295">
        <v>0</v>
      </c>
      <c r="T50" s="295">
        <v>0</v>
      </c>
      <c r="U50" s="295">
        <v>0</v>
      </c>
      <c r="V50" s="295">
        <v>0</v>
      </c>
      <c r="W50" s="295">
        <v>0</v>
      </c>
      <c r="X50" s="295">
        <v>0</v>
      </c>
      <c r="Y50" s="295">
        <v>0</v>
      </c>
      <c r="Z50" s="295">
        <v>0</v>
      </c>
      <c r="AA50" s="295">
        <v>0</v>
      </c>
      <c r="AB50" s="295">
        <v>0</v>
      </c>
      <c r="AC50" s="295">
        <v>0</v>
      </c>
      <c r="AD50" s="295">
        <v>0</v>
      </c>
      <c r="AE50" s="295">
        <v>0</v>
      </c>
      <c r="AF50" s="295">
        <v>0</v>
      </c>
      <c r="AG50" s="295">
        <v>0</v>
      </c>
      <c r="AH50" s="295">
        <v>0</v>
      </c>
      <c r="AI50" s="295">
        <v>0</v>
      </c>
      <c r="AJ50" s="295">
        <v>0</v>
      </c>
      <c r="AK50" s="295">
        <v>0</v>
      </c>
      <c r="AL50" s="295">
        <v>0</v>
      </c>
      <c r="AM50" s="295">
        <v>0</v>
      </c>
      <c r="AN50" s="295">
        <v>0</v>
      </c>
      <c r="AO50" s="295">
        <v>0</v>
      </c>
      <c r="AP50" s="295">
        <v>0</v>
      </c>
      <c r="AQ50" s="295">
        <v>0</v>
      </c>
      <c r="AR50" s="295">
        <v>0</v>
      </c>
      <c r="AS50" s="295">
        <v>0</v>
      </c>
      <c r="AT50" s="295">
        <v>0</v>
      </c>
      <c r="AU50" s="295">
        <v>0</v>
      </c>
      <c r="AV50" s="295">
        <v>0</v>
      </c>
      <c r="AW50" s="295">
        <v>0</v>
      </c>
      <c r="AX50" s="295">
        <v>0</v>
      </c>
      <c r="AY50" s="295">
        <v>0</v>
      </c>
      <c r="AZ50" s="295">
        <v>0</v>
      </c>
      <c r="BA50" s="295">
        <v>0</v>
      </c>
      <c r="BB50" s="295">
        <v>0</v>
      </c>
      <c r="BC50" s="295">
        <v>0</v>
      </c>
      <c r="BD50" s="295">
        <v>0</v>
      </c>
      <c r="BE50" s="295">
        <v>0</v>
      </c>
      <c r="BF50" s="295">
        <v>0</v>
      </c>
      <c r="BG50" s="295">
        <v>0</v>
      </c>
      <c r="BH50" s="295">
        <v>0</v>
      </c>
      <c r="BI50" s="295">
        <v>0</v>
      </c>
      <c r="BJ50" s="295">
        <v>0</v>
      </c>
      <c r="BK50" s="295">
        <v>0</v>
      </c>
      <c r="BL50" s="295">
        <v>2.4244544775759685E-2</v>
      </c>
      <c r="BM50" s="295">
        <v>0.49113380543421603</v>
      </c>
      <c r="BN50" s="295">
        <v>1.0931583540805547</v>
      </c>
      <c r="BO50" s="295">
        <v>2.6166438237862635</v>
      </c>
      <c r="BP50" s="295">
        <v>10.362282313574157</v>
      </c>
      <c r="BQ50" s="295">
        <v>21.796001639175824</v>
      </c>
      <c r="BR50" s="295">
        <v>24.000351111014286</v>
      </c>
      <c r="BS50" s="295">
        <v>26.229091891955552</v>
      </c>
      <c r="BT50" s="295">
        <v>27.256264308592748</v>
      </c>
      <c r="BU50" s="295">
        <v>28.216449142840297</v>
      </c>
      <c r="BV50" s="295">
        <v>28.099589839592092</v>
      </c>
      <c r="BW50" s="295">
        <v>24.682809477527375</v>
      </c>
      <c r="BX50" s="295">
        <v>32.239351525503693</v>
      </c>
      <c r="BY50" s="295">
        <v>32.750880026539505</v>
      </c>
      <c r="BZ50" s="295">
        <v>33.552055130709412</v>
      </c>
      <c r="CA50" s="295">
        <v>34.566791304823028</v>
      </c>
      <c r="CB50" s="296">
        <v>35.227328904608555</v>
      </c>
    </row>
    <row r="51" spans="1:80" s="282" customFormat="1" ht="27" customHeight="1" thickBot="1" x14ac:dyDescent="0.4">
      <c r="B51" s="243" t="s">
        <v>588</v>
      </c>
      <c r="C51" s="320"/>
      <c r="D51" s="300">
        <v>0</v>
      </c>
      <c r="E51" s="300">
        <v>0</v>
      </c>
      <c r="F51" s="300">
        <v>0</v>
      </c>
      <c r="G51" s="300">
        <v>0</v>
      </c>
      <c r="H51" s="300">
        <v>0</v>
      </c>
      <c r="I51" s="300">
        <v>0</v>
      </c>
      <c r="J51" s="300">
        <v>0</v>
      </c>
      <c r="K51" s="300">
        <v>0</v>
      </c>
      <c r="L51" s="300">
        <v>0</v>
      </c>
      <c r="M51" s="300">
        <v>0</v>
      </c>
      <c r="N51" s="300">
        <v>0</v>
      </c>
      <c r="O51" s="300">
        <v>0</v>
      </c>
      <c r="P51" s="300">
        <v>0</v>
      </c>
      <c r="Q51" s="300">
        <v>0</v>
      </c>
      <c r="R51" s="300">
        <v>0</v>
      </c>
      <c r="S51" s="300">
        <v>0</v>
      </c>
      <c r="T51" s="300">
        <v>0</v>
      </c>
      <c r="U51" s="300">
        <v>0</v>
      </c>
      <c r="V51" s="300">
        <v>0</v>
      </c>
      <c r="W51" s="300">
        <v>0</v>
      </c>
      <c r="X51" s="300">
        <v>0</v>
      </c>
      <c r="Y51" s="300">
        <v>0</v>
      </c>
      <c r="Z51" s="300">
        <v>0</v>
      </c>
      <c r="AA51" s="300">
        <v>0</v>
      </c>
      <c r="AB51" s="300">
        <v>0</v>
      </c>
      <c r="AC51" s="300">
        <v>0</v>
      </c>
      <c r="AD51" s="300">
        <v>0</v>
      </c>
      <c r="AE51" s="300">
        <v>0</v>
      </c>
      <c r="AF51" s="300">
        <v>0</v>
      </c>
      <c r="AG51" s="300">
        <v>0</v>
      </c>
      <c r="AH51" s="300">
        <v>0</v>
      </c>
      <c r="AI51" s="300">
        <v>0</v>
      </c>
      <c r="AJ51" s="300">
        <v>0</v>
      </c>
      <c r="AK51" s="300">
        <v>0</v>
      </c>
      <c r="AL51" s="300">
        <v>0</v>
      </c>
      <c r="AM51" s="300">
        <v>0</v>
      </c>
      <c r="AN51" s="300">
        <v>0</v>
      </c>
      <c r="AO51" s="300">
        <v>0</v>
      </c>
      <c r="AP51" s="300">
        <v>0</v>
      </c>
      <c r="AQ51" s="300">
        <v>0</v>
      </c>
      <c r="AR51" s="300">
        <v>0</v>
      </c>
      <c r="AS51" s="300">
        <v>0</v>
      </c>
      <c r="AT51" s="300">
        <v>0</v>
      </c>
      <c r="AU51" s="300">
        <v>0</v>
      </c>
      <c r="AV51" s="300">
        <v>0</v>
      </c>
      <c r="AW51" s="300">
        <v>0</v>
      </c>
      <c r="AX51" s="300">
        <v>0</v>
      </c>
      <c r="AY51" s="300">
        <v>0</v>
      </c>
      <c r="AZ51" s="300">
        <v>0.67478636681710258</v>
      </c>
      <c r="BA51" s="300">
        <v>0.59893208292979916</v>
      </c>
      <c r="BB51" s="300">
        <v>0.7927511605905786</v>
      </c>
      <c r="BC51" s="300">
        <v>0.83138374719943231</v>
      </c>
      <c r="BD51" s="300">
        <v>2.3565033170387002</v>
      </c>
      <c r="BE51" s="300">
        <v>2.1444753697632777</v>
      </c>
      <c r="BF51" s="300">
        <v>1.6764872412633873</v>
      </c>
      <c r="BG51" s="300">
        <v>1.5851905911850244</v>
      </c>
      <c r="BH51" s="300">
        <v>1.6521352608846456</v>
      </c>
      <c r="BI51" s="300">
        <v>1.6993219173085448</v>
      </c>
      <c r="BJ51" s="300">
        <v>1.8737000440989178</v>
      </c>
      <c r="BK51" s="300">
        <v>1.8996312635423793</v>
      </c>
      <c r="BL51" s="300">
        <v>1.9511936164182131</v>
      </c>
      <c r="BM51" s="300">
        <v>1.945699337894331</v>
      </c>
      <c r="BN51" s="300">
        <v>1.832330803525585</v>
      </c>
      <c r="BO51" s="300">
        <v>1.8690611712201957</v>
      </c>
      <c r="BP51" s="300">
        <v>1.8919096135723212</v>
      </c>
      <c r="BQ51" s="300">
        <v>1.395163214439967</v>
      </c>
      <c r="BR51" s="300">
        <v>0.49283825909409629</v>
      </c>
      <c r="BS51" s="300">
        <v>0.33896879672968472</v>
      </c>
      <c r="BT51" s="300">
        <v>0.31473311417974148</v>
      </c>
      <c r="BU51" s="300">
        <v>0.16064606577606866</v>
      </c>
      <c r="BV51" s="300">
        <v>0.130519010590263</v>
      </c>
      <c r="BW51" s="300">
        <v>0.12001110583604543</v>
      </c>
      <c r="BX51" s="300">
        <v>0.10669122442210194</v>
      </c>
      <c r="BY51" s="300">
        <v>0.10108414539867563</v>
      </c>
      <c r="BZ51" s="300">
        <v>9.6721267659068424E-2</v>
      </c>
      <c r="CA51" s="300">
        <v>9.4659148315384689E-2</v>
      </c>
      <c r="CB51" s="301">
        <v>8.8599788171599678E-2</v>
      </c>
    </row>
    <row r="52" spans="1:80" ht="26.25" customHeight="1" x14ac:dyDescent="0.4">
      <c r="A52" s="247"/>
      <c r="B52" s="125" t="s">
        <v>589</v>
      </c>
      <c r="D52" s="48" t="s">
        <v>80</v>
      </c>
      <c r="E52" s="48" t="s">
        <v>81</v>
      </c>
      <c r="F52" s="48" t="s">
        <v>82</v>
      </c>
      <c r="G52" s="48" t="s">
        <v>83</v>
      </c>
      <c r="H52" s="48" t="s">
        <v>84</v>
      </c>
      <c r="I52" s="48" t="s">
        <v>85</v>
      </c>
      <c r="J52" s="48" t="s">
        <v>86</v>
      </c>
      <c r="K52" s="48" t="s">
        <v>87</v>
      </c>
      <c r="L52" s="48" t="s">
        <v>88</v>
      </c>
      <c r="M52" s="48" t="s">
        <v>89</v>
      </c>
      <c r="N52" s="48" t="s">
        <v>90</v>
      </c>
      <c r="O52" s="48" t="s">
        <v>91</v>
      </c>
      <c r="P52" s="48" t="s">
        <v>92</v>
      </c>
      <c r="Q52" s="48" t="s">
        <v>93</v>
      </c>
      <c r="R52" s="48" t="s">
        <v>94</v>
      </c>
      <c r="S52" s="48" t="s">
        <v>95</v>
      </c>
      <c r="T52" s="48" t="s">
        <v>96</v>
      </c>
      <c r="U52" s="48" t="s">
        <v>97</v>
      </c>
      <c r="V52" s="48" t="s">
        <v>98</v>
      </c>
      <c r="W52" s="48" t="s">
        <v>99</v>
      </c>
      <c r="X52" s="48" t="s">
        <v>100</v>
      </c>
      <c r="Y52" s="48" t="s">
        <v>101</v>
      </c>
      <c r="Z52" s="48" t="s">
        <v>102</v>
      </c>
      <c r="AA52" s="48" t="s">
        <v>103</v>
      </c>
      <c r="AB52" s="48" t="s">
        <v>104</v>
      </c>
      <c r="AC52" s="48" t="s">
        <v>105</v>
      </c>
      <c r="AD52" s="48" t="s">
        <v>106</v>
      </c>
      <c r="AE52" s="48" t="s">
        <v>107</v>
      </c>
      <c r="AF52" s="48" t="s">
        <v>108</v>
      </c>
      <c r="AG52" s="48" t="s">
        <v>109</v>
      </c>
      <c r="AH52" s="48" t="s">
        <v>110</v>
      </c>
      <c r="AI52" s="48" t="s">
        <v>111</v>
      </c>
      <c r="AJ52" s="48" t="s">
        <v>112</v>
      </c>
      <c r="AK52" s="48" t="s">
        <v>113</v>
      </c>
      <c r="AL52" s="48" t="s">
        <v>114</v>
      </c>
      <c r="AM52" s="48" t="s">
        <v>115</v>
      </c>
      <c r="AN52" s="48" t="s">
        <v>116</v>
      </c>
      <c r="AO52" s="48" t="s">
        <v>117</v>
      </c>
      <c r="AP52" s="48" t="s">
        <v>118</v>
      </c>
      <c r="AQ52" s="48" t="s">
        <v>119</v>
      </c>
      <c r="AR52" s="48" t="s">
        <v>120</v>
      </c>
      <c r="AS52" s="48" t="s">
        <v>121</v>
      </c>
      <c r="AT52" s="48" t="s">
        <v>122</v>
      </c>
      <c r="AU52" s="48" t="s">
        <v>123</v>
      </c>
      <c r="AV52" s="48" t="s">
        <v>124</v>
      </c>
      <c r="AW52" s="48" t="s">
        <v>125</v>
      </c>
      <c r="AX52" s="48" t="s">
        <v>126</v>
      </c>
      <c r="AY52" s="48" t="s">
        <v>127</v>
      </c>
      <c r="AZ52" s="48" t="s">
        <v>128</v>
      </c>
      <c r="BA52" s="48" t="s">
        <v>129</v>
      </c>
      <c r="BB52" s="48" t="s">
        <v>130</v>
      </c>
      <c r="BC52" s="48" t="s">
        <v>131</v>
      </c>
      <c r="BD52" s="48" t="s">
        <v>132</v>
      </c>
      <c r="BE52" s="48" t="s">
        <v>133</v>
      </c>
      <c r="BF52" s="48" t="s">
        <v>134</v>
      </c>
      <c r="BG52" s="48" t="s">
        <v>135</v>
      </c>
      <c r="BH52" s="48" t="s">
        <v>136</v>
      </c>
      <c r="BI52" s="48" t="s">
        <v>137</v>
      </c>
      <c r="BJ52" s="48" t="s">
        <v>138</v>
      </c>
      <c r="BK52" s="48" t="s">
        <v>139</v>
      </c>
      <c r="BL52" s="48" t="s">
        <v>140</v>
      </c>
      <c r="BM52" s="48" t="s">
        <v>141</v>
      </c>
      <c r="BN52" s="48" t="s">
        <v>142</v>
      </c>
      <c r="BO52" s="48" t="s">
        <v>143</v>
      </c>
      <c r="BP52" s="48" t="s">
        <v>144</v>
      </c>
      <c r="BQ52" s="48" t="s">
        <v>145</v>
      </c>
      <c r="BR52" s="48" t="s">
        <v>146</v>
      </c>
      <c r="BS52" s="48" t="s">
        <v>147</v>
      </c>
      <c r="BT52" s="48" t="s">
        <v>148</v>
      </c>
      <c r="BU52" s="48" t="s">
        <v>149</v>
      </c>
      <c r="BV52" s="48" t="s">
        <v>150</v>
      </c>
      <c r="BW52" s="48" t="s">
        <v>151</v>
      </c>
      <c r="BX52" s="48" t="s">
        <v>152</v>
      </c>
      <c r="BY52" s="48" t="s">
        <v>153</v>
      </c>
      <c r="BZ52" s="48" t="s">
        <v>154</v>
      </c>
      <c r="CA52" s="48" t="s">
        <v>155</v>
      </c>
      <c r="CB52" s="49" t="s">
        <v>156</v>
      </c>
    </row>
    <row r="53" spans="1:80" ht="15" customHeight="1" x14ac:dyDescent="0.4">
      <c r="A53" s="247"/>
      <c r="B53" s="248" t="s">
        <v>267</v>
      </c>
      <c r="C53" s="249"/>
      <c r="D53" s="203" t="s">
        <v>158</v>
      </c>
      <c r="E53" s="203" t="s">
        <v>158</v>
      </c>
      <c r="F53" s="203" t="s">
        <v>158</v>
      </c>
      <c r="G53" s="203" t="s">
        <v>158</v>
      </c>
      <c r="H53" s="203" t="s">
        <v>158</v>
      </c>
      <c r="I53" s="203" t="s">
        <v>158</v>
      </c>
      <c r="J53" s="203" t="s">
        <v>158</v>
      </c>
      <c r="K53" s="203" t="s">
        <v>158</v>
      </c>
      <c r="L53" s="203" t="s">
        <v>158</v>
      </c>
      <c r="M53" s="203" t="s">
        <v>158</v>
      </c>
      <c r="N53" s="203" t="s">
        <v>158</v>
      </c>
      <c r="O53" s="203" t="s">
        <v>158</v>
      </c>
      <c r="P53" s="203" t="s">
        <v>158</v>
      </c>
      <c r="Q53" s="203" t="s">
        <v>158</v>
      </c>
      <c r="R53" s="203" t="s">
        <v>158</v>
      </c>
      <c r="S53" s="203" t="s">
        <v>158</v>
      </c>
      <c r="T53" s="203" t="s">
        <v>158</v>
      </c>
      <c r="U53" s="203" t="s">
        <v>158</v>
      </c>
      <c r="V53" s="203" t="s">
        <v>158</v>
      </c>
      <c r="W53" s="203" t="s">
        <v>158</v>
      </c>
      <c r="X53" s="203" t="s">
        <v>158</v>
      </c>
      <c r="Y53" s="203" t="s">
        <v>158</v>
      </c>
      <c r="Z53" s="203" t="s">
        <v>158</v>
      </c>
      <c r="AA53" s="203" t="s">
        <v>158</v>
      </c>
      <c r="AB53" s="203" t="s">
        <v>158</v>
      </c>
      <c r="AC53" s="203" t="s">
        <v>158</v>
      </c>
      <c r="AD53" s="203" t="s">
        <v>158</v>
      </c>
      <c r="AE53" s="203" t="s">
        <v>158</v>
      </c>
      <c r="AF53" s="203" t="s">
        <v>158</v>
      </c>
      <c r="AG53" s="203" t="s">
        <v>158</v>
      </c>
      <c r="AH53" s="203" t="s">
        <v>158</v>
      </c>
      <c r="AI53" s="203" t="s">
        <v>158</v>
      </c>
      <c r="AJ53" s="203" t="s">
        <v>158</v>
      </c>
      <c r="AK53" s="203" t="s">
        <v>158</v>
      </c>
      <c r="AL53" s="203" t="s">
        <v>158</v>
      </c>
      <c r="AM53" s="203" t="s">
        <v>158</v>
      </c>
      <c r="AN53" s="203" t="s">
        <v>158</v>
      </c>
      <c r="AO53" s="203" t="s">
        <v>158</v>
      </c>
      <c r="AP53" s="203" t="s">
        <v>158</v>
      </c>
      <c r="AQ53" s="203" t="s">
        <v>158</v>
      </c>
      <c r="AR53" s="203" t="s">
        <v>158</v>
      </c>
      <c r="AS53" s="203" t="s">
        <v>158</v>
      </c>
      <c r="AT53" s="203" t="s">
        <v>158</v>
      </c>
      <c r="AU53" s="203" t="s">
        <v>158</v>
      </c>
      <c r="AV53" s="203" t="s">
        <v>158</v>
      </c>
      <c r="AW53" s="203" t="s">
        <v>158</v>
      </c>
      <c r="AX53" s="203" t="s">
        <v>158</v>
      </c>
      <c r="AY53" s="203" t="s">
        <v>158</v>
      </c>
      <c r="AZ53" s="203" t="s">
        <v>158</v>
      </c>
      <c r="BA53" s="203" t="s">
        <v>158</v>
      </c>
      <c r="BB53" s="203" t="s">
        <v>158</v>
      </c>
      <c r="BC53" s="203" t="s">
        <v>158</v>
      </c>
      <c r="BD53" s="203" t="s">
        <v>158</v>
      </c>
      <c r="BE53" s="203" t="s">
        <v>158</v>
      </c>
      <c r="BF53" s="203" t="s">
        <v>158</v>
      </c>
      <c r="BG53" s="203" t="s">
        <v>158</v>
      </c>
      <c r="BH53" s="203" t="s">
        <v>158</v>
      </c>
      <c r="BI53" s="203" t="s">
        <v>158</v>
      </c>
      <c r="BJ53" s="203" t="s">
        <v>158</v>
      </c>
      <c r="BK53" s="203" t="s">
        <v>158</v>
      </c>
      <c r="BL53" s="203" t="s">
        <v>158</v>
      </c>
      <c r="BM53" s="203" t="s">
        <v>158</v>
      </c>
      <c r="BN53" s="203" t="s">
        <v>158</v>
      </c>
      <c r="BO53" s="203" t="s">
        <v>158</v>
      </c>
      <c r="BP53" s="203" t="s">
        <v>158</v>
      </c>
      <c r="BQ53" s="203" t="s">
        <v>158</v>
      </c>
      <c r="BR53" s="203" t="s">
        <v>158</v>
      </c>
      <c r="BS53" s="203" t="s">
        <v>158</v>
      </c>
      <c r="BT53" s="203" t="s">
        <v>158</v>
      </c>
      <c r="BU53" s="203" t="s">
        <v>158</v>
      </c>
      <c r="BV53" s="203" t="s">
        <v>158</v>
      </c>
      <c r="BW53" s="203" t="s">
        <v>159</v>
      </c>
      <c r="BX53" s="203" t="s">
        <v>159</v>
      </c>
      <c r="BY53" s="203" t="s">
        <v>159</v>
      </c>
      <c r="BZ53" s="203" t="s">
        <v>159</v>
      </c>
      <c r="CA53" s="203" t="s">
        <v>159</v>
      </c>
      <c r="CB53" s="204" t="s">
        <v>159</v>
      </c>
    </row>
    <row r="54" spans="1:80" s="175" customFormat="1" ht="30.75" customHeight="1" x14ac:dyDescent="0.4">
      <c r="A54" s="239"/>
      <c r="B54" s="60" t="s">
        <v>571</v>
      </c>
      <c r="C54" s="66"/>
      <c r="D54" s="291">
        <v>1440.1175251991535</v>
      </c>
      <c r="E54" s="291">
        <v>2114.2415046673777</v>
      </c>
      <c r="F54" s="291">
        <v>2160.2974078597226</v>
      </c>
      <c r="G54" s="291">
        <v>1857.4807390068702</v>
      </c>
      <c r="H54" s="291">
        <v>2130.3807527946096</v>
      </c>
      <c r="I54" s="291">
        <v>2237.0974138807956</v>
      </c>
      <c r="J54" s="291">
        <v>2182.0263468017511</v>
      </c>
      <c r="K54" s="291">
        <v>2473.0294053419939</v>
      </c>
      <c r="L54" s="291">
        <v>2259.2898521707366</v>
      </c>
      <c r="M54" s="291">
        <v>2488.2424353924221</v>
      </c>
      <c r="N54" s="291">
        <v>2911.4587905474782</v>
      </c>
      <c r="O54" s="291">
        <v>2834.3096124412132</v>
      </c>
      <c r="P54" s="291">
        <v>2871.3470673343904</v>
      </c>
      <c r="Q54" s="291">
        <v>3172.285982948848</v>
      </c>
      <c r="R54" s="291">
        <v>3213.3798636129736</v>
      </c>
      <c r="S54" s="291">
        <v>3745.3825602397583</v>
      </c>
      <c r="T54" s="291">
        <v>3753.833837418952</v>
      </c>
      <c r="U54" s="291">
        <v>4405.7305274613245</v>
      </c>
      <c r="V54" s="291">
        <v>4416.1151113774076</v>
      </c>
      <c r="W54" s="291">
        <v>5300.9067862778538</v>
      </c>
      <c r="X54" s="291">
        <v>5435.1087388642527</v>
      </c>
      <c r="Y54" s="291">
        <v>5583.8064103135184</v>
      </c>
      <c r="Z54" s="291">
        <v>4962.7605887322179</v>
      </c>
      <c r="AA54" s="291">
        <v>5108.2529094936945</v>
      </c>
      <c r="AB54" s="291">
        <v>5537.7325405567872</v>
      </c>
      <c r="AC54" s="291">
        <v>5730.0448059818264</v>
      </c>
      <c r="AD54" s="291">
        <v>5781.0254464221462</v>
      </c>
      <c r="AE54" s="291">
        <v>6181.4474324969406</v>
      </c>
      <c r="AF54" s="291">
        <v>6700.5877758543338</v>
      </c>
      <c r="AG54" s="291">
        <v>7174.6953194714442</v>
      </c>
      <c r="AH54" s="291">
        <f t="shared" ref="AH54:CB54" si="34">SUM(AH55:AH56)</f>
        <v>8405.2752361892271</v>
      </c>
      <c r="AI54" s="291">
        <f t="shared" si="34"/>
        <v>7798.5467352094429</v>
      </c>
      <c r="AJ54" s="291">
        <f t="shared" si="34"/>
        <v>7252.9593476704977</v>
      </c>
      <c r="AK54" s="291">
        <f t="shared" si="34"/>
        <v>7487.7057045541605</v>
      </c>
      <c r="AL54" s="291">
        <f t="shared" si="34"/>
        <v>7508.1096154762572</v>
      </c>
      <c r="AM54" s="291">
        <f t="shared" si="34"/>
        <v>7344.9665313152773</v>
      </c>
      <c r="AN54" s="291">
        <f t="shared" si="34"/>
        <v>7972.0891069114732</v>
      </c>
      <c r="AO54" s="291">
        <f t="shared" si="34"/>
        <v>8336.8351552299737</v>
      </c>
      <c r="AP54" s="291">
        <f t="shared" si="34"/>
        <v>8857.5052330081835</v>
      </c>
      <c r="AQ54" s="291">
        <f t="shared" si="34"/>
        <v>9224.756242546564</v>
      </c>
      <c r="AR54" s="291">
        <f t="shared" si="34"/>
        <v>9935.35408331707</v>
      </c>
      <c r="AS54" s="291">
        <f t="shared" si="34"/>
        <v>10509.92055302148</v>
      </c>
      <c r="AT54" s="291">
        <f t="shared" si="34"/>
        <v>11308.481026848678</v>
      </c>
      <c r="AU54" s="291">
        <f t="shared" si="34"/>
        <v>13457.884054693588</v>
      </c>
      <c r="AV54" s="291">
        <f t="shared" si="34"/>
        <v>15414.361937904287</v>
      </c>
      <c r="AW54" s="291">
        <f t="shared" si="34"/>
        <v>17325.385227721927</v>
      </c>
      <c r="AX54" s="291">
        <f t="shared" si="34"/>
        <v>18871.866019379242</v>
      </c>
      <c r="AY54" s="291">
        <f t="shared" si="34"/>
        <v>18918.150176769919</v>
      </c>
      <c r="AZ54" s="291">
        <f t="shared" si="34"/>
        <v>18389.413816457301</v>
      </c>
      <c r="BA54" s="291">
        <f t="shared" si="34"/>
        <v>18335.689685362242</v>
      </c>
      <c r="BB54" s="291">
        <f t="shared" si="34"/>
        <v>18043.627140982448</v>
      </c>
      <c r="BC54" s="291">
        <f t="shared" si="34"/>
        <v>17622.105339691472</v>
      </c>
      <c r="BD54" s="291">
        <f t="shared" si="34"/>
        <v>17771.507153528361</v>
      </c>
      <c r="BE54" s="291">
        <f t="shared" si="34"/>
        <v>18096.416432630824</v>
      </c>
      <c r="BF54" s="291">
        <f t="shared" si="34"/>
        <v>17588.513046588159</v>
      </c>
      <c r="BG54" s="291">
        <f t="shared" si="34"/>
        <v>17485.552824218026</v>
      </c>
      <c r="BH54" s="319">
        <f t="shared" si="34"/>
        <v>16510.133638416341</v>
      </c>
      <c r="BI54" s="291">
        <f t="shared" si="34"/>
        <v>15835.770597703391</v>
      </c>
      <c r="BJ54" s="291">
        <f t="shared" si="34"/>
        <v>15349.557536336264</v>
      </c>
      <c r="BK54" s="291">
        <f t="shared" si="34"/>
        <v>15657.370484319292</v>
      </c>
      <c r="BL54" s="291">
        <f t="shared" si="34"/>
        <v>15288.362756555543</v>
      </c>
      <c r="BM54" s="291">
        <f t="shared" si="34"/>
        <v>15800.189913361104</v>
      </c>
      <c r="BN54" s="291">
        <f t="shared" si="34"/>
        <v>15585.475232860803</v>
      </c>
      <c r="BO54" s="291">
        <f t="shared" si="34"/>
        <v>15468.005690927275</v>
      </c>
      <c r="BP54" s="291">
        <f t="shared" si="34"/>
        <v>15177.79321545691</v>
      </c>
      <c r="BQ54" s="291">
        <f t="shared" si="34"/>
        <v>14938.284433909967</v>
      </c>
      <c r="BR54" s="291">
        <f t="shared" si="34"/>
        <v>15598.512233754047</v>
      </c>
      <c r="BS54" s="291">
        <f t="shared" si="34"/>
        <v>16299.291793546723</v>
      </c>
      <c r="BT54" s="291">
        <f t="shared" si="34"/>
        <v>16073.831276751625</v>
      </c>
      <c r="BU54" s="291">
        <f t="shared" si="34"/>
        <v>16145.414810744533</v>
      </c>
      <c r="BV54" s="291">
        <f t="shared" si="34"/>
        <v>15683.302874189856</v>
      </c>
      <c r="BW54" s="291">
        <f t="shared" si="34"/>
        <v>13520.154854096239</v>
      </c>
      <c r="BX54" s="291">
        <f t="shared" si="34"/>
        <v>17280.615131016813</v>
      </c>
      <c r="BY54" s="291">
        <f t="shared" si="34"/>
        <v>17186.005567971977</v>
      </c>
      <c r="BZ54" s="291">
        <f t="shared" si="34"/>
        <v>17236.597855813052</v>
      </c>
      <c r="CA54" s="291">
        <f t="shared" si="34"/>
        <v>17394.597837270783</v>
      </c>
      <c r="CB54" s="292">
        <f t="shared" si="34"/>
        <v>17355.086143776251</v>
      </c>
    </row>
    <row r="55" spans="1:80" s="175" customFormat="1" x14ac:dyDescent="0.4">
      <c r="A55" s="239"/>
      <c r="B55" s="294" t="s">
        <v>373</v>
      </c>
      <c r="C55" s="66"/>
      <c r="D55" s="295">
        <v>0</v>
      </c>
      <c r="E55" s="295">
        <v>0</v>
      </c>
      <c r="F55" s="295">
        <v>0</v>
      </c>
      <c r="G55" s="295">
        <v>0</v>
      </c>
      <c r="H55" s="295">
        <v>0</v>
      </c>
      <c r="I55" s="295">
        <v>0</v>
      </c>
      <c r="J55" s="295">
        <v>0</v>
      </c>
      <c r="K55" s="295">
        <v>0</v>
      </c>
      <c r="L55" s="295">
        <v>0</v>
      </c>
      <c r="M55" s="295">
        <v>0</v>
      </c>
      <c r="N55" s="295">
        <v>0</v>
      </c>
      <c r="O55" s="295">
        <v>0</v>
      </c>
      <c r="P55" s="295">
        <v>0</v>
      </c>
      <c r="Q55" s="295">
        <v>0</v>
      </c>
      <c r="R55" s="295">
        <v>0</v>
      </c>
      <c r="S55" s="295">
        <v>0</v>
      </c>
      <c r="T55" s="295">
        <v>0</v>
      </c>
      <c r="U55" s="295">
        <v>0</v>
      </c>
      <c r="V55" s="295">
        <v>0</v>
      </c>
      <c r="W55" s="295">
        <v>0</v>
      </c>
      <c r="X55" s="295">
        <v>0</v>
      </c>
      <c r="Y55" s="295">
        <v>0</v>
      </c>
      <c r="Z55" s="295">
        <v>0</v>
      </c>
      <c r="AA55" s="295">
        <v>0</v>
      </c>
      <c r="AB55" s="295">
        <v>0</v>
      </c>
      <c r="AC55" s="295">
        <v>0</v>
      </c>
      <c r="AD55" s="295">
        <v>0</v>
      </c>
      <c r="AE55" s="295">
        <v>0</v>
      </c>
      <c r="AF55" s="295">
        <v>0</v>
      </c>
      <c r="AG55" s="295">
        <v>0</v>
      </c>
      <c r="AH55" s="295">
        <v>8041.661165815427</v>
      </c>
      <c r="AI55" s="295">
        <v>7430.1133411668552</v>
      </c>
      <c r="AJ55" s="295">
        <v>6895.2211520544643</v>
      </c>
      <c r="AK55" s="295">
        <v>7103.3333692273727</v>
      </c>
      <c r="AL55" s="295">
        <v>7089.0780723836033</v>
      </c>
      <c r="AM55" s="295">
        <v>6866.3575850682282</v>
      </c>
      <c r="AN55" s="295">
        <v>7403.7288116068667</v>
      </c>
      <c r="AO55" s="295">
        <v>7667.6720805852883</v>
      </c>
      <c r="AP55" s="295">
        <v>8031.9357155776961</v>
      </c>
      <c r="AQ55" s="295">
        <v>8256.2298936941716</v>
      </c>
      <c r="AR55" s="295">
        <v>8823.6697880687443</v>
      </c>
      <c r="AS55" s="295">
        <v>9239.7218571635149</v>
      </c>
      <c r="AT55" s="295">
        <v>9848.4722969862014</v>
      </c>
      <c r="AU55" s="295">
        <v>11697.655333825185</v>
      </c>
      <c r="AV55" s="295">
        <v>13471.280885230555</v>
      </c>
      <c r="AW55" s="295">
        <v>15216.929746105223</v>
      </c>
      <c r="AX55" s="295">
        <v>16662.910175816862</v>
      </c>
      <c r="AY55" s="295">
        <v>17044.860865855018</v>
      </c>
      <c r="AZ55" s="295">
        <v>16906.601976241342</v>
      </c>
      <c r="BA55" s="295">
        <v>17115.88202686952</v>
      </c>
      <c r="BB55" s="295">
        <v>17185.066964629241</v>
      </c>
      <c r="BC55" s="295">
        <v>17168.46969319128</v>
      </c>
      <c r="BD55" s="295">
        <v>17529.110410069257</v>
      </c>
      <c r="BE55" s="295">
        <v>17857.939591213886</v>
      </c>
      <c r="BF55" s="295">
        <v>17359.440624180428</v>
      </c>
      <c r="BG55" s="295">
        <v>17250.984495437711</v>
      </c>
      <c r="BH55" s="317">
        <v>16343.270399636416</v>
      </c>
      <c r="BI55" s="295">
        <v>15667.665243824267</v>
      </c>
      <c r="BJ55" s="295">
        <v>15177.293096045165</v>
      </c>
      <c r="BK55" s="295">
        <v>15408.1444402425</v>
      </c>
      <c r="BL55" s="295">
        <v>15075.867842294256</v>
      </c>
      <c r="BM55" s="295">
        <v>15581.967577107946</v>
      </c>
      <c r="BN55" s="295">
        <v>15386.445578915002</v>
      </c>
      <c r="BO55" s="295">
        <v>15272.732060722639</v>
      </c>
      <c r="BP55" s="295">
        <v>14997.597179063396</v>
      </c>
      <c r="BQ55" s="295">
        <v>14777.897953777507</v>
      </c>
      <c r="BR55" s="295">
        <v>15447.294237509625</v>
      </c>
      <c r="BS55" s="295">
        <v>16160.325731067513</v>
      </c>
      <c r="BT55" s="295">
        <v>15949.295721979521</v>
      </c>
      <c r="BU55" s="295">
        <v>16035.93989091838</v>
      </c>
      <c r="BV55" s="295">
        <v>15585.075601901892</v>
      </c>
      <c r="BW55" s="295">
        <v>13430.683380414126</v>
      </c>
      <c r="BX55" s="295">
        <v>17202.462348165605</v>
      </c>
      <c r="BY55" s="295">
        <v>17113.492268519964</v>
      </c>
      <c r="BZ55" s="295">
        <v>17168.654045685682</v>
      </c>
      <c r="CA55" s="295">
        <v>17329.459650891004</v>
      </c>
      <c r="CB55" s="296">
        <v>17295.374344866315</v>
      </c>
    </row>
    <row r="56" spans="1:80" s="175" customFormat="1" x14ac:dyDescent="0.4">
      <c r="A56" s="239"/>
      <c r="B56" s="294" t="s">
        <v>372</v>
      </c>
      <c r="C56" s="66"/>
      <c r="D56" s="295">
        <v>0</v>
      </c>
      <c r="E56" s="295">
        <v>0</v>
      </c>
      <c r="F56" s="295">
        <v>0</v>
      </c>
      <c r="G56" s="295">
        <v>0</v>
      </c>
      <c r="H56" s="295">
        <v>0</v>
      </c>
      <c r="I56" s="295">
        <v>0</v>
      </c>
      <c r="J56" s="295">
        <v>0</v>
      </c>
      <c r="K56" s="295">
        <v>0</v>
      </c>
      <c r="L56" s="295">
        <v>0</v>
      </c>
      <c r="M56" s="295">
        <v>0</v>
      </c>
      <c r="N56" s="295">
        <v>0</v>
      </c>
      <c r="O56" s="295">
        <v>0</v>
      </c>
      <c r="P56" s="295">
        <v>0</v>
      </c>
      <c r="Q56" s="295">
        <v>0</v>
      </c>
      <c r="R56" s="295">
        <v>0</v>
      </c>
      <c r="S56" s="295">
        <v>0</v>
      </c>
      <c r="T56" s="295">
        <v>0</v>
      </c>
      <c r="U56" s="295">
        <v>0</v>
      </c>
      <c r="V56" s="295">
        <v>0</v>
      </c>
      <c r="W56" s="295">
        <v>0</v>
      </c>
      <c r="X56" s="295">
        <v>0</v>
      </c>
      <c r="Y56" s="295">
        <v>0</v>
      </c>
      <c r="Z56" s="295">
        <v>0</v>
      </c>
      <c r="AA56" s="295">
        <v>0</v>
      </c>
      <c r="AB56" s="295">
        <v>0</v>
      </c>
      <c r="AC56" s="295">
        <v>0</v>
      </c>
      <c r="AD56" s="295">
        <v>0</v>
      </c>
      <c r="AE56" s="295">
        <v>0</v>
      </c>
      <c r="AF56" s="295">
        <v>0</v>
      </c>
      <c r="AG56" s="295">
        <v>0</v>
      </c>
      <c r="AH56" s="295">
        <v>363.6140703738007</v>
      </c>
      <c r="AI56" s="295">
        <v>368.43339404258745</v>
      </c>
      <c r="AJ56" s="295">
        <v>357.73819561603358</v>
      </c>
      <c r="AK56" s="295">
        <v>384.37233532678823</v>
      </c>
      <c r="AL56" s="295">
        <v>419.03154309265375</v>
      </c>
      <c r="AM56" s="295">
        <v>478.60894624704946</v>
      </c>
      <c r="AN56" s="295">
        <v>568.36029530460655</v>
      </c>
      <c r="AO56" s="295">
        <v>669.16307464468457</v>
      </c>
      <c r="AP56" s="295">
        <v>825.56951743048774</v>
      </c>
      <c r="AQ56" s="295">
        <v>968.52634885239297</v>
      </c>
      <c r="AR56" s="295">
        <v>1111.6842952483262</v>
      </c>
      <c r="AS56" s="295">
        <v>1270.1986958579662</v>
      </c>
      <c r="AT56" s="295">
        <v>1460.0087298624762</v>
      </c>
      <c r="AU56" s="295">
        <v>1760.2287208684029</v>
      </c>
      <c r="AV56" s="295">
        <v>1943.0810526737323</v>
      </c>
      <c r="AW56" s="295">
        <v>2108.4554816167056</v>
      </c>
      <c r="AX56" s="295">
        <v>2208.9558435623812</v>
      </c>
      <c r="AY56" s="295">
        <v>1873.2893109148995</v>
      </c>
      <c r="AZ56" s="295">
        <v>1482.8118402159616</v>
      </c>
      <c r="BA56" s="295">
        <v>1219.8076584927212</v>
      </c>
      <c r="BB56" s="295">
        <v>858.56017635320734</v>
      </c>
      <c r="BC56" s="295">
        <v>453.63564650019151</v>
      </c>
      <c r="BD56" s="295">
        <v>242.3967434591047</v>
      </c>
      <c r="BE56" s="295">
        <v>238.47684141693691</v>
      </c>
      <c r="BF56" s="295">
        <v>229.07242240773266</v>
      </c>
      <c r="BG56" s="295">
        <v>234.56832878031429</v>
      </c>
      <c r="BH56" s="295">
        <v>166.86323877992453</v>
      </c>
      <c r="BI56" s="295">
        <v>168.10535387912384</v>
      </c>
      <c r="BJ56" s="295">
        <v>172.26444029109854</v>
      </c>
      <c r="BK56" s="295">
        <v>249.22604407679066</v>
      </c>
      <c r="BL56" s="295">
        <v>212.49491426128728</v>
      </c>
      <c r="BM56" s="295">
        <v>218.22233625315837</v>
      </c>
      <c r="BN56" s="295">
        <v>199.02965394580104</v>
      </c>
      <c r="BO56" s="295">
        <v>195.27363020463574</v>
      </c>
      <c r="BP56" s="295">
        <v>180.19603639351368</v>
      </c>
      <c r="BQ56" s="295">
        <v>160.38648013245935</v>
      </c>
      <c r="BR56" s="295">
        <v>151.21799624442298</v>
      </c>
      <c r="BS56" s="295">
        <v>138.96606247921</v>
      </c>
      <c r="BT56" s="295">
        <v>124.53555477210486</v>
      </c>
      <c r="BU56" s="295">
        <v>109.474919826152</v>
      </c>
      <c r="BV56" s="295">
        <v>98.227272287963928</v>
      </c>
      <c r="BW56" s="295">
        <v>89.471473682114208</v>
      </c>
      <c r="BX56" s="295">
        <v>78.152782851209793</v>
      </c>
      <c r="BY56" s="295">
        <v>72.513299452012262</v>
      </c>
      <c r="BZ56" s="295">
        <v>67.943810127368153</v>
      </c>
      <c r="CA56" s="295">
        <v>65.138186379777849</v>
      </c>
      <c r="CB56" s="296">
        <v>59.711798909935929</v>
      </c>
    </row>
    <row r="57" spans="1:80" s="175" customFormat="1" x14ac:dyDescent="0.4">
      <c r="A57" s="239"/>
      <c r="B57" s="318"/>
      <c r="C57" s="66"/>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6"/>
    </row>
    <row r="58" spans="1:80" s="175" customFormat="1" x14ac:dyDescent="0.4">
      <c r="B58" s="66" t="s">
        <v>195</v>
      </c>
      <c r="C58" s="66"/>
      <c r="D58" s="291">
        <v>0</v>
      </c>
      <c r="E58" s="291">
        <v>0</v>
      </c>
      <c r="F58" s="291">
        <v>0</v>
      </c>
      <c r="G58" s="291">
        <v>0</v>
      </c>
      <c r="H58" s="291">
        <v>0</v>
      </c>
      <c r="I58" s="291">
        <v>0</v>
      </c>
      <c r="J58" s="291">
        <v>0</v>
      </c>
      <c r="K58" s="291">
        <v>0</v>
      </c>
      <c r="L58" s="291">
        <v>0</v>
      </c>
      <c r="M58" s="291">
        <v>0</v>
      </c>
      <c r="N58" s="291">
        <v>0</v>
      </c>
      <c r="O58" s="291">
        <v>0</v>
      </c>
      <c r="P58" s="291">
        <v>0</v>
      </c>
      <c r="Q58" s="291">
        <v>0</v>
      </c>
      <c r="R58" s="291">
        <v>0</v>
      </c>
      <c r="S58" s="291">
        <v>0</v>
      </c>
      <c r="T58" s="291">
        <v>0</v>
      </c>
      <c r="U58" s="291">
        <v>0</v>
      </c>
      <c r="V58" s="291">
        <v>0</v>
      </c>
      <c r="W58" s="291">
        <v>0</v>
      </c>
      <c r="X58" s="291">
        <v>0</v>
      </c>
      <c r="Y58" s="291">
        <v>0</v>
      </c>
      <c r="Z58" s="291">
        <v>0</v>
      </c>
      <c r="AA58" s="291">
        <v>0</v>
      </c>
      <c r="AB58" s="291">
        <v>0</v>
      </c>
      <c r="AC58" s="291">
        <v>0</v>
      </c>
      <c r="AD58" s="291">
        <v>0</v>
      </c>
      <c r="AE58" s="291">
        <v>0</v>
      </c>
      <c r="AF58" s="291">
        <v>0</v>
      </c>
      <c r="AG58" s="291">
        <v>0</v>
      </c>
      <c r="AH58" s="291">
        <v>0</v>
      </c>
      <c r="AI58" s="291">
        <v>0</v>
      </c>
      <c r="AJ58" s="291">
        <v>0</v>
      </c>
      <c r="AK58" s="291">
        <v>0</v>
      </c>
      <c r="AL58" s="291">
        <v>0</v>
      </c>
      <c r="AM58" s="291">
        <v>0</v>
      </c>
      <c r="AN58" s="291">
        <v>0</v>
      </c>
      <c r="AO58" s="291">
        <v>0</v>
      </c>
      <c r="AP58" s="291">
        <v>0</v>
      </c>
      <c r="AQ58" s="291">
        <v>0</v>
      </c>
      <c r="AR58" s="291">
        <v>0</v>
      </c>
      <c r="AS58" s="291">
        <v>0</v>
      </c>
      <c r="AT58" s="291">
        <v>0</v>
      </c>
      <c r="AU58" s="291">
        <v>0</v>
      </c>
      <c r="AV58" s="291">
        <v>0</v>
      </c>
      <c r="AW58" s="291">
        <v>0</v>
      </c>
      <c r="AX58" s="291">
        <v>0</v>
      </c>
      <c r="AY58" s="291">
        <v>0</v>
      </c>
      <c r="AZ58" s="291">
        <v>0</v>
      </c>
      <c r="BA58" s="291">
        <v>0</v>
      </c>
      <c r="BB58" s="291">
        <v>0</v>
      </c>
      <c r="BC58" s="291">
        <v>0</v>
      </c>
      <c r="BD58" s="291">
        <v>0</v>
      </c>
      <c r="BE58" s="291">
        <v>0</v>
      </c>
      <c r="BF58" s="291">
        <v>0</v>
      </c>
      <c r="BG58" s="291">
        <v>0</v>
      </c>
      <c r="BH58" s="291">
        <v>0</v>
      </c>
      <c r="BI58" s="291">
        <v>0</v>
      </c>
      <c r="BJ58" s="291">
        <v>0</v>
      </c>
      <c r="BK58" s="291">
        <v>0</v>
      </c>
      <c r="BL58" s="291">
        <f t="shared" ref="BL58:CB58" si="35">SUM(BL59,BL63)</f>
        <v>153.96803116721364</v>
      </c>
      <c r="BM58" s="291">
        <f t="shared" si="35"/>
        <v>1509.3714630101576</v>
      </c>
      <c r="BN58" s="291">
        <f t="shared" si="35"/>
        <v>2613.079255128333</v>
      </c>
      <c r="BO58" s="291">
        <f t="shared" si="35"/>
        <v>4098.8234710845227</v>
      </c>
      <c r="BP58" s="291">
        <f t="shared" si="35"/>
        <v>7660.9517641017419</v>
      </c>
      <c r="BQ58" s="291">
        <f t="shared" si="35"/>
        <v>11570.15640313485</v>
      </c>
      <c r="BR58" s="291">
        <f t="shared" si="35"/>
        <v>14024.615534620312</v>
      </c>
      <c r="BS58" s="291">
        <f t="shared" si="35"/>
        <v>15470.342492402493</v>
      </c>
      <c r="BT58" s="291">
        <f t="shared" si="35"/>
        <v>15704.356867143957</v>
      </c>
      <c r="BU58" s="291">
        <f t="shared" si="35"/>
        <v>15981.492029199528</v>
      </c>
      <c r="BV58" s="291">
        <f t="shared" si="35"/>
        <v>15582.383870328904</v>
      </c>
      <c r="BW58" s="291">
        <f t="shared" si="35"/>
        <v>13430.198641013072</v>
      </c>
      <c r="BX58" s="291">
        <f t="shared" si="35"/>
        <v>17202.884912446963</v>
      </c>
      <c r="BY58" s="291">
        <f t="shared" si="35"/>
        <v>17113.876183602122</v>
      </c>
      <c r="BZ58" s="291">
        <f t="shared" si="35"/>
        <v>17168.971063465378</v>
      </c>
      <c r="CA58" s="291">
        <f t="shared" si="35"/>
        <v>17328.798102842851</v>
      </c>
      <c r="CB58" s="292">
        <f t="shared" si="35"/>
        <v>17294.681599538773</v>
      </c>
    </row>
    <row r="59" spans="1:80" x14ac:dyDescent="0.4">
      <c r="B59" s="64" t="s">
        <v>572</v>
      </c>
      <c r="C59" s="50"/>
      <c r="D59" s="295">
        <v>0</v>
      </c>
      <c r="E59" s="295">
        <v>0</v>
      </c>
      <c r="F59" s="295">
        <v>0</v>
      </c>
      <c r="G59" s="295">
        <v>0</v>
      </c>
      <c r="H59" s="295">
        <v>0</v>
      </c>
      <c r="I59" s="295">
        <v>0</v>
      </c>
      <c r="J59" s="295">
        <v>0</v>
      </c>
      <c r="K59" s="295">
        <v>0</v>
      </c>
      <c r="L59" s="295">
        <v>0</v>
      </c>
      <c r="M59" s="295">
        <v>0</v>
      </c>
      <c r="N59" s="295">
        <v>0</v>
      </c>
      <c r="O59" s="295">
        <v>0</v>
      </c>
      <c r="P59" s="295">
        <v>0</v>
      </c>
      <c r="Q59" s="295">
        <v>0</v>
      </c>
      <c r="R59" s="295">
        <v>0</v>
      </c>
      <c r="S59" s="295">
        <v>0</v>
      </c>
      <c r="T59" s="295">
        <v>0</v>
      </c>
      <c r="U59" s="295">
        <v>0</v>
      </c>
      <c r="V59" s="295">
        <v>0</v>
      </c>
      <c r="W59" s="295">
        <v>0</v>
      </c>
      <c r="X59" s="295">
        <v>0</v>
      </c>
      <c r="Y59" s="295">
        <v>0</v>
      </c>
      <c r="Z59" s="295">
        <v>0</v>
      </c>
      <c r="AA59" s="295">
        <v>0</v>
      </c>
      <c r="AB59" s="295">
        <v>0</v>
      </c>
      <c r="AC59" s="295">
        <v>0</v>
      </c>
      <c r="AD59" s="295">
        <v>0</v>
      </c>
      <c r="AE59" s="295">
        <v>0</v>
      </c>
      <c r="AF59" s="295">
        <v>0</v>
      </c>
      <c r="AG59" s="295">
        <v>0</v>
      </c>
      <c r="AH59" s="295">
        <v>0</v>
      </c>
      <c r="AI59" s="295">
        <v>0</v>
      </c>
      <c r="AJ59" s="295">
        <v>0</v>
      </c>
      <c r="AK59" s="295">
        <v>0</v>
      </c>
      <c r="AL59" s="295">
        <v>0</v>
      </c>
      <c r="AM59" s="295">
        <v>0</v>
      </c>
      <c r="AN59" s="295">
        <v>0</v>
      </c>
      <c r="AO59" s="295">
        <v>0</v>
      </c>
      <c r="AP59" s="295">
        <v>0</v>
      </c>
      <c r="AQ59" s="295">
        <v>0</v>
      </c>
      <c r="AR59" s="295">
        <v>0</v>
      </c>
      <c r="AS59" s="295">
        <v>0</v>
      </c>
      <c r="AT59" s="295">
        <v>0</v>
      </c>
      <c r="AU59" s="295">
        <v>0</v>
      </c>
      <c r="AV59" s="295">
        <v>0</v>
      </c>
      <c r="AW59" s="295">
        <v>0</v>
      </c>
      <c r="AX59" s="295">
        <v>0</v>
      </c>
      <c r="AY59" s="295">
        <v>0</v>
      </c>
      <c r="AZ59" s="295">
        <v>0</v>
      </c>
      <c r="BA59" s="295">
        <v>0</v>
      </c>
      <c r="BB59" s="295">
        <v>0</v>
      </c>
      <c r="BC59" s="295">
        <v>0</v>
      </c>
      <c r="BD59" s="295">
        <v>0</v>
      </c>
      <c r="BE59" s="295">
        <v>0</v>
      </c>
      <c r="BF59" s="295">
        <v>0</v>
      </c>
      <c r="BG59" s="295">
        <v>0</v>
      </c>
      <c r="BH59" s="295">
        <v>0</v>
      </c>
      <c r="BI59" s="295">
        <v>0</v>
      </c>
      <c r="BJ59" s="295">
        <v>0</v>
      </c>
      <c r="BK59" s="295">
        <v>0</v>
      </c>
      <c r="BL59" s="295">
        <f t="shared" ref="BL59:CB59" si="36">SUM(BL60:BL62)</f>
        <v>77.935269519987742</v>
      </c>
      <c r="BM59" s="295">
        <f t="shared" si="36"/>
        <v>691.87933037209405</v>
      </c>
      <c r="BN59" s="295">
        <f t="shared" si="36"/>
        <v>1117.9934269155906</v>
      </c>
      <c r="BO59" s="295">
        <f t="shared" si="36"/>
        <v>1612.8613103674231</v>
      </c>
      <c r="BP59" s="295">
        <f t="shared" si="36"/>
        <v>2604.3575384755222</v>
      </c>
      <c r="BQ59" s="295">
        <f t="shared" si="36"/>
        <v>3923.2097396591862</v>
      </c>
      <c r="BR59" s="295">
        <f t="shared" si="36"/>
        <v>4483.6751855038319</v>
      </c>
      <c r="BS59" s="295">
        <f t="shared" si="36"/>
        <v>4831.0196357244768</v>
      </c>
      <c r="BT59" s="295">
        <f t="shared" si="36"/>
        <v>4963.1998634613274</v>
      </c>
      <c r="BU59" s="295">
        <f t="shared" si="36"/>
        <v>4904.2228148013401</v>
      </c>
      <c r="BV59" s="295">
        <f t="shared" si="36"/>
        <v>4650.2664314443782</v>
      </c>
      <c r="BW59" s="295">
        <f t="shared" si="36"/>
        <v>4518.1232971222762</v>
      </c>
      <c r="BX59" s="295">
        <f t="shared" si="36"/>
        <v>5030.8602855904319</v>
      </c>
      <c r="BY59" s="295">
        <f t="shared" si="36"/>
        <v>4994.397397235598</v>
      </c>
      <c r="BZ59" s="295">
        <f t="shared" si="36"/>
        <v>4997.3921722880059</v>
      </c>
      <c r="CA59" s="295">
        <f t="shared" si="36"/>
        <v>5024.8255096046687</v>
      </c>
      <c r="CB59" s="296">
        <f t="shared" si="36"/>
        <v>5017.4937822192023</v>
      </c>
    </row>
    <row r="60" spans="1:80" x14ac:dyDescent="0.4">
      <c r="B60" s="212" t="s">
        <v>351</v>
      </c>
      <c r="C60" s="294"/>
      <c r="D60" s="295">
        <v>0</v>
      </c>
      <c r="E60" s="295">
        <v>0</v>
      </c>
      <c r="F60" s="295">
        <v>0</v>
      </c>
      <c r="G60" s="295">
        <v>0</v>
      </c>
      <c r="H60" s="295">
        <v>0</v>
      </c>
      <c r="I60" s="295">
        <v>0</v>
      </c>
      <c r="J60" s="295">
        <v>0</v>
      </c>
      <c r="K60" s="295">
        <v>0</v>
      </c>
      <c r="L60" s="295">
        <v>0</v>
      </c>
      <c r="M60" s="295">
        <v>0</v>
      </c>
      <c r="N60" s="295">
        <v>0</v>
      </c>
      <c r="O60" s="295">
        <v>0</v>
      </c>
      <c r="P60" s="295">
        <v>0</v>
      </c>
      <c r="Q60" s="295">
        <v>0</v>
      </c>
      <c r="R60" s="295">
        <v>0</v>
      </c>
      <c r="S60" s="295">
        <v>0</v>
      </c>
      <c r="T60" s="295">
        <v>0</v>
      </c>
      <c r="U60" s="295">
        <v>0</v>
      </c>
      <c r="V60" s="295">
        <v>0</v>
      </c>
      <c r="W60" s="295">
        <v>0</v>
      </c>
      <c r="X60" s="295">
        <v>0</v>
      </c>
      <c r="Y60" s="295">
        <v>0</v>
      </c>
      <c r="Z60" s="295">
        <v>0</v>
      </c>
      <c r="AA60" s="295">
        <v>0</v>
      </c>
      <c r="AB60" s="295">
        <v>0</v>
      </c>
      <c r="AC60" s="295">
        <v>0</v>
      </c>
      <c r="AD60" s="295">
        <v>0</v>
      </c>
      <c r="AE60" s="295">
        <v>0</v>
      </c>
      <c r="AF60" s="295">
        <v>0</v>
      </c>
      <c r="AG60" s="295">
        <v>0</v>
      </c>
      <c r="AH60" s="295">
        <v>0</v>
      </c>
      <c r="AI60" s="295">
        <v>0</v>
      </c>
      <c r="AJ60" s="295">
        <v>0</v>
      </c>
      <c r="AK60" s="295">
        <v>0</v>
      </c>
      <c r="AL60" s="295">
        <v>0</v>
      </c>
      <c r="AM60" s="295">
        <v>0</v>
      </c>
      <c r="AN60" s="295">
        <v>0</v>
      </c>
      <c r="AO60" s="295">
        <v>0</v>
      </c>
      <c r="AP60" s="295">
        <v>0</v>
      </c>
      <c r="AQ60" s="295">
        <v>0</v>
      </c>
      <c r="AR60" s="295">
        <v>0</v>
      </c>
      <c r="AS60" s="295">
        <v>0</v>
      </c>
      <c r="AT60" s="295">
        <v>0</v>
      </c>
      <c r="AU60" s="295">
        <v>0</v>
      </c>
      <c r="AV60" s="295">
        <v>0</v>
      </c>
      <c r="AW60" s="295">
        <v>0</v>
      </c>
      <c r="AX60" s="295">
        <v>0</v>
      </c>
      <c r="AY60" s="295">
        <v>0</v>
      </c>
      <c r="AZ60" s="295">
        <v>0</v>
      </c>
      <c r="BA60" s="295">
        <v>0</v>
      </c>
      <c r="BB60" s="295">
        <v>0</v>
      </c>
      <c r="BC60" s="295">
        <v>0</v>
      </c>
      <c r="BD60" s="295">
        <v>0</v>
      </c>
      <c r="BE60" s="295">
        <v>0</v>
      </c>
      <c r="BF60" s="295">
        <v>0</v>
      </c>
      <c r="BG60" s="295">
        <v>0</v>
      </c>
      <c r="BH60" s="295">
        <v>0</v>
      </c>
      <c r="BI60" s="295">
        <v>0</v>
      </c>
      <c r="BJ60" s="295">
        <v>0</v>
      </c>
      <c r="BK60" s="295">
        <v>0</v>
      </c>
      <c r="BL60" s="295">
        <v>71.954479092228155</v>
      </c>
      <c r="BM60" s="295">
        <v>474.40152847686545</v>
      </c>
      <c r="BN60" s="295">
        <v>548.20523194225757</v>
      </c>
      <c r="BO60" s="295">
        <v>543.19283383845675</v>
      </c>
      <c r="BP60" s="295">
        <v>627.85826114374277</v>
      </c>
      <c r="BQ60" s="295">
        <v>534.19664036725464</v>
      </c>
      <c r="BR60" s="295">
        <v>471.35676815239708</v>
      </c>
      <c r="BS60" s="295">
        <v>365.44665726059856</v>
      </c>
      <c r="BT60" s="295">
        <v>325.3404648796394</v>
      </c>
      <c r="BU60" s="295">
        <v>292.35976594594212</v>
      </c>
      <c r="BV60" s="295">
        <v>160.63482006011787</v>
      </c>
      <c r="BW60" s="295">
        <v>123.79062745652844</v>
      </c>
      <c r="BX60" s="295">
        <v>156.50630421311948</v>
      </c>
      <c r="BY60" s="295">
        <v>155.05741539499039</v>
      </c>
      <c r="BZ60" s="295">
        <v>155.0810155885307</v>
      </c>
      <c r="CA60" s="295">
        <v>156.18219725449956</v>
      </c>
      <c r="CB60" s="296">
        <v>156.05794452924377</v>
      </c>
    </row>
    <row r="61" spans="1:80" x14ac:dyDescent="0.4">
      <c r="B61" s="212" t="s">
        <v>573</v>
      </c>
      <c r="C61" s="294"/>
      <c r="D61" s="295">
        <v>0</v>
      </c>
      <c r="E61" s="295">
        <v>0</v>
      </c>
      <c r="F61" s="295">
        <v>0</v>
      </c>
      <c r="G61" s="295">
        <v>0</v>
      </c>
      <c r="H61" s="295">
        <v>0</v>
      </c>
      <c r="I61" s="295">
        <v>0</v>
      </c>
      <c r="J61" s="295">
        <v>0</v>
      </c>
      <c r="K61" s="295">
        <v>0</v>
      </c>
      <c r="L61" s="295">
        <v>0</v>
      </c>
      <c r="M61" s="295">
        <v>0</v>
      </c>
      <c r="N61" s="295">
        <v>0</v>
      </c>
      <c r="O61" s="295">
        <v>0</v>
      </c>
      <c r="P61" s="295">
        <v>0</v>
      </c>
      <c r="Q61" s="295">
        <v>0</v>
      </c>
      <c r="R61" s="295">
        <v>0</v>
      </c>
      <c r="S61" s="295">
        <v>0</v>
      </c>
      <c r="T61" s="295">
        <v>0</v>
      </c>
      <c r="U61" s="295">
        <v>0</v>
      </c>
      <c r="V61" s="295">
        <v>0</v>
      </c>
      <c r="W61" s="295">
        <v>0</v>
      </c>
      <c r="X61" s="295">
        <v>0</v>
      </c>
      <c r="Y61" s="295">
        <v>0</v>
      </c>
      <c r="Z61" s="295">
        <v>0</v>
      </c>
      <c r="AA61" s="295">
        <v>0</v>
      </c>
      <c r="AB61" s="295">
        <v>0</v>
      </c>
      <c r="AC61" s="295">
        <v>0</v>
      </c>
      <c r="AD61" s="295">
        <v>0</v>
      </c>
      <c r="AE61" s="295">
        <v>0</v>
      </c>
      <c r="AF61" s="295">
        <v>0</v>
      </c>
      <c r="AG61" s="295">
        <v>0</v>
      </c>
      <c r="AH61" s="295">
        <v>0</v>
      </c>
      <c r="AI61" s="295">
        <v>0</v>
      </c>
      <c r="AJ61" s="295">
        <v>0</v>
      </c>
      <c r="AK61" s="295">
        <v>0</v>
      </c>
      <c r="AL61" s="295">
        <v>0</v>
      </c>
      <c r="AM61" s="295">
        <v>0</v>
      </c>
      <c r="AN61" s="295">
        <v>0</v>
      </c>
      <c r="AO61" s="295">
        <v>0</v>
      </c>
      <c r="AP61" s="295">
        <v>0</v>
      </c>
      <c r="AQ61" s="295">
        <v>0</v>
      </c>
      <c r="AR61" s="295">
        <v>0</v>
      </c>
      <c r="AS61" s="295">
        <v>0</v>
      </c>
      <c r="AT61" s="295">
        <v>0</v>
      </c>
      <c r="AU61" s="295">
        <v>0</v>
      </c>
      <c r="AV61" s="295">
        <v>0</v>
      </c>
      <c r="AW61" s="295">
        <v>0</v>
      </c>
      <c r="AX61" s="295">
        <v>0</v>
      </c>
      <c r="AY61" s="295">
        <v>0</v>
      </c>
      <c r="AZ61" s="295">
        <v>0</v>
      </c>
      <c r="BA61" s="295">
        <v>0</v>
      </c>
      <c r="BB61" s="295">
        <v>0</v>
      </c>
      <c r="BC61" s="295">
        <v>0</v>
      </c>
      <c r="BD61" s="295">
        <v>0</v>
      </c>
      <c r="BE61" s="295">
        <v>0</v>
      </c>
      <c r="BF61" s="295">
        <v>0</v>
      </c>
      <c r="BG61" s="295">
        <v>0</v>
      </c>
      <c r="BH61" s="295">
        <v>0</v>
      </c>
      <c r="BI61" s="295">
        <v>0</v>
      </c>
      <c r="BJ61" s="295">
        <v>0</v>
      </c>
      <c r="BK61" s="295">
        <v>0</v>
      </c>
      <c r="BL61" s="295">
        <v>3.2946077570565797</v>
      </c>
      <c r="BM61" s="295">
        <v>148.81507912378694</v>
      </c>
      <c r="BN61" s="295">
        <v>413.73027980951804</v>
      </c>
      <c r="BO61" s="295">
        <v>687.29551853759779</v>
      </c>
      <c r="BP61" s="295">
        <v>765.77170363733774</v>
      </c>
      <c r="BQ61" s="295">
        <v>719.51739388025169</v>
      </c>
      <c r="BR61" s="295">
        <v>226.75971289687229</v>
      </c>
      <c r="BS61" s="295">
        <v>94.252001736265015</v>
      </c>
      <c r="BT61" s="295">
        <v>106.2385931839204</v>
      </c>
      <c r="BU61" s="295">
        <v>126.88926412647103</v>
      </c>
      <c r="BV61" s="295">
        <v>83.26703486485782</v>
      </c>
      <c r="BW61" s="295">
        <v>52.629558804275739</v>
      </c>
      <c r="BX61" s="295">
        <v>51.012493857932199</v>
      </c>
      <c r="BY61" s="295">
        <v>46.752185832805566</v>
      </c>
      <c r="BZ61" s="295">
        <v>45.663340791647052</v>
      </c>
      <c r="CA61" s="295">
        <v>46.025300630785132</v>
      </c>
      <c r="CB61" s="296">
        <v>45.838723674234899</v>
      </c>
    </row>
    <row r="62" spans="1:80" x14ac:dyDescent="0.4">
      <c r="B62" s="212" t="s">
        <v>353</v>
      </c>
      <c r="C62" s="294"/>
      <c r="D62" s="295">
        <v>0</v>
      </c>
      <c r="E62" s="295">
        <v>0</v>
      </c>
      <c r="F62" s="295">
        <v>0</v>
      </c>
      <c r="G62" s="295">
        <v>0</v>
      </c>
      <c r="H62" s="295">
        <v>0</v>
      </c>
      <c r="I62" s="295">
        <v>0</v>
      </c>
      <c r="J62" s="295">
        <v>0</v>
      </c>
      <c r="K62" s="295">
        <v>0</v>
      </c>
      <c r="L62" s="295">
        <v>0</v>
      </c>
      <c r="M62" s="295">
        <v>0</v>
      </c>
      <c r="N62" s="295">
        <v>0</v>
      </c>
      <c r="O62" s="295">
        <v>0</v>
      </c>
      <c r="P62" s="295">
        <v>0</v>
      </c>
      <c r="Q62" s="295">
        <v>0</v>
      </c>
      <c r="R62" s="295">
        <v>0</v>
      </c>
      <c r="S62" s="295">
        <v>0</v>
      </c>
      <c r="T62" s="295">
        <v>0</v>
      </c>
      <c r="U62" s="295">
        <v>0</v>
      </c>
      <c r="V62" s="295">
        <v>0</v>
      </c>
      <c r="W62" s="295">
        <v>0</v>
      </c>
      <c r="X62" s="295">
        <v>0</v>
      </c>
      <c r="Y62" s="295">
        <v>0</v>
      </c>
      <c r="Z62" s="295">
        <v>0</v>
      </c>
      <c r="AA62" s="295">
        <v>0</v>
      </c>
      <c r="AB62" s="295">
        <v>0</v>
      </c>
      <c r="AC62" s="295">
        <v>0</v>
      </c>
      <c r="AD62" s="295">
        <v>0</v>
      </c>
      <c r="AE62" s="295">
        <v>0</v>
      </c>
      <c r="AF62" s="295">
        <v>0</v>
      </c>
      <c r="AG62" s="295">
        <v>0</v>
      </c>
      <c r="AH62" s="295">
        <v>0</v>
      </c>
      <c r="AI62" s="295">
        <v>0</v>
      </c>
      <c r="AJ62" s="295">
        <v>0</v>
      </c>
      <c r="AK62" s="295">
        <v>0</v>
      </c>
      <c r="AL62" s="295">
        <v>0</v>
      </c>
      <c r="AM62" s="295">
        <v>0</v>
      </c>
      <c r="AN62" s="295">
        <v>0</v>
      </c>
      <c r="AO62" s="295">
        <v>0</v>
      </c>
      <c r="AP62" s="295">
        <v>0</v>
      </c>
      <c r="AQ62" s="295">
        <v>0</v>
      </c>
      <c r="AR62" s="295">
        <v>0</v>
      </c>
      <c r="AS62" s="295">
        <v>0</v>
      </c>
      <c r="AT62" s="295">
        <v>0</v>
      </c>
      <c r="AU62" s="295">
        <v>0</v>
      </c>
      <c r="AV62" s="295">
        <v>0</v>
      </c>
      <c r="AW62" s="295">
        <v>0</v>
      </c>
      <c r="AX62" s="295">
        <v>0</v>
      </c>
      <c r="AY62" s="295">
        <v>0</v>
      </c>
      <c r="AZ62" s="295">
        <v>0</v>
      </c>
      <c r="BA62" s="295">
        <v>0</v>
      </c>
      <c r="BB62" s="295">
        <v>0</v>
      </c>
      <c r="BC62" s="295">
        <v>0</v>
      </c>
      <c r="BD62" s="295">
        <v>0</v>
      </c>
      <c r="BE62" s="295">
        <v>0</v>
      </c>
      <c r="BF62" s="295">
        <v>0</v>
      </c>
      <c r="BG62" s="295">
        <v>0</v>
      </c>
      <c r="BH62" s="295">
        <v>0</v>
      </c>
      <c r="BI62" s="295">
        <v>0</v>
      </c>
      <c r="BJ62" s="295">
        <v>0</v>
      </c>
      <c r="BK62" s="295">
        <v>0</v>
      </c>
      <c r="BL62" s="295">
        <v>2.6861826707030083</v>
      </c>
      <c r="BM62" s="295">
        <v>68.662722771441608</v>
      </c>
      <c r="BN62" s="295">
        <v>156.0579151638151</v>
      </c>
      <c r="BO62" s="295">
        <v>382.37295799136865</v>
      </c>
      <c r="BP62" s="295">
        <v>1210.7275736944416</v>
      </c>
      <c r="BQ62" s="295">
        <v>2669.4957054116799</v>
      </c>
      <c r="BR62" s="295">
        <v>3785.5587044545623</v>
      </c>
      <c r="BS62" s="295">
        <v>4371.320976727613</v>
      </c>
      <c r="BT62" s="295">
        <v>4531.620805397768</v>
      </c>
      <c r="BU62" s="295">
        <v>4484.9737847289271</v>
      </c>
      <c r="BV62" s="295">
        <v>4406.3645765194024</v>
      </c>
      <c r="BW62" s="295">
        <v>4341.7031108614719</v>
      </c>
      <c r="BX62" s="295">
        <v>4823.3414875193803</v>
      </c>
      <c r="BY62" s="295">
        <v>4792.5877960078024</v>
      </c>
      <c r="BZ62" s="295">
        <v>4796.6478159078279</v>
      </c>
      <c r="CA62" s="295">
        <v>4822.6180117193844</v>
      </c>
      <c r="CB62" s="296">
        <v>4815.5971140157235</v>
      </c>
    </row>
    <row r="63" spans="1:80" ht="26.25" customHeight="1" x14ac:dyDescent="0.4">
      <c r="B63" s="64" t="s">
        <v>574</v>
      </c>
      <c r="C63" s="50"/>
      <c r="D63" s="295">
        <v>0</v>
      </c>
      <c r="E63" s="295">
        <v>0</v>
      </c>
      <c r="F63" s="295">
        <v>0</v>
      </c>
      <c r="G63" s="295">
        <v>0</v>
      </c>
      <c r="H63" s="295">
        <v>0</v>
      </c>
      <c r="I63" s="295">
        <v>0</v>
      </c>
      <c r="J63" s="295">
        <v>0</v>
      </c>
      <c r="K63" s="295">
        <v>0</v>
      </c>
      <c r="L63" s="295">
        <v>0</v>
      </c>
      <c r="M63" s="295">
        <v>0</v>
      </c>
      <c r="N63" s="295">
        <v>0</v>
      </c>
      <c r="O63" s="295">
        <v>0</v>
      </c>
      <c r="P63" s="295">
        <v>0</v>
      </c>
      <c r="Q63" s="295">
        <v>0</v>
      </c>
      <c r="R63" s="295">
        <v>0</v>
      </c>
      <c r="S63" s="295">
        <v>0</v>
      </c>
      <c r="T63" s="295">
        <v>0</v>
      </c>
      <c r="U63" s="295">
        <v>0</v>
      </c>
      <c r="V63" s="295">
        <v>0</v>
      </c>
      <c r="W63" s="295">
        <v>0</v>
      </c>
      <c r="X63" s="295">
        <v>0</v>
      </c>
      <c r="Y63" s="295">
        <v>0</v>
      </c>
      <c r="Z63" s="295">
        <v>0</v>
      </c>
      <c r="AA63" s="295">
        <v>0</v>
      </c>
      <c r="AB63" s="295">
        <v>0</v>
      </c>
      <c r="AC63" s="295">
        <v>0</v>
      </c>
      <c r="AD63" s="295">
        <v>0</v>
      </c>
      <c r="AE63" s="295">
        <v>0</v>
      </c>
      <c r="AF63" s="295">
        <v>0</v>
      </c>
      <c r="AG63" s="295">
        <v>0</v>
      </c>
      <c r="AH63" s="295">
        <v>0</v>
      </c>
      <c r="AI63" s="295">
        <v>0</v>
      </c>
      <c r="AJ63" s="295">
        <v>0</v>
      </c>
      <c r="AK63" s="295">
        <v>0</v>
      </c>
      <c r="AL63" s="295">
        <v>0</v>
      </c>
      <c r="AM63" s="295">
        <v>0</v>
      </c>
      <c r="AN63" s="295">
        <v>0</v>
      </c>
      <c r="AO63" s="295">
        <v>0</v>
      </c>
      <c r="AP63" s="295">
        <v>0</v>
      </c>
      <c r="AQ63" s="295">
        <v>0</v>
      </c>
      <c r="AR63" s="295">
        <v>0</v>
      </c>
      <c r="AS63" s="295">
        <v>0</v>
      </c>
      <c r="AT63" s="295">
        <v>0</v>
      </c>
      <c r="AU63" s="295">
        <v>0</v>
      </c>
      <c r="AV63" s="295">
        <v>0</v>
      </c>
      <c r="AW63" s="295">
        <v>0</v>
      </c>
      <c r="AX63" s="295">
        <v>0</v>
      </c>
      <c r="AY63" s="295">
        <v>0</v>
      </c>
      <c r="AZ63" s="295">
        <v>0</v>
      </c>
      <c r="BA63" s="295">
        <v>0</v>
      </c>
      <c r="BB63" s="295">
        <v>0</v>
      </c>
      <c r="BC63" s="295">
        <v>0</v>
      </c>
      <c r="BD63" s="295">
        <v>0</v>
      </c>
      <c r="BE63" s="295">
        <v>0</v>
      </c>
      <c r="BF63" s="295">
        <v>0</v>
      </c>
      <c r="BG63" s="295">
        <v>0</v>
      </c>
      <c r="BH63" s="295">
        <v>0</v>
      </c>
      <c r="BI63" s="295">
        <v>0</v>
      </c>
      <c r="BJ63" s="295">
        <v>0</v>
      </c>
      <c r="BK63" s="295">
        <v>0</v>
      </c>
      <c r="BL63" s="295">
        <f t="shared" ref="BL63:CB63" si="37">SUM(BL64:BL66)</f>
        <v>76.032761647225897</v>
      </c>
      <c r="BM63" s="295">
        <f t="shared" si="37"/>
        <v>817.49213263806348</v>
      </c>
      <c r="BN63" s="295">
        <f t="shared" si="37"/>
        <v>1495.0858282127422</v>
      </c>
      <c r="BO63" s="295">
        <f t="shared" si="37"/>
        <v>2485.9621607170998</v>
      </c>
      <c r="BP63" s="295">
        <f t="shared" si="37"/>
        <v>5056.5942256262197</v>
      </c>
      <c r="BQ63" s="295">
        <f t="shared" si="37"/>
        <v>7646.9466634756627</v>
      </c>
      <c r="BR63" s="295">
        <f t="shared" si="37"/>
        <v>9540.9403491164812</v>
      </c>
      <c r="BS63" s="295">
        <f t="shared" si="37"/>
        <v>10639.322856678016</v>
      </c>
      <c r="BT63" s="295">
        <f t="shared" si="37"/>
        <v>10741.157003682631</v>
      </c>
      <c r="BU63" s="295">
        <f t="shared" si="37"/>
        <v>11077.269214398188</v>
      </c>
      <c r="BV63" s="295">
        <f t="shared" si="37"/>
        <v>10932.117438884525</v>
      </c>
      <c r="BW63" s="295">
        <f t="shared" si="37"/>
        <v>8912.0753438907959</v>
      </c>
      <c r="BX63" s="295">
        <f t="shared" si="37"/>
        <v>12172.024626856533</v>
      </c>
      <c r="BY63" s="295">
        <f t="shared" si="37"/>
        <v>12119.478786366526</v>
      </c>
      <c r="BZ63" s="295">
        <f t="shared" si="37"/>
        <v>12171.578891177372</v>
      </c>
      <c r="CA63" s="295">
        <f t="shared" si="37"/>
        <v>12303.972593238183</v>
      </c>
      <c r="CB63" s="296">
        <f t="shared" si="37"/>
        <v>12277.187817319569</v>
      </c>
    </row>
    <row r="64" spans="1:80" x14ac:dyDescent="0.4">
      <c r="B64" s="212" t="s">
        <v>351</v>
      </c>
      <c r="C64" s="294"/>
      <c r="D64" s="295">
        <v>0</v>
      </c>
      <c r="E64" s="295">
        <v>0</v>
      </c>
      <c r="F64" s="295">
        <v>0</v>
      </c>
      <c r="G64" s="295">
        <v>0</v>
      </c>
      <c r="H64" s="295">
        <v>0</v>
      </c>
      <c r="I64" s="295">
        <v>0</v>
      </c>
      <c r="J64" s="295">
        <v>0</v>
      </c>
      <c r="K64" s="295">
        <v>0</v>
      </c>
      <c r="L64" s="295">
        <v>0</v>
      </c>
      <c r="M64" s="295">
        <v>0</v>
      </c>
      <c r="N64" s="295">
        <v>0</v>
      </c>
      <c r="O64" s="295">
        <v>0</v>
      </c>
      <c r="P64" s="295">
        <v>0</v>
      </c>
      <c r="Q64" s="295">
        <v>0</v>
      </c>
      <c r="R64" s="295">
        <v>0</v>
      </c>
      <c r="S64" s="295">
        <v>0</v>
      </c>
      <c r="T64" s="295">
        <v>0</v>
      </c>
      <c r="U64" s="295">
        <v>0</v>
      </c>
      <c r="V64" s="295">
        <v>0</v>
      </c>
      <c r="W64" s="295">
        <v>0</v>
      </c>
      <c r="X64" s="295">
        <v>0</v>
      </c>
      <c r="Y64" s="295">
        <v>0</v>
      </c>
      <c r="Z64" s="295">
        <v>0</v>
      </c>
      <c r="AA64" s="295">
        <v>0</v>
      </c>
      <c r="AB64" s="295">
        <v>0</v>
      </c>
      <c r="AC64" s="295">
        <v>0</v>
      </c>
      <c r="AD64" s="295">
        <v>0</v>
      </c>
      <c r="AE64" s="295">
        <v>0</v>
      </c>
      <c r="AF64" s="295">
        <v>0</v>
      </c>
      <c r="AG64" s="295">
        <v>0</v>
      </c>
      <c r="AH64" s="295">
        <v>0</v>
      </c>
      <c r="AI64" s="295">
        <v>0</v>
      </c>
      <c r="AJ64" s="295">
        <v>0</v>
      </c>
      <c r="AK64" s="295">
        <v>0</v>
      </c>
      <c r="AL64" s="295">
        <v>0</v>
      </c>
      <c r="AM64" s="295">
        <v>0</v>
      </c>
      <c r="AN64" s="295">
        <v>0</v>
      </c>
      <c r="AO64" s="295">
        <v>0</v>
      </c>
      <c r="AP64" s="295">
        <v>0</v>
      </c>
      <c r="AQ64" s="295">
        <v>0</v>
      </c>
      <c r="AR64" s="295">
        <v>0</v>
      </c>
      <c r="AS64" s="295">
        <v>0</v>
      </c>
      <c r="AT64" s="295">
        <v>0</v>
      </c>
      <c r="AU64" s="295">
        <v>0</v>
      </c>
      <c r="AV64" s="295">
        <v>0</v>
      </c>
      <c r="AW64" s="295">
        <v>0</v>
      </c>
      <c r="AX64" s="295">
        <v>0</v>
      </c>
      <c r="AY64" s="295">
        <v>0</v>
      </c>
      <c r="AZ64" s="295">
        <v>0</v>
      </c>
      <c r="BA64" s="295">
        <v>0</v>
      </c>
      <c r="BB64" s="295">
        <v>0</v>
      </c>
      <c r="BC64" s="295">
        <v>0</v>
      </c>
      <c r="BD64" s="295">
        <v>0</v>
      </c>
      <c r="BE64" s="295">
        <v>0</v>
      </c>
      <c r="BF64" s="295">
        <v>0</v>
      </c>
      <c r="BG64" s="295">
        <v>0</v>
      </c>
      <c r="BH64" s="295">
        <v>0</v>
      </c>
      <c r="BI64" s="295">
        <v>0</v>
      </c>
      <c r="BJ64" s="295">
        <v>0</v>
      </c>
      <c r="BK64" s="295">
        <v>0</v>
      </c>
      <c r="BL64" s="295">
        <v>68.71160356915756</v>
      </c>
      <c r="BM64" s="295">
        <v>578.37117592748848</v>
      </c>
      <c r="BN64" s="295">
        <v>827.62482032334697</v>
      </c>
      <c r="BO64" s="295">
        <v>995.58918701775144</v>
      </c>
      <c r="BP64" s="295">
        <v>1409.3949507561331</v>
      </c>
      <c r="BQ64" s="295">
        <v>1562.2515741583984</v>
      </c>
      <c r="BR64" s="295">
        <v>1705.7625380182458</v>
      </c>
      <c r="BS64" s="295">
        <v>1313.9287059921539</v>
      </c>
      <c r="BT64" s="295">
        <v>889.52861051844184</v>
      </c>
      <c r="BU64" s="295">
        <v>832.17665856071903</v>
      </c>
      <c r="BV64" s="295">
        <v>412.79374117158966</v>
      </c>
      <c r="BW64" s="295">
        <v>167.91151865096512</v>
      </c>
      <c r="BX64" s="295">
        <v>941.86689763296783</v>
      </c>
      <c r="BY64" s="295">
        <v>942.83852901811258</v>
      </c>
      <c r="BZ64" s="295">
        <v>948.30423588258657</v>
      </c>
      <c r="CA64" s="295">
        <v>958.67117086077747</v>
      </c>
      <c r="CB64" s="296">
        <v>955.27214221992722</v>
      </c>
    </row>
    <row r="65" spans="1:80" x14ac:dyDescent="0.4">
      <c r="B65" s="212" t="s">
        <v>573</v>
      </c>
      <c r="C65" s="294"/>
      <c r="D65" s="295">
        <v>0</v>
      </c>
      <c r="E65" s="295">
        <v>0</v>
      </c>
      <c r="F65" s="295">
        <v>0</v>
      </c>
      <c r="G65" s="295">
        <v>0</v>
      </c>
      <c r="H65" s="295">
        <v>0</v>
      </c>
      <c r="I65" s="295">
        <v>0</v>
      </c>
      <c r="J65" s="295">
        <v>0</v>
      </c>
      <c r="K65" s="295">
        <v>0</v>
      </c>
      <c r="L65" s="295">
        <v>0</v>
      </c>
      <c r="M65" s="295">
        <v>0</v>
      </c>
      <c r="N65" s="295">
        <v>0</v>
      </c>
      <c r="O65" s="295">
        <v>0</v>
      </c>
      <c r="P65" s="295">
        <v>0</v>
      </c>
      <c r="Q65" s="295">
        <v>0</v>
      </c>
      <c r="R65" s="295">
        <v>0</v>
      </c>
      <c r="S65" s="295">
        <v>0</v>
      </c>
      <c r="T65" s="295">
        <v>0</v>
      </c>
      <c r="U65" s="295">
        <v>0</v>
      </c>
      <c r="V65" s="295">
        <v>0</v>
      </c>
      <c r="W65" s="295">
        <v>0</v>
      </c>
      <c r="X65" s="295">
        <v>0</v>
      </c>
      <c r="Y65" s="295">
        <v>0</v>
      </c>
      <c r="Z65" s="295">
        <v>0</v>
      </c>
      <c r="AA65" s="295">
        <v>0</v>
      </c>
      <c r="AB65" s="295">
        <v>0</v>
      </c>
      <c r="AC65" s="295">
        <v>0</v>
      </c>
      <c r="AD65" s="295">
        <v>0</v>
      </c>
      <c r="AE65" s="295">
        <v>0</v>
      </c>
      <c r="AF65" s="295">
        <v>0</v>
      </c>
      <c r="AG65" s="295">
        <v>0</v>
      </c>
      <c r="AH65" s="295">
        <v>0</v>
      </c>
      <c r="AI65" s="295">
        <v>0</v>
      </c>
      <c r="AJ65" s="295">
        <v>0</v>
      </c>
      <c r="AK65" s="295">
        <v>0</v>
      </c>
      <c r="AL65" s="295">
        <v>0</v>
      </c>
      <c r="AM65" s="295">
        <v>0</v>
      </c>
      <c r="AN65" s="295">
        <v>0</v>
      </c>
      <c r="AO65" s="295">
        <v>0</v>
      </c>
      <c r="AP65" s="295">
        <v>0</v>
      </c>
      <c r="AQ65" s="295">
        <v>0</v>
      </c>
      <c r="AR65" s="295">
        <v>0</v>
      </c>
      <c r="AS65" s="295">
        <v>0</v>
      </c>
      <c r="AT65" s="295">
        <v>0</v>
      </c>
      <c r="AU65" s="295">
        <v>0</v>
      </c>
      <c r="AV65" s="295">
        <v>0</v>
      </c>
      <c r="AW65" s="295">
        <v>0</v>
      </c>
      <c r="AX65" s="295">
        <v>0</v>
      </c>
      <c r="AY65" s="295">
        <v>0</v>
      </c>
      <c r="AZ65" s="295">
        <v>0</v>
      </c>
      <c r="BA65" s="295">
        <v>0</v>
      </c>
      <c r="BB65" s="295">
        <v>0</v>
      </c>
      <c r="BC65" s="295">
        <v>0</v>
      </c>
      <c r="BD65" s="295">
        <v>0</v>
      </c>
      <c r="BE65" s="295">
        <v>0</v>
      </c>
      <c r="BF65" s="295">
        <v>0</v>
      </c>
      <c r="BG65" s="295">
        <v>0</v>
      </c>
      <c r="BH65" s="295">
        <v>0</v>
      </c>
      <c r="BI65" s="295">
        <v>0</v>
      </c>
      <c r="BJ65" s="295">
        <v>0</v>
      </c>
      <c r="BK65" s="295">
        <v>0</v>
      </c>
      <c r="BL65" s="295">
        <v>1.0537573695688172</v>
      </c>
      <c r="BM65" s="295">
        <v>168.57325453480414</v>
      </c>
      <c r="BN65" s="295">
        <v>471.54269305657698</v>
      </c>
      <c r="BO65" s="295">
        <v>927.26334005585863</v>
      </c>
      <c r="BP65" s="295">
        <v>1973.653094991932</v>
      </c>
      <c r="BQ65" s="295">
        <v>2716.3171100758341</v>
      </c>
      <c r="BR65" s="295">
        <v>2839.9840714104062</v>
      </c>
      <c r="BS65" s="295">
        <v>2723.6584385589153</v>
      </c>
      <c r="BT65" s="295">
        <v>2462.8039125678251</v>
      </c>
      <c r="BU65" s="295">
        <v>2396.4554124997344</v>
      </c>
      <c r="BV65" s="295">
        <v>2177.4782227807355</v>
      </c>
      <c r="BW65" s="295">
        <v>1371.9609132287167</v>
      </c>
      <c r="BX65" s="295">
        <v>1817.5494636860237</v>
      </c>
      <c r="BY65" s="295">
        <v>1800.5392230124594</v>
      </c>
      <c r="BZ65" s="295">
        <v>1788.0791357286248</v>
      </c>
      <c r="CA65" s="295">
        <v>1792.2723552060113</v>
      </c>
      <c r="CB65" s="296">
        <v>1776.1554816049163</v>
      </c>
    </row>
    <row r="66" spans="1:80" x14ac:dyDescent="0.4">
      <c r="B66" s="212" t="s">
        <v>353</v>
      </c>
      <c r="C66" s="294"/>
      <c r="D66" s="295">
        <v>0</v>
      </c>
      <c r="E66" s="295">
        <v>0</v>
      </c>
      <c r="F66" s="295">
        <v>0</v>
      </c>
      <c r="G66" s="295">
        <v>0</v>
      </c>
      <c r="H66" s="295">
        <v>0</v>
      </c>
      <c r="I66" s="295">
        <v>0</v>
      </c>
      <c r="J66" s="295">
        <v>0</v>
      </c>
      <c r="K66" s="295">
        <v>0</v>
      </c>
      <c r="L66" s="295">
        <v>0</v>
      </c>
      <c r="M66" s="295">
        <v>0</v>
      </c>
      <c r="N66" s="295">
        <v>0</v>
      </c>
      <c r="O66" s="295">
        <v>0</v>
      </c>
      <c r="P66" s="295">
        <v>0</v>
      </c>
      <c r="Q66" s="295">
        <v>0</v>
      </c>
      <c r="R66" s="295">
        <v>0</v>
      </c>
      <c r="S66" s="295">
        <v>0</v>
      </c>
      <c r="T66" s="295">
        <v>0</v>
      </c>
      <c r="U66" s="295">
        <v>0</v>
      </c>
      <c r="V66" s="295">
        <v>0</v>
      </c>
      <c r="W66" s="295">
        <v>0</v>
      </c>
      <c r="X66" s="295">
        <v>0</v>
      </c>
      <c r="Y66" s="295">
        <v>0</v>
      </c>
      <c r="Z66" s="295">
        <v>0</v>
      </c>
      <c r="AA66" s="295">
        <v>0</v>
      </c>
      <c r="AB66" s="295">
        <v>0</v>
      </c>
      <c r="AC66" s="295">
        <v>0</v>
      </c>
      <c r="AD66" s="295">
        <v>0</v>
      </c>
      <c r="AE66" s="295">
        <v>0</v>
      </c>
      <c r="AF66" s="295">
        <v>0</v>
      </c>
      <c r="AG66" s="295">
        <v>0</v>
      </c>
      <c r="AH66" s="295">
        <v>0</v>
      </c>
      <c r="AI66" s="295">
        <v>0</v>
      </c>
      <c r="AJ66" s="295">
        <v>0</v>
      </c>
      <c r="AK66" s="295">
        <v>0</v>
      </c>
      <c r="AL66" s="295">
        <v>0</v>
      </c>
      <c r="AM66" s="295">
        <v>0</v>
      </c>
      <c r="AN66" s="295">
        <v>0</v>
      </c>
      <c r="AO66" s="295">
        <v>0</v>
      </c>
      <c r="AP66" s="295">
        <v>0</v>
      </c>
      <c r="AQ66" s="295">
        <v>0</v>
      </c>
      <c r="AR66" s="295">
        <v>0</v>
      </c>
      <c r="AS66" s="295">
        <v>0</v>
      </c>
      <c r="AT66" s="295">
        <v>0</v>
      </c>
      <c r="AU66" s="295">
        <v>0</v>
      </c>
      <c r="AV66" s="295">
        <v>0</v>
      </c>
      <c r="AW66" s="295">
        <v>0</v>
      </c>
      <c r="AX66" s="295">
        <v>0</v>
      </c>
      <c r="AY66" s="295">
        <v>0</v>
      </c>
      <c r="AZ66" s="295">
        <v>0</v>
      </c>
      <c r="BA66" s="295">
        <v>0</v>
      </c>
      <c r="BB66" s="295">
        <v>0</v>
      </c>
      <c r="BC66" s="295">
        <v>0</v>
      </c>
      <c r="BD66" s="295">
        <v>0</v>
      </c>
      <c r="BE66" s="295">
        <v>0</v>
      </c>
      <c r="BF66" s="295">
        <v>0</v>
      </c>
      <c r="BG66" s="295">
        <v>0</v>
      </c>
      <c r="BH66" s="295">
        <v>0</v>
      </c>
      <c r="BI66" s="295">
        <v>0</v>
      </c>
      <c r="BJ66" s="295">
        <v>0</v>
      </c>
      <c r="BK66" s="295">
        <v>0</v>
      </c>
      <c r="BL66" s="295">
        <v>6.2674007084995189</v>
      </c>
      <c r="BM66" s="295">
        <v>70.547702175770823</v>
      </c>
      <c r="BN66" s="295">
        <v>195.91831483281814</v>
      </c>
      <c r="BO66" s="295">
        <v>563.1096336434897</v>
      </c>
      <c r="BP66" s="295">
        <v>1673.5461798781544</v>
      </c>
      <c r="BQ66" s="295">
        <v>3368.3779792414298</v>
      </c>
      <c r="BR66" s="295">
        <v>4995.1937396878302</v>
      </c>
      <c r="BS66" s="295">
        <v>6601.735712126947</v>
      </c>
      <c r="BT66" s="295">
        <v>7388.8244805963632</v>
      </c>
      <c r="BU66" s="295">
        <v>7848.6371433377344</v>
      </c>
      <c r="BV66" s="295">
        <v>8341.8454749321991</v>
      </c>
      <c r="BW66" s="295">
        <v>7372.2029120111147</v>
      </c>
      <c r="BX66" s="295">
        <v>9412.6082655375412</v>
      </c>
      <c r="BY66" s="295">
        <v>9376.101034335954</v>
      </c>
      <c r="BZ66" s="295">
        <v>9435.1955195661612</v>
      </c>
      <c r="CA66" s="295">
        <v>9553.0290671713938</v>
      </c>
      <c r="CB66" s="296">
        <v>9545.7601934947252</v>
      </c>
    </row>
    <row r="67" spans="1:80" s="175" customFormat="1" ht="25.5" customHeight="1" x14ac:dyDescent="0.4">
      <c r="B67" s="169" t="s">
        <v>205</v>
      </c>
      <c r="C67" s="166"/>
      <c r="D67" s="291">
        <v>0</v>
      </c>
      <c r="E67" s="291">
        <v>0</v>
      </c>
      <c r="F67" s="291">
        <v>0</v>
      </c>
      <c r="G67" s="291">
        <v>0</v>
      </c>
      <c r="H67" s="291">
        <v>0</v>
      </c>
      <c r="I67" s="291">
        <v>0</v>
      </c>
      <c r="J67" s="291">
        <v>0</v>
      </c>
      <c r="K67" s="291">
        <v>0</v>
      </c>
      <c r="L67" s="291">
        <v>0</v>
      </c>
      <c r="M67" s="291">
        <v>0</v>
      </c>
      <c r="N67" s="291">
        <v>0</v>
      </c>
      <c r="O67" s="291">
        <v>0</v>
      </c>
      <c r="P67" s="291">
        <v>0</v>
      </c>
      <c r="Q67" s="291">
        <v>0</v>
      </c>
      <c r="R67" s="291">
        <v>0</v>
      </c>
      <c r="S67" s="291">
        <v>0</v>
      </c>
      <c r="T67" s="291">
        <v>0</v>
      </c>
      <c r="U67" s="291">
        <v>0</v>
      </c>
      <c r="V67" s="291">
        <v>0</v>
      </c>
      <c r="W67" s="291">
        <v>0</v>
      </c>
      <c r="X67" s="291">
        <v>0</v>
      </c>
      <c r="Y67" s="291">
        <v>0</v>
      </c>
      <c r="Z67" s="291">
        <v>0</v>
      </c>
      <c r="AA67" s="291">
        <v>0</v>
      </c>
      <c r="AB67" s="291">
        <v>0</v>
      </c>
      <c r="AC67" s="291">
        <v>0</v>
      </c>
      <c r="AD67" s="291">
        <v>0</v>
      </c>
      <c r="AE67" s="291">
        <v>0</v>
      </c>
      <c r="AF67" s="291">
        <v>0</v>
      </c>
      <c r="AG67" s="291">
        <v>0</v>
      </c>
      <c r="AH67" s="291">
        <f t="shared" ref="AH67:CB67" si="38">SUM(AH71,AH74)</f>
        <v>0</v>
      </c>
      <c r="AI67" s="291">
        <f t="shared" si="38"/>
        <v>0</v>
      </c>
      <c r="AJ67" s="291">
        <f t="shared" si="38"/>
        <v>0</v>
      </c>
      <c r="AK67" s="291">
        <f t="shared" si="38"/>
        <v>0</v>
      </c>
      <c r="AL67" s="291">
        <f t="shared" si="38"/>
        <v>0</v>
      </c>
      <c r="AM67" s="291">
        <f t="shared" si="38"/>
        <v>0</v>
      </c>
      <c r="AN67" s="291">
        <f t="shared" si="38"/>
        <v>0</v>
      </c>
      <c r="AO67" s="291">
        <f t="shared" si="38"/>
        <v>0</v>
      </c>
      <c r="AP67" s="291">
        <f t="shared" si="38"/>
        <v>0</v>
      </c>
      <c r="AQ67" s="291">
        <f t="shared" si="38"/>
        <v>0</v>
      </c>
      <c r="AR67" s="291">
        <f t="shared" si="38"/>
        <v>0</v>
      </c>
      <c r="AS67" s="291">
        <f t="shared" si="38"/>
        <v>0</v>
      </c>
      <c r="AT67" s="291">
        <f t="shared" si="38"/>
        <v>0</v>
      </c>
      <c r="AU67" s="291">
        <f t="shared" si="38"/>
        <v>0</v>
      </c>
      <c r="AV67" s="291">
        <f t="shared" si="38"/>
        <v>0</v>
      </c>
      <c r="AW67" s="291">
        <f t="shared" si="38"/>
        <v>0</v>
      </c>
      <c r="AX67" s="291">
        <f t="shared" si="38"/>
        <v>0</v>
      </c>
      <c r="AY67" s="291">
        <f t="shared" si="38"/>
        <v>12069.60790145005</v>
      </c>
      <c r="AZ67" s="291">
        <f t="shared" si="38"/>
        <v>11668.713633682228</v>
      </c>
      <c r="BA67" s="291">
        <f t="shared" si="38"/>
        <v>11241.357948918143</v>
      </c>
      <c r="BB67" s="291">
        <f t="shared" si="38"/>
        <v>10827.524463025322</v>
      </c>
      <c r="BC67" s="291">
        <f t="shared" si="38"/>
        <v>10099.770600550448</v>
      </c>
      <c r="BD67" s="291">
        <f t="shared" si="38"/>
        <v>9872.0369146263038</v>
      </c>
      <c r="BE67" s="291">
        <f t="shared" si="38"/>
        <v>9725.7823356235313</v>
      </c>
      <c r="BF67" s="291">
        <f t="shared" si="38"/>
        <v>9517.6705998312555</v>
      </c>
      <c r="BG67" s="291">
        <f t="shared" si="38"/>
        <v>9283.3353719363622</v>
      </c>
      <c r="BH67" s="291">
        <f t="shared" si="38"/>
        <v>8944.4847811792788</v>
      </c>
      <c r="BI67" s="291">
        <f t="shared" si="38"/>
        <v>8715.7655271744279</v>
      </c>
      <c r="BJ67" s="291">
        <f t="shared" si="38"/>
        <v>8368.3534581489475</v>
      </c>
      <c r="BK67" s="291">
        <f t="shared" si="38"/>
        <v>8264.3152730464044</v>
      </c>
      <c r="BL67" s="291">
        <f t="shared" si="38"/>
        <v>7887.7895026331207</v>
      </c>
      <c r="BM67" s="291">
        <f t="shared" si="38"/>
        <v>7274.5484691841084</v>
      </c>
      <c r="BN67" s="291">
        <f t="shared" si="38"/>
        <v>6505.3772683137449</v>
      </c>
      <c r="BO67" s="291">
        <f t="shared" si="38"/>
        <v>5691.6878445092925</v>
      </c>
      <c r="BP67" s="291">
        <f t="shared" si="38"/>
        <v>3701.6774222239374</v>
      </c>
      <c r="BQ67" s="291">
        <f t="shared" si="38"/>
        <v>1315.6870179189409</v>
      </c>
      <c r="BR67" s="291">
        <f t="shared" si="38"/>
        <v>267.35095300189255</v>
      </c>
      <c r="BS67" s="291">
        <f t="shared" si="38"/>
        <v>67.129038270196816</v>
      </c>
      <c r="BT67" s="291">
        <f t="shared" si="38"/>
        <v>15.773106110897523</v>
      </c>
      <c r="BU67" s="291">
        <f t="shared" si="38"/>
        <v>9.2940252400711039</v>
      </c>
      <c r="BV67" s="291">
        <f t="shared" si="38"/>
        <v>-1.3109766917424004</v>
      </c>
      <c r="BW67" s="291">
        <f t="shared" si="38"/>
        <v>0.61832006468084222</v>
      </c>
      <c r="BX67" s="291">
        <f t="shared" si="38"/>
        <v>-7.100981361174237E-2</v>
      </c>
      <c r="BY67" s="291">
        <f t="shared" si="38"/>
        <v>-4.1302084269899585E-2</v>
      </c>
      <c r="BZ67" s="291">
        <f t="shared" si="38"/>
        <v>-2.4093317578739833E-2</v>
      </c>
      <c r="CA67" s="291">
        <f t="shared" si="38"/>
        <v>-1.4074473241800554E-2</v>
      </c>
      <c r="CB67" s="292">
        <f t="shared" si="38"/>
        <v>-8.2187722229268446E-3</v>
      </c>
    </row>
    <row r="68" spans="1:80" x14ac:dyDescent="0.4">
      <c r="B68" s="64" t="s">
        <v>575</v>
      </c>
      <c r="C68" s="50"/>
      <c r="D68" s="295">
        <v>0</v>
      </c>
      <c r="E68" s="295">
        <v>0</v>
      </c>
      <c r="F68" s="295">
        <v>0</v>
      </c>
      <c r="G68" s="295">
        <v>0</v>
      </c>
      <c r="H68" s="295">
        <v>0</v>
      </c>
      <c r="I68" s="295">
        <v>0</v>
      </c>
      <c r="J68" s="295">
        <v>0</v>
      </c>
      <c r="K68" s="295">
        <v>0</v>
      </c>
      <c r="L68" s="295">
        <v>0</v>
      </c>
      <c r="M68" s="295">
        <v>0</v>
      </c>
      <c r="N68" s="295">
        <v>0</v>
      </c>
      <c r="O68" s="295">
        <v>0</v>
      </c>
      <c r="P68" s="295">
        <v>0</v>
      </c>
      <c r="Q68" s="295">
        <v>0</v>
      </c>
      <c r="R68" s="295">
        <v>0</v>
      </c>
      <c r="S68" s="295">
        <v>0</v>
      </c>
      <c r="T68" s="295">
        <v>0</v>
      </c>
      <c r="U68" s="295">
        <v>0</v>
      </c>
      <c r="V68" s="295">
        <v>0</v>
      </c>
      <c r="W68" s="295">
        <v>0</v>
      </c>
      <c r="X68" s="295">
        <v>0</v>
      </c>
      <c r="Y68" s="295">
        <v>0</v>
      </c>
      <c r="Z68" s="295">
        <v>0</v>
      </c>
      <c r="AA68" s="295">
        <v>0</v>
      </c>
      <c r="AB68" s="295">
        <v>0</v>
      </c>
      <c r="AC68" s="295">
        <v>0</v>
      </c>
      <c r="AD68" s="295">
        <v>0</v>
      </c>
      <c r="AE68" s="295">
        <v>0</v>
      </c>
      <c r="AF68" s="295">
        <v>0</v>
      </c>
      <c r="AG68" s="295">
        <v>0</v>
      </c>
      <c r="AH68" s="295">
        <v>0</v>
      </c>
      <c r="AI68" s="295">
        <v>0</v>
      </c>
      <c r="AJ68" s="295">
        <v>0</v>
      </c>
      <c r="AK68" s="295">
        <v>0</v>
      </c>
      <c r="AL68" s="295">
        <v>0</v>
      </c>
      <c r="AM68" s="295">
        <v>0</v>
      </c>
      <c r="AN68" s="295">
        <v>0</v>
      </c>
      <c r="AO68" s="295">
        <v>0</v>
      </c>
      <c r="AP68" s="295">
        <v>0</v>
      </c>
      <c r="AQ68" s="295">
        <v>0</v>
      </c>
      <c r="AR68" s="295">
        <v>0</v>
      </c>
      <c r="AS68" s="295">
        <v>0</v>
      </c>
      <c r="AT68" s="295">
        <v>0</v>
      </c>
      <c r="AU68" s="295">
        <v>0</v>
      </c>
      <c r="AV68" s="295">
        <v>0</v>
      </c>
      <c r="AW68" s="295">
        <v>0</v>
      </c>
      <c r="AX68" s="295">
        <v>0</v>
      </c>
      <c r="AY68" s="295">
        <v>440.70328026845363</v>
      </c>
      <c r="AZ68" s="295">
        <v>476.29025056064393</v>
      </c>
      <c r="BA68" s="295">
        <v>481.96691002331522</v>
      </c>
      <c r="BB68" s="295">
        <v>422.20623926911105</v>
      </c>
      <c r="BC68" s="295">
        <v>491.07935002531809</v>
      </c>
      <c r="BD68" s="295">
        <v>486.22295732730498</v>
      </c>
      <c r="BE68" s="295">
        <v>479.93289108552119</v>
      </c>
      <c r="BF68" s="295">
        <v>539.24517338027681</v>
      </c>
      <c r="BG68" s="295">
        <v>451.96796316885144</v>
      </c>
      <c r="BH68" s="295">
        <v>408.74517393616867</v>
      </c>
      <c r="BI68" s="295">
        <v>364.44280774577987</v>
      </c>
      <c r="BJ68" s="295">
        <v>369.59310569403237</v>
      </c>
      <c r="BK68" s="295">
        <v>341.62777112909913</v>
      </c>
      <c r="BL68" s="295">
        <v>282.63487282835871</v>
      </c>
      <c r="BM68" s="295">
        <v>30.60880320345764</v>
      </c>
      <c r="BN68" s="295">
        <v>29.509422550588447</v>
      </c>
      <c r="BO68" s="295">
        <v>14.334978816974395</v>
      </c>
      <c r="BP68" s="295">
        <v>5.3967326017610953</v>
      </c>
      <c r="BQ68" s="295">
        <v>3.5123978479906488</v>
      </c>
      <c r="BR68" s="295">
        <v>0.63238167144368451</v>
      </c>
      <c r="BS68" s="295">
        <v>8.5270726598839594E-2</v>
      </c>
      <c r="BT68" s="295">
        <v>1.7033975151138383E-2</v>
      </c>
      <c r="BU68" s="295">
        <v>8.0742177842067411E-3</v>
      </c>
      <c r="BV68" s="295">
        <v>-1.5671264351628032E-3</v>
      </c>
      <c r="BW68" s="295">
        <v>7.3913268241638792E-4</v>
      </c>
      <c r="BX68" s="295">
        <v>-8.4884313174967671E-5</v>
      </c>
      <c r="BY68" s="295">
        <v>-4.93720357458496E-5</v>
      </c>
      <c r="BZ68" s="295">
        <v>-2.8800874284220275E-5</v>
      </c>
      <c r="CA68" s="295">
        <v>-1.6824463178595664E-5</v>
      </c>
      <c r="CB68" s="296">
        <v>-9.8246256369455261E-6</v>
      </c>
    </row>
    <row r="69" spans="1:80" x14ac:dyDescent="0.4">
      <c r="B69" s="64" t="s">
        <v>576</v>
      </c>
      <c r="C69" s="50"/>
      <c r="D69" s="295">
        <v>0</v>
      </c>
      <c r="E69" s="295">
        <v>0</v>
      </c>
      <c r="F69" s="295">
        <v>0</v>
      </c>
      <c r="G69" s="295">
        <v>0</v>
      </c>
      <c r="H69" s="295">
        <v>0</v>
      </c>
      <c r="I69" s="295">
        <v>0</v>
      </c>
      <c r="J69" s="295">
        <v>0</v>
      </c>
      <c r="K69" s="295">
        <v>0</v>
      </c>
      <c r="L69" s="295">
        <v>0</v>
      </c>
      <c r="M69" s="295">
        <v>0</v>
      </c>
      <c r="N69" s="295">
        <v>0</v>
      </c>
      <c r="O69" s="295">
        <v>0</v>
      </c>
      <c r="P69" s="295">
        <v>0</v>
      </c>
      <c r="Q69" s="295">
        <v>0</v>
      </c>
      <c r="R69" s="295">
        <v>0</v>
      </c>
      <c r="S69" s="295">
        <v>0</v>
      </c>
      <c r="T69" s="295">
        <v>0</v>
      </c>
      <c r="U69" s="295">
        <v>0</v>
      </c>
      <c r="V69" s="295">
        <v>0</v>
      </c>
      <c r="W69" s="295">
        <v>0</v>
      </c>
      <c r="X69" s="295">
        <v>0</v>
      </c>
      <c r="Y69" s="295">
        <v>0</v>
      </c>
      <c r="Z69" s="295">
        <v>0</v>
      </c>
      <c r="AA69" s="295">
        <v>0</v>
      </c>
      <c r="AB69" s="295">
        <v>0</v>
      </c>
      <c r="AC69" s="295">
        <v>0</v>
      </c>
      <c r="AD69" s="295">
        <v>0</v>
      </c>
      <c r="AE69" s="295">
        <v>0</v>
      </c>
      <c r="AF69" s="295">
        <v>0</v>
      </c>
      <c r="AG69" s="295">
        <v>0</v>
      </c>
      <c r="AH69" s="295">
        <v>0</v>
      </c>
      <c r="AI69" s="295">
        <v>0</v>
      </c>
      <c r="AJ69" s="295">
        <v>0</v>
      </c>
      <c r="AK69" s="295">
        <v>0</v>
      </c>
      <c r="AL69" s="295">
        <v>0</v>
      </c>
      <c r="AM69" s="295">
        <v>0</v>
      </c>
      <c r="AN69" s="295">
        <v>0</v>
      </c>
      <c r="AO69" s="295">
        <v>0</v>
      </c>
      <c r="AP69" s="295">
        <v>0</v>
      </c>
      <c r="AQ69" s="295">
        <v>0</v>
      </c>
      <c r="AR69" s="295">
        <v>0</v>
      </c>
      <c r="AS69" s="295">
        <v>0</v>
      </c>
      <c r="AT69" s="295">
        <v>0</v>
      </c>
      <c r="AU69" s="295">
        <v>0</v>
      </c>
      <c r="AV69" s="295">
        <v>0</v>
      </c>
      <c r="AW69" s="295">
        <v>0</v>
      </c>
      <c r="AX69" s="295">
        <v>0</v>
      </c>
      <c r="AY69" s="295">
        <v>405.16233562454346</v>
      </c>
      <c r="AZ69" s="295">
        <v>451.54746473706376</v>
      </c>
      <c r="BA69" s="295">
        <v>480.49278711925166</v>
      </c>
      <c r="BB69" s="295">
        <v>454.73694268808021</v>
      </c>
      <c r="BC69" s="295">
        <v>578.75197757009084</v>
      </c>
      <c r="BD69" s="295">
        <v>566.71815393976124</v>
      </c>
      <c r="BE69" s="295">
        <v>580.77713774413792</v>
      </c>
      <c r="BF69" s="295">
        <v>611.8456897708603</v>
      </c>
      <c r="BG69" s="295">
        <v>545.62719920729796</v>
      </c>
      <c r="BH69" s="295">
        <v>517.6030562220476</v>
      </c>
      <c r="BI69" s="295">
        <v>443.56494527006663</v>
      </c>
      <c r="BJ69" s="295">
        <v>437.44511346182225</v>
      </c>
      <c r="BK69" s="295">
        <v>413.93458319789505</v>
      </c>
      <c r="BL69" s="295">
        <v>367.86992002240748</v>
      </c>
      <c r="BM69" s="295">
        <v>106.1289780776827</v>
      </c>
      <c r="BN69" s="295">
        <v>28.068233984459418</v>
      </c>
      <c r="BO69" s="295">
        <v>16.937010958223361</v>
      </c>
      <c r="BP69" s="295">
        <v>7.0215835740087247</v>
      </c>
      <c r="BQ69" s="295">
        <v>1.7007542177625161</v>
      </c>
      <c r="BR69" s="295">
        <v>1.0120155434517828</v>
      </c>
      <c r="BS69" s="295">
        <v>0.12019875100891753</v>
      </c>
      <c r="BT69" s="295">
        <v>2.5916127815995803E-2</v>
      </c>
      <c r="BU69" s="295">
        <v>1.7234543765718747E-2</v>
      </c>
      <c r="BV69" s="295">
        <v>-2.3225051701662204E-3</v>
      </c>
      <c r="BW69" s="295">
        <v>1.0954058573918143E-3</v>
      </c>
      <c r="BX69" s="295">
        <v>-1.257998409007697E-4</v>
      </c>
      <c r="BY69" s="295">
        <v>-7.3170106577555625E-5</v>
      </c>
      <c r="BZ69" s="295">
        <v>-4.2683332965064772E-5</v>
      </c>
      <c r="CA69" s="295">
        <v>-2.4934109871932745E-5</v>
      </c>
      <c r="CB69" s="296">
        <v>-1.4560244358575396E-5</v>
      </c>
    </row>
    <row r="70" spans="1:80" x14ac:dyDescent="0.4">
      <c r="B70" s="64" t="s">
        <v>577</v>
      </c>
      <c r="C70" s="50"/>
      <c r="D70" s="295">
        <v>0</v>
      </c>
      <c r="E70" s="295">
        <v>0</v>
      </c>
      <c r="F70" s="295">
        <v>0</v>
      </c>
      <c r="G70" s="295">
        <v>0</v>
      </c>
      <c r="H70" s="295">
        <v>0</v>
      </c>
      <c r="I70" s="295">
        <v>0</v>
      </c>
      <c r="J70" s="295">
        <v>0</v>
      </c>
      <c r="K70" s="295">
        <v>0</v>
      </c>
      <c r="L70" s="295">
        <v>0</v>
      </c>
      <c r="M70" s="295">
        <v>0</v>
      </c>
      <c r="N70" s="295">
        <v>0</v>
      </c>
      <c r="O70" s="295">
        <v>0</v>
      </c>
      <c r="P70" s="295">
        <v>0</v>
      </c>
      <c r="Q70" s="295">
        <v>0</v>
      </c>
      <c r="R70" s="295">
        <v>0</v>
      </c>
      <c r="S70" s="295">
        <v>0</v>
      </c>
      <c r="T70" s="295">
        <v>0</v>
      </c>
      <c r="U70" s="295">
        <v>0</v>
      </c>
      <c r="V70" s="295">
        <v>0</v>
      </c>
      <c r="W70" s="295">
        <v>0</v>
      </c>
      <c r="X70" s="295">
        <v>0</v>
      </c>
      <c r="Y70" s="295">
        <v>0</v>
      </c>
      <c r="Z70" s="295">
        <v>0</v>
      </c>
      <c r="AA70" s="295">
        <v>0</v>
      </c>
      <c r="AB70" s="295">
        <v>0</v>
      </c>
      <c r="AC70" s="295">
        <v>0</v>
      </c>
      <c r="AD70" s="295">
        <v>0</v>
      </c>
      <c r="AE70" s="295">
        <v>0</v>
      </c>
      <c r="AF70" s="295">
        <v>0</v>
      </c>
      <c r="AG70" s="295">
        <v>0</v>
      </c>
      <c r="AH70" s="295">
        <v>0</v>
      </c>
      <c r="AI70" s="295">
        <v>0</v>
      </c>
      <c r="AJ70" s="295">
        <v>0</v>
      </c>
      <c r="AK70" s="295">
        <v>0</v>
      </c>
      <c r="AL70" s="295">
        <v>0</v>
      </c>
      <c r="AM70" s="295">
        <v>0</v>
      </c>
      <c r="AN70" s="295">
        <v>0</v>
      </c>
      <c r="AO70" s="295">
        <v>0</v>
      </c>
      <c r="AP70" s="295">
        <v>0</v>
      </c>
      <c r="AQ70" s="295">
        <v>0</v>
      </c>
      <c r="AR70" s="295">
        <v>0</v>
      </c>
      <c r="AS70" s="295">
        <v>0</v>
      </c>
      <c r="AT70" s="295">
        <v>0</v>
      </c>
      <c r="AU70" s="295">
        <v>0</v>
      </c>
      <c r="AV70" s="295">
        <v>0</v>
      </c>
      <c r="AW70" s="295">
        <v>0</v>
      </c>
      <c r="AX70" s="295">
        <v>0</v>
      </c>
      <c r="AY70" s="295">
        <v>9039.2068101465866</v>
      </c>
      <c r="AZ70" s="295">
        <v>8821.9895692354985</v>
      </c>
      <c r="BA70" s="295">
        <v>8668.7465619537907</v>
      </c>
      <c r="BB70" s="295">
        <v>8577.3731390074136</v>
      </c>
      <c r="BC70" s="295">
        <v>7910.5536340810913</v>
      </c>
      <c r="BD70" s="295">
        <v>7804.6364849070533</v>
      </c>
      <c r="BE70" s="295">
        <v>7920.923812889856</v>
      </c>
      <c r="BF70" s="295">
        <v>7700.8797216480361</v>
      </c>
      <c r="BG70" s="295">
        <v>7667.6019023284834</v>
      </c>
      <c r="BH70" s="295">
        <v>7505.8715232997638</v>
      </c>
      <c r="BI70" s="295">
        <v>7497.9165966374885</v>
      </c>
      <c r="BJ70" s="295">
        <v>7200.0218117175355</v>
      </c>
      <c r="BK70" s="295">
        <v>7201.1813253061173</v>
      </c>
      <c r="BL70" s="295">
        <v>6977.086961435959</v>
      </c>
      <c r="BM70" s="295">
        <v>6925.2589320904535</v>
      </c>
      <c r="BN70" s="295">
        <v>6263.5080899604227</v>
      </c>
      <c r="BO70" s="295">
        <v>5514.8644900459012</v>
      </c>
      <c r="BP70" s="295">
        <v>3594.7358833168937</v>
      </c>
      <c r="BQ70" s="295">
        <v>1279.2694419827874</v>
      </c>
      <c r="BR70" s="295">
        <v>260.06569761936112</v>
      </c>
      <c r="BS70" s="295">
        <v>66.923568792589066</v>
      </c>
      <c r="BT70" s="295">
        <v>15.730156007930388</v>
      </c>
      <c r="BU70" s="295">
        <v>9.268716478521176</v>
      </c>
      <c r="BV70" s="295">
        <v>-1.3070870601370714</v>
      </c>
      <c r="BW70" s="295">
        <v>0.61648552614103413</v>
      </c>
      <c r="BX70" s="295">
        <v>-7.0799129457666657E-2</v>
      </c>
      <c r="BY70" s="295">
        <v>-4.1179542127576185E-2</v>
      </c>
      <c r="BZ70" s="295">
        <v>-2.4021833371490553E-2</v>
      </c>
      <c r="CA70" s="295">
        <v>-1.4032714668750028E-2</v>
      </c>
      <c r="CB70" s="296">
        <v>-8.1943873529313257E-3</v>
      </c>
    </row>
    <row r="71" spans="1:80" x14ac:dyDescent="0.4">
      <c r="B71" s="64" t="s">
        <v>578</v>
      </c>
      <c r="C71" s="50"/>
      <c r="D71" s="295">
        <v>0</v>
      </c>
      <c r="E71" s="295">
        <v>0</v>
      </c>
      <c r="F71" s="295">
        <v>0</v>
      </c>
      <c r="G71" s="295">
        <v>0</v>
      </c>
      <c r="H71" s="295">
        <v>0</v>
      </c>
      <c r="I71" s="295">
        <v>0</v>
      </c>
      <c r="J71" s="295">
        <v>0</v>
      </c>
      <c r="K71" s="295">
        <v>0</v>
      </c>
      <c r="L71" s="295">
        <v>0</v>
      </c>
      <c r="M71" s="295">
        <v>0</v>
      </c>
      <c r="N71" s="295">
        <v>0</v>
      </c>
      <c r="O71" s="295">
        <v>0</v>
      </c>
      <c r="P71" s="295">
        <v>0</v>
      </c>
      <c r="Q71" s="295">
        <v>0</v>
      </c>
      <c r="R71" s="295">
        <v>0</v>
      </c>
      <c r="S71" s="295">
        <v>0</v>
      </c>
      <c r="T71" s="295">
        <v>0</v>
      </c>
      <c r="U71" s="295">
        <v>0</v>
      </c>
      <c r="V71" s="295">
        <v>0</v>
      </c>
      <c r="W71" s="295">
        <v>0</v>
      </c>
      <c r="X71" s="295">
        <v>0</v>
      </c>
      <c r="Y71" s="295">
        <v>0</v>
      </c>
      <c r="Z71" s="295">
        <v>0</v>
      </c>
      <c r="AA71" s="295">
        <v>0</v>
      </c>
      <c r="AB71" s="295">
        <v>0</v>
      </c>
      <c r="AC71" s="295">
        <v>0</v>
      </c>
      <c r="AD71" s="295">
        <v>0</v>
      </c>
      <c r="AE71" s="295">
        <v>0</v>
      </c>
      <c r="AF71" s="295">
        <v>0</v>
      </c>
      <c r="AG71" s="295">
        <v>0</v>
      </c>
      <c r="AH71" s="295">
        <v>0</v>
      </c>
      <c r="AI71" s="295">
        <v>0</v>
      </c>
      <c r="AJ71" s="295">
        <v>0</v>
      </c>
      <c r="AK71" s="295">
        <v>0</v>
      </c>
      <c r="AL71" s="295">
        <v>0</v>
      </c>
      <c r="AM71" s="295">
        <v>0</v>
      </c>
      <c r="AN71" s="295">
        <v>0</v>
      </c>
      <c r="AO71" s="295">
        <v>0</v>
      </c>
      <c r="AP71" s="295">
        <v>0</v>
      </c>
      <c r="AQ71" s="295">
        <v>0</v>
      </c>
      <c r="AR71" s="295">
        <v>0</v>
      </c>
      <c r="AS71" s="295">
        <v>0</v>
      </c>
      <c r="AT71" s="295">
        <v>0</v>
      </c>
      <c r="AU71" s="295">
        <v>0</v>
      </c>
      <c r="AV71" s="295">
        <v>0</v>
      </c>
      <c r="AW71" s="295">
        <v>0</v>
      </c>
      <c r="AX71" s="295">
        <v>0</v>
      </c>
      <c r="AY71" s="295">
        <f t="shared" ref="AY71:CB71" si="39">SUM(AY72:AY73)</f>
        <v>9885.0724260395855</v>
      </c>
      <c r="AZ71" s="295">
        <f t="shared" si="39"/>
        <v>9749.8272845332067</v>
      </c>
      <c r="BA71" s="295">
        <f t="shared" si="39"/>
        <v>9631.2062590963578</v>
      </c>
      <c r="BB71" s="295">
        <f t="shared" si="39"/>
        <v>9454.3163209646027</v>
      </c>
      <c r="BC71" s="295">
        <f t="shared" si="39"/>
        <v>8980.3849616765019</v>
      </c>
      <c r="BD71" s="295">
        <f t="shared" si="39"/>
        <v>8857.5775961741201</v>
      </c>
      <c r="BE71" s="295">
        <f t="shared" si="39"/>
        <v>8981.6338417195166</v>
      </c>
      <c r="BF71" s="295">
        <f t="shared" si="39"/>
        <v>8851.9705847991736</v>
      </c>
      <c r="BG71" s="295">
        <f t="shared" si="39"/>
        <v>8665.1970647046328</v>
      </c>
      <c r="BH71" s="295">
        <f t="shared" si="39"/>
        <v>8432.2197534579791</v>
      </c>
      <c r="BI71" s="295">
        <f t="shared" si="39"/>
        <v>8305.9243496533345</v>
      </c>
      <c r="BJ71" s="295">
        <f t="shared" si="39"/>
        <v>8007.0600308733892</v>
      </c>
      <c r="BK71" s="295">
        <f t="shared" si="39"/>
        <v>7956.7436796331122</v>
      </c>
      <c r="BL71" s="295">
        <f t="shared" si="39"/>
        <v>7627.5917542867246</v>
      </c>
      <c r="BM71" s="295">
        <f t="shared" si="39"/>
        <v>7061.9967133715936</v>
      </c>
      <c r="BN71" s="295">
        <f t="shared" si="39"/>
        <v>6321.0857464954706</v>
      </c>
      <c r="BO71" s="295">
        <f t="shared" si="39"/>
        <v>5546.1364798210989</v>
      </c>
      <c r="BP71" s="295">
        <f t="shared" si="39"/>
        <v>3607.1541994926633</v>
      </c>
      <c r="BQ71" s="295">
        <f t="shared" si="39"/>
        <v>1284.4825940485407</v>
      </c>
      <c r="BR71" s="295">
        <f t="shared" si="39"/>
        <v>261.71009483425655</v>
      </c>
      <c r="BS71" s="295">
        <f t="shared" si="39"/>
        <v>65.980775754105139</v>
      </c>
      <c r="BT71" s="295">
        <f t="shared" si="39"/>
        <v>15.58893945348359</v>
      </c>
      <c r="BU71" s="295">
        <f t="shared" si="39"/>
        <v>9.1992945496751997</v>
      </c>
      <c r="BV71" s="295">
        <f t="shared" si="39"/>
        <v>-1.2907319942155973</v>
      </c>
      <c r="BW71" s="295">
        <f t="shared" si="39"/>
        <v>0.60877168539762261</v>
      </c>
      <c r="BX71" s="295">
        <f t="shared" si="39"/>
        <v>-6.9913247816896909E-2</v>
      </c>
      <c r="BY71" s="295">
        <f t="shared" si="39"/>
        <v>-4.0664278724967022E-2</v>
      </c>
      <c r="BZ71" s="295">
        <f t="shared" si="39"/>
        <v>-2.3721257625369863E-2</v>
      </c>
      <c r="CA71" s="295">
        <f t="shared" si="39"/>
        <v>-1.3857128833296513E-2</v>
      </c>
      <c r="CB71" s="296">
        <f t="shared" si="39"/>
        <v>-8.0918542092482774E-3</v>
      </c>
    </row>
    <row r="72" spans="1:80" x14ac:dyDescent="0.4">
      <c r="B72" s="212" t="s">
        <v>373</v>
      </c>
      <c r="C72" s="294"/>
      <c r="D72" s="295">
        <v>0</v>
      </c>
      <c r="E72" s="295">
        <v>0</v>
      </c>
      <c r="F72" s="295">
        <v>0</v>
      </c>
      <c r="G72" s="295">
        <v>0</v>
      </c>
      <c r="H72" s="295">
        <v>0</v>
      </c>
      <c r="I72" s="295">
        <v>0</v>
      </c>
      <c r="J72" s="295">
        <v>0</v>
      </c>
      <c r="K72" s="295">
        <v>0</v>
      </c>
      <c r="L72" s="295">
        <v>0</v>
      </c>
      <c r="M72" s="295">
        <v>0</v>
      </c>
      <c r="N72" s="295">
        <v>0</v>
      </c>
      <c r="O72" s="295">
        <v>0</v>
      </c>
      <c r="P72" s="295">
        <v>0</v>
      </c>
      <c r="Q72" s="295">
        <v>0</v>
      </c>
      <c r="R72" s="295">
        <v>0</v>
      </c>
      <c r="S72" s="295">
        <v>0</v>
      </c>
      <c r="T72" s="295">
        <v>0</v>
      </c>
      <c r="U72" s="295">
        <v>0</v>
      </c>
      <c r="V72" s="295">
        <v>0</v>
      </c>
      <c r="W72" s="295">
        <v>0</v>
      </c>
      <c r="X72" s="295">
        <v>0</v>
      </c>
      <c r="Y72" s="295">
        <v>0</v>
      </c>
      <c r="Z72" s="295">
        <v>0</v>
      </c>
      <c r="AA72" s="295">
        <v>0</v>
      </c>
      <c r="AB72" s="295">
        <v>0</v>
      </c>
      <c r="AC72" s="295">
        <v>0</v>
      </c>
      <c r="AD72" s="295">
        <v>0</v>
      </c>
      <c r="AE72" s="295">
        <v>0</v>
      </c>
      <c r="AF72" s="295">
        <v>0</v>
      </c>
      <c r="AG72" s="295">
        <v>0</v>
      </c>
      <c r="AH72" s="295">
        <v>0</v>
      </c>
      <c r="AI72" s="295">
        <v>0</v>
      </c>
      <c r="AJ72" s="295">
        <v>0</v>
      </c>
      <c r="AK72" s="295">
        <v>0</v>
      </c>
      <c r="AL72" s="295">
        <v>0</v>
      </c>
      <c r="AM72" s="295">
        <v>0</v>
      </c>
      <c r="AN72" s="295">
        <v>0</v>
      </c>
      <c r="AO72" s="295">
        <v>0</v>
      </c>
      <c r="AP72" s="295">
        <v>0</v>
      </c>
      <c r="AQ72" s="295">
        <v>0</v>
      </c>
      <c r="AR72" s="295">
        <v>0</v>
      </c>
      <c r="AS72" s="295">
        <v>0</v>
      </c>
      <c r="AT72" s="295">
        <v>0</v>
      </c>
      <c r="AU72" s="295">
        <v>0</v>
      </c>
      <c r="AV72" s="295">
        <v>0</v>
      </c>
      <c r="AW72" s="295">
        <v>0</v>
      </c>
      <c r="AX72" s="295">
        <v>0</v>
      </c>
      <c r="AY72" s="295">
        <v>8433.6679804852829</v>
      </c>
      <c r="AZ72" s="295">
        <v>8580.7330344570491</v>
      </c>
      <c r="BA72" s="295">
        <v>8737.5398751774865</v>
      </c>
      <c r="BB72" s="295">
        <v>8891.6395334257468</v>
      </c>
      <c r="BC72" s="295">
        <v>8771.4321353974647</v>
      </c>
      <c r="BD72" s="295">
        <v>8853.0779599915477</v>
      </c>
      <c r="BE72" s="295">
        <v>8981.6338417195166</v>
      </c>
      <c r="BF72" s="295">
        <v>8851.9705847991736</v>
      </c>
      <c r="BG72" s="295">
        <v>8665.1970647046328</v>
      </c>
      <c r="BH72" s="295">
        <v>8432.2197534579791</v>
      </c>
      <c r="BI72" s="295">
        <v>8305.9243496533345</v>
      </c>
      <c r="BJ72" s="295">
        <v>8007.0600308733892</v>
      </c>
      <c r="BK72" s="295">
        <v>7956.7436796331122</v>
      </c>
      <c r="BL72" s="295">
        <v>7627.5917542867246</v>
      </c>
      <c r="BM72" s="295">
        <v>7061.9967133715936</v>
      </c>
      <c r="BN72" s="295">
        <v>6321.0857464954706</v>
      </c>
      <c r="BO72" s="295">
        <v>5546.1364798210989</v>
      </c>
      <c r="BP72" s="295">
        <v>3607.1541994926633</v>
      </c>
      <c r="BQ72" s="295">
        <v>1284.4825940485407</v>
      </c>
      <c r="BR72" s="295">
        <v>261.71009483425655</v>
      </c>
      <c r="BS72" s="295">
        <v>65.980775754105139</v>
      </c>
      <c r="BT72" s="295">
        <v>15.58893945348359</v>
      </c>
      <c r="BU72" s="295">
        <v>9.1992945496751997</v>
      </c>
      <c r="BV72" s="295">
        <v>-1.2907319942155973</v>
      </c>
      <c r="BW72" s="295">
        <v>0.60877168539762261</v>
      </c>
      <c r="BX72" s="295">
        <v>-6.9913247816896909E-2</v>
      </c>
      <c r="BY72" s="295">
        <v>-4.0664278724967022E-2</v>
      </c>
      <c r="BZ72" s="295">
        <v>-2.3721257625369863E-2</v>
      </c>
      <c r="CA72" s="295">
        <v>-1.3857128833296513E-2</v>
      </c>
      <c r="CB72" s="296">
        <v>-8.0918542092482774E-3</v>
      </c>
    </row>
    <row r="73" spans="1:80" x14ac:dyDescent="0.4">
      <c r="B73" s="212" t="s">
        <v>372</v>
      </c>
      <c r="C73" s="294"/>
      <c r="D73" s="295">
        <v>0</v>
      </c>
      <c r="E73" s="295">
        <v>0</v>
      </c>
      <c r="F73" s="295">
        <v>0</v>
      </c>
      <c r="G73" s="295">
        <v>0</v>
      </c>
      <c r="H73" s="295">
        <v>0</v>
      </c>
      <c r="I73" s="295">
        <v>0</v>
      </c>
      <c r="J73" s="295">
        <v>0</v>
      </c>
      <c r="K73" s="295">
        <v>0</v>
      </c>
      <c r="L73" s="295">
        <v>0</v>
      </c>
      <c r="M73" s="295">
        <v>0</v>
      </c>
      <c r="N73" s="295">
        <v>0</v>
      </c>
      <c r="O73" s="295">
        <v>0</v>
      </c>
      <c r="P73" s="295">
        <v>0</v>
      </c>
      <c r="Q73" s="295">
        <v>0</v>
      </c>
      <c r="R73" s="295">
        <v>0</v>
      </c>
      <c r="S73" s="295">
        <v>0</v>
      </c>
      <c r="T73" s="295">
        <v>0</v>
      </c>
      <c r="U73" s="295">
        <v>0</v>
      </c>
      <c r="V73" s="295">
        <v>0</v>
      </c>
      <c r="W73" s="295">
        <v>0</v>
      </c>
      <c r="X73" s="295">
        <v>0</v>
      </c>
      <c r="Y73" s="295">
        <v>0</v>
      </c>
      <c r="Z73" s="295">
        <v>0</v>
      </c>
      <c r="AA73" s="295">
        <v>0</v>
      </c>
      <c r="AB73" s="295">
        <v>0</v>
      </c>
      <c r="AC73" s="295">
        <v>0</v>
      </c>
      <c r="AD73" s="295">
        <v>0</v>
      </c>
      <c r="AE73" s="295">
        <v>0</v>
      </c>
      <c r="AF73" s="295">
        <v>0</v>
      </c>
      <c r="AG73" s="295">
        <v>0</v>
      </c>
      <c r="AH73" s="295">
        <v>0</v>
      </c>
      <c r="AI73" s="295">
        <v>0</v>
      </c>
      <c r="AJ73" s="295">
        <v>0</v>
      </c>
      <c r="AK73" s="295">
        <v>0</v>
      </c>
      <c r="AL73" s="295">
        <v>0</v>
      </c>
      <c r="AM73" s="295">
        <v>0</v>
      </c>
      <c r="AN73" s="295">
        <v>0</v>
      </c>
      <c r="AO73" s="295">
        <v>0</v>
      </c>
      <c r="AP73" s="295">
        <v>0</v>
      </c>
      <c r="AQ73" s="295">
        <v>0</v>
      </c>
      <c r="AR73" s="295">
        <v>0</v>
      </c>
      <c r="AS73" s="295">
        <v>0</v>
      </c>
      <c r="AT73" s="295">
        <v>0</v>
      </c>
      <c r="AU73" s="295">
        <v>0</v>
      </c>
      <c r="AV73" s="295">
        <v>0</v>
      </c>
      <c r="AW73" s="295">
        <v>0</v>
      </c>
      <c r="AX73" s="295">
        <v>0</v>
      </c>
      <c r="AY73" s="295">
        <v>1451.4044455543021</v>
      </c>
      <c r="AZ73" s="295">
        <v>1169.0942500761576</v>
      </c>
      <c r="BA73" s="295">
        <v>893.6663839188717</v>
      </c>
      <c r="BB73" s="295">
        <v>562.67678753885627</v>
      </c>
      <c r="BC73" s="295">
        <v>208.95282627903717</v>
      </c>
      <c r="BD73" s="295">
        <v>4.4996361825725852</v>
      </c>
      <c r="BE73" s="295">
        <v>0</v>
      </c>
      <c r="BF73" s="295">
        <v>0</v>
      </c>
      <c r="BG73" s="295">
        <v>0</v>
      </c>
      <c r="BH73" s="295">
        <v>0</v>
      </c>
      <c r="BI73" s="295">
        <v>0</v>
      </c>
      <c r="BJ73" s="295">
        <v>0</v>
      </c>
      <c r="BK73" s="295">
        <v>0</v>
      </c>
      <c r="BL73" s="295">
        <v>0</v>
      </c>
      <c r="BM73" s="295">
        <v>0</v>
      </c>
      <c r="BN73" s="295">
        <v>0</v>
      </c>
      <c r="BO73" s="295">
        <v>0</v>
      </c>
      <c r="BP73" s="295">
        <v>0</v>
      </c>
      <c r="BQ73" s="295">
        <v>0</v>
      </c>
      <c r="BR73" s="295">
        <v>0</v>
      </c>
      <c r="BS73" s="295">
        <v>0</v>
      </c>
      <c r="BT73" s="295">
        <v>0</v>
      </c>
      <c r="BU73" s="295">
        <v>0</v>
      </c>
      <c r="BV73" s="295">
        <v>0</v>
      </c>
      <c r="BW73" s="295">
        <v>0</v>
      </c>
      <c r="BX73" s="295">
        <v>0</v>
      </c>
      <c r="BY73" s="295">
        <v>0</v>
      </c>
      <c r="BZ73" s="295">
        <v>0</v>
      </c>
      <c r="CA73" s="295">
        <v>0</v>
      </c>
      <c r="CB73" s="296">
        <v>0</v>
      </c>
    </row>
    <row r="74" spans="1:80" ht="26.25" customHeight="1" x14ac:dyDescent="0.4">
      <c r="B74" s="64" t="s">
        <v>579</v>
      </c>
      <c r="C74" s="50"/>
      <c r="D74" s="295">
        <v>0</v>
      </c>
      <c r="E74" s="295">
        <v>0</v>
      </c>
      <c r="F74" s="295">
        <v>0</v>
      </c>
      <c r="G74" s="295">
        <v>0</v>
      </c>
      <c r="H74" s="295">
        <v>0</v>
      </c>
      <c r="I74" s="295">
        <v>0</v>
      </c>
      <c r="J74" s="295">
        <v>0</v>
      </c>
      <c r="K74" s="295">
        <v>0</v>
      </c>
      <c r="L74" s="295">
        <v>0</v>
      </c>
      <c r="M74" s="295">
        <v>0</v>
      </c>
      <c r="N74" s="295">
        <v>0</v>
      </c>
      <c r="O74" s="295">
        <v>0</v>
      </c>
      <c r="P74" s="295">
        <v>0</v>
      </c>
      <c r="Q74" s="295">
        <v>0</v>
      </c>
      <c r="R74" s="295">
        <v>0</v>
      </c>
      <c r="S74" s="295">
        <v>0</v>
      </c>
      <c r="T74" s="295">
        <v>0</v>
      </c>
      <c r="U74" s="295">
        <v>0</v>
      </c>
      <c r="V74" s="295">
        <v>0</v>
      </c>
      <c r="W74" s="295">
        <v>0</v>
      </c>
      <c r="X74" s="295">
        <v>0</v>
      </c>
      <c r="Y74" s="295">
        <v>0</v>
      </c>
      <c r="Z74" s="295">
        <v>0</v>
      </c>
      <c r="AA74" s="295">
        <v>0</v>
      </c>
      <c r="AB74" s="295">
        <v>0</v>
      </c>
      <c r="AC74" s="295">
        <v>0</v>
      </c>
      <c r="AD74" s="295">
        <v>0</v>
      </c>
      <c r="AE74" s="295">
        <v>0</v>
      </c>
      <c r="AF74" s="295">
        <v>0</v>
      </c>
      <c r="AG74" s="295">
        <v>0</v>
      </c>
      <c r="AH74" s="295">
        <v>0</v>
      </c>
      <c r="AI74" s="295">
        <v>0</v>
      </c>
      <c r="AJ74" s="295">
        <v>0</v>
      </c>
      <c r="AK74" s="295">
        <v>0</v>
      </c>
      <c r="AL74" s="295">
        <v>0</v>
      </c>
      <c r="AM74" s="295">
        <v>0</v>
      </c>
      <c r="AN74" s="295">
        <v>0</v>
      </c>
      <c r="AO74" s="295">
        <v>0</v>
      </c>
      <c r="AP74" s="295">
        <v>0</v>
      </c>
      <c r="AQ74" s="295">
        <v>0</v>
      </c>
      <c r="AR74" s="295">
        <v>0</v>
      </c>
      <c r="AS74" s="295">
        <v>0</v>
      </c>
      <c r="AT74" s="295">
        <v>0</v>
      </c>
      <c r="AU74" s="295">
        <v>0</v>
      </c>
      <c r="AV74" s="295">
        <v>0</v>
      </c>
      <c r="AW74" s="295">
        <v>0</v>
      </c>
      <c r="AX74" s="295">
        <v>0</v>
      </c>
      <c r="AY74" s="295">
        <v>2184.5354754104646</v>
      </c>
      <c r="AZ74" s="295">
        <v>1918.8863491490206</v>
      </c>
      <c r="BA74" s="295">
        <v>1610.1516898217842</v>
      </c>
      <c r="BB74" s="295">
        <v>1373.2081420607192</v>
      </c>
      <c r="BC74" s="295">
        <v>1119.3856388739453</v>
      </c>
      <c r="BD74" s="295">
        <v>1014.459318452184</v>
      </c>
      <c r="BE74" s="295">
        <v>744.14849390401469</v>
      </c>
      <c r="BF74" s="295">
        <v>665.70001503208118</v>
      </c>
      <c r="BG74" s="295">
        <v>618.13830723172998</v>
      </c>
      <c r="BH74" s="295">
        <v>512.26502772129982</v>
      </c>
      <c r="BI74" s="295">
        <v>409.84117752109273</v>
      </c>
      <c r="BJ74" s="295">
        <v>361.29342727555769</v>
      </c>
      <c r="BK74" s="295">
        <v>307.57159341329213</v>
      </c>
      <c r="BL74" s="295">
        <v>260.19774834639594</v>
      </c>
      <c r="BM74" s="295">
        <v>212.55175581251461</v>
      </c>
      <c r="BN74" s="295">
        <v>184.29152181827394</v>
      </c>
      <c r="BO74" s="295">
        <v>145.55136468819342</v>
      </c>
      <c r="BP74" s="295">
        <v>94.523222731273961</v>
      </c>
      <c r="BQ74" s="295">
        <v>31.204423870400309</v>
      </c>
      <c r="BR74" s="295">
        <v>5.6408581676359884</v>
      </c>
      <c r="BS74" s="295">
        <v>1.1482625160916731</v>
      </c>
      <c r="BT74" s="295">
        <v>0.18416665741393257</v>
      </c>
      <c r="BU74" s="295">
        <v>9.4730690395904898E-2</v>
      </c>
      <c r="BV74" s="295">
        <v>-2.0244697526803041E-2</v>
      </c>
      <c r="BW74" s="295">
        <v>9.548379283219631E-3</v>
      </c>
      <c r="BX74" s="295">
        <v>-1.0965657948454669E-3</v>
      </c>
      <c r="BY74" s="295">
        <v>-6.3780554493256042E-4</v>
      </c>
      <c r="BZ74" s="295">
        <v>-3.7205995336996966E-4</v>
      </c>
      <c r="CA74" s="295">
        <v>-2.1734440850404007E-4</v>
      </c>
      <c r="CB74" s="296">
        <v>-1.2691801367856713E-4</v>
      </c>
    </row>
    <row r="75" spans="1:80" x14ac:dyDescent="0.4">
      <c r="B75" s="212" t="s">
        <v>373</v>
      </c>
      <c r="C75" s="50"/>
      <c r="D75" s="295">
        <v>0</v>
      </c>
      <c r="E75" s="295">
        <v>0</v>
      </c>
      <c r="F75" s="295">
        <v>0</v>
      </c>
      <c r="G75" s="295">
        <v>0</v>
      </c>
      <c r="H75" s="295">
        <v>0</v>
      </c>
      <c r="I75" s="295">
        <v>0</v>
      </c>
      <c r="J75" s="295">
        <v>0</v>
      </c>
      <c r="K75" s="295">
        <v>0</v>
      </c>
      <c r="L75" s="295">
        <v>0</v>
      </c>
      <c r="M75" s="295">
        <v>0</v>
      </c>
      <c r="N75" s="295">
        <v>0</v>
      </c>
      <c r="O75" s="295">
        <v>0</v>
      </c>
      <c r="P75" s="295">
        <v>0</v>
      </c>
      <c r="Q75" s="295">
        <v>0</v>
      </c>
      <c r="R75" s="295">
        <v>0</v>
      </c>
      <c r="S75" s="295">
        <v>0</v>
      </c>
      <c r="T75" s="295">
        <v>0</v>
      </c>
      <c r="U75" s="295">
        <v>0</v>
      </c>
      <c r="V75" s="295">
        <v>0</v>
      </c>
      <c r="W75" s="295">
        <v>0</v>
      </c>
      <c r="X75" s="295">
        <v>0</v>
      </c>
      <c r="Y75" s="295">
        <v>0</v>
      </c>
      <c r="Z75" s="295">
        <v>0</v>
      </c>
      <c r="AA75" s="295">
        <v>0</v>
      </c>
      <c r="AB75" s="295">
        <v>0</v>
      </c>
      <c r="AC75" s="295">
        <v>0</v>
      </c>
      <c r="AD75" s="295">
        <v>0</v>
      </c>
      <c r="AE75" s="295">
        <v>0</v>
      </c>
      <c r="AF75" s="295">
        <v>0</v>
      </c>
      <c r="AG75" s="295">
        <v>0</v>
      </c>
      <c r="AH75" s="295">
        <v>0</v>
      </c>
      <c r="AI75" s="295">
        <v>0</v>
      </c>
      <c r="AJ75" s="295">
        <v>0</v>
      </c>
      <c r="AK75" s="295">
        <v>0</v>
      </c>
      <c r="AL75" s="295">
        <v>0</v>
      </c>
      <c r="AM75" s="295">
        <v>0</v>
      </c>
      <c r="AN75" s="295">
        <v>0</v>
      </c>
      <c r="AO75" s="295">
        <v>0</v>
      </c>
      <c r="AP75" s="295">
        <v>0</v>
      </c>
      <c r="AQ75" s="295">
        <v>0</v>
      </c>
      <c r="AR75" s="295">
        <v>0</v>
      </c>
      <c r="AS75" s="295">
        <v>0</v>
      </c>
      <c r="AT75" s="295">
        <v>0</v>
      </c>
      <c r="AU75" s="295">
        <v>0</v>
      </c>
      <c r="AV75" s="295">
        <v>0</v>
      </c>
      <c r="AW75" s="295">
        <v>0</v>
      </c>
      <c r="AX75" s="295">
        <v>0</v>
      </c>
      <c r="AY75" s="295">
        <v>2007.9287019240167</v>
      </c>
      <c r="AZ75" s="295">
        <v>1764.6468781287624</v>
      </c>
      <c r="BA75" s="295">
        <v>1490.8470956817448</v>
      </c>
      <c r="BB75" s="295">
        <v>1292.6355817398214</v>
      </c>
      <c r="BC75" s="295">
        <v>1089.2586232482611</v>
      </c>
      <c r="BD75" s="295">
        <v>1014.459318452184</v>
      </c>
      <c r="BE75" s="295">
        <v>744.14849390401469</v>
      </c>
      <c r="BF75" s="295">
        <v>665.70001503208118</v>
      </c>
      <c r="BG75" s="295">
        <v>618.13830723172998</v>
      </c>
      <c r="BH75" s="295">
        <v>512.26502772129982</v>
      </c>
      <c r="BI75" s="295">
        <v>409.84117752109273</v>
      </c>
      <c r="BJ75" s="295">
        <v>361.29342727555769</v>
      </c>
      <c r="BK75" s="295">
        <v>307.57159341329213</v>
      </c>
      <c r="BL75" s="295">
        <v>260.19774834639594</v>
      </c>
      <c r="BM75" s="295">
        <v>212.55175581251461</v>
      </c>
      <c r="BN75" s="295">
        <v>184.29152181827394</v>
      </c>
      <c r="BO75" s="295">
        <v>145.55136468819342</v>
      </c>
      <c r="BP75" s="295">
        <v>94.523222731273961</v>
      </c>
      <c r="BQ75" s="295">
        <v>31.204423870400309</v>
      </c>
      <c r="BR75" s="295">
        <v>5.6408581676359884</v>
      </c>
      <c r="BS75" s="295">
        <v>1.1482625160916731</v>
      </c>
      <c r="BT75" s="295">
        <v>0.18416665741393257</v>
      </c>
      <c r="BU75" s="295">
        <v>9.4730690395904898E-2</v>
      </c>
      <c r="BV75" s="295">
        <v>-2.0244697526803041E-2</v>
      </c>
      <c r="BW75" s="295">
        <v>9.548379283219631E-3</v>
      </c>
      <c r="BX75" s="295">
        <v>-1.0965657948454669E-3</v>
      </c>
      <c r="BY75" s="295">
        <v>-6.3780554493256042E-4</v>
      </c>
      <c r="BZ75" s="295">
        <v>-3.7205995336996966E-4</v>
      </c>
      <c r="CA75" s="295">
        <v>-2.1734440850404007E-4</v>
      </c>
      <c r="CB75" s="296">
        <v>-1.2691801367856713E-4</v>
      </c>
    </row>
    <row r="76" spans="1:80" x14ac:dyDescent="0.4">
      <c r="B76" s="212" t="s">
        <v>372</v>
      </c>
      <c r="C76" s="50"/>
      <c r="D76" s="295">
        <v>0</v>
      </c>
      <c r="E76" s="295">
        <v>0</v>
      </c>
      <c r="F76" s="295">
        <v>0</v>
      </c>
      <c r="G76" s="295">
        <v>0</v>
      </c>
      <c r="H76" s="295">
        <v>0</v>
      </c>
      <c r="I76" s="295">
        <v>0</v>
      </c>
      <c r="J76" s="295">
        <v>0</v>
      </c>
      <c r="K76" s="295">
        <v>0</v>
      </c>
      <c r="L76" s="295">
        <v>0</v>
      </c>
      <c r="M76" s="295">
        <v>0</v>
      </c>
      <c r="N76" s="295">
        <v>0</v>
      </c>
      <c r="O76" s="295">
        <v>0</v>
      </c>
      <c r="P76" s="295">
        <v>0</v>
      </c>
      <c r="Q76" s="295">
        <v>0</v>
      </c>
      <c r="R76" s="295">
        <v>0</v>
      </c>
      <c r="S76" s="295">
        <v>0</v>
      </c>
      <c r="T76" s="295">
        <v>0</v>
      </c>
      <c r="U76" s="295">
        <v>0</v>
      </c>
      <c r="V76" s="295">
        <v>0</v>
      </c>
      <c r="W76" s="295">
        <v>0</v>
      </c>
      <c r="X76" s="295">
        <v>0</v>
      </c>
      <c r="Y76" s="295">
        <v>0</v>
      </c>
      <c r="Z76" s="295">
        <v>0</v>
      </c>
      <c r="AA76" s="295">
        <v>0</v>
      </c>
      <c r="AB76" s="295">
        <v>0</v>
      </c>
      <c r="AC76" s="295">
        <v>0</v>
      </c>
      <c r="AD76" s="295">
        <v>0</v>
      </c>
      <c r="AE76" s="295">
        <v>0</v>
      </c>
      <c r="AF76" s="295">
        <v>0</v>
      </c>
      <c r="AG76" s="295">
        <v>0</v>
      </c>
      <c r="AH76" s="295">
        <v>0</v>
      </c>
      <c r="AI76" s="295">
        <v>0</v>
      </c>
      <c r="AJ76" s="295">
        <v>0</v>
      </c>
      <c r="AK76" s="295">
        <v>0</v>
      </c>
      <c r="AL76" s="295">
        <v>0</v>
      </c>
      <c r="AM76" s="295">
        <v>0</v>
      </c>
      <c r="AN76" s="295">
        <v>0</v>
      </c>
      <c r="AO76" s="295">
        <v>0</v>
      </c>
      <c r="AP76" s="295">
        <v>0</v>
      </c>
      <c r="AQ76" s="295">
        <v>0</v>
      </c>
      <c r="AR76" s="295">
        <v>0</v>
      </c>
      <c r="AS76" s="295">
        <v>0</v>
      </c>
      <c r="AT76" s="295">
        <v>0</v>
      </c>
      <c r="AU76" s="295">
        <v>0</v>
      </c>
      <c r="AV76" s="295">
        <v>0</v>
      </c>
      <c r="AW76" s="295">
        <v>0</v>
      </c>
      <c r="AX76" s="295">
        <v>0</v>
      </c>
      <c r="AY76" s="295">
        <v>176.60677348644782</v>
      </c>
      <c r="AZ76" s="295">
        <v>154.23947102025815</v>
      </c>
      <c r="BA76" s="295">
        <v>119.30459414003958</v>
      </c>
      <c r="BB76" s="295">
        <v>80.572560320897821</v>
      </c>
      <c r="BC76" s="295">
        <v>30.127015625684088</v>
      </c>
      <c r="BD76" s="295">
        <v>0</v>
      </c>
      <c r="BE76" s="295">
        <v>0</v>
      </c>
      <c r="BF76" s="295">
        <v>0</v>
      </c>
      <c r="BG76" s="295">
        <v>0</v>
      </c>
      <c r="BH76" s="295">
        <v>0</v>
      </c>
      <c r="BI76" s="295">
        <v>0</v>
      </c>
      <c r="BJ76" s="295">
        <v>0</v>
      </c>
      <c r="BK76" s="295">
        <v>0</v>
      </c>
      <c r="BL76" s="295">
        <v>0</v>
      </c>
      <c r="BM76" s="295">
        <v>0</v>
      </c>
      <c r="BN76" s="295">
        <v>0</v>
      </c>
      <c r="BO76" s="295">
        <v>0</v>
      </c>
      <c r="BP76" s="295">
        <v>0</v>
      </c>
      <c r="BQ76" s="295">
        <v>0</v>
      </c>
      <c r="BR76" s="295">
        <v>0</v>
      </c>
      <c r="BS76" s="295">
        <v>0</v>
      </c>
      <c r="BT76" s="295">
        <v>0</v>
      </c>
      <c r="BU76" s="295">
        <v>0</v>
      </c>
      <c r="BV76" s="295">
        <v>0</v>
      </c>
      <c r="BW76" s="295">
        <v>0</v>
      </c>
      <c r="BX76" s="295">
        <v>0</v>
      </c>
      <c r="BY76" s="295">
        <v>0</v>
      </c>
      <c r="BZ76" s="295">
        <v>0</v>
      </c>
      <c r="CA76" s="295">
        <v>0</v>
      </c>
      <c r="CB76" s="296">
        <v>0</v>
      </c>
    </row>
    <row r="77" spans="1:80" s="175" customFormat="1" ht="26.25" customHeight="1" x14ac:dyDescent="0.4">
      <c r="A77" s="239"/>
      <c r="B77" s="66" t="s">
        <v>208</v>
      </c>
      <c r="C77" s="66"/>
      <c r="D77" s="291">
        <v>0</v>
      </c>
      <c r="E77" s="291">
        <v>0</v>
      </c>
      <c r="F77" s="291">
        <v>0</v>
      </c>
      <c r="G77" s="291">
        <v>0</v>
      </c>
      <c r="H77" s="291">
        <v>0</v>
      </c>
      <c r="I77" s="291">
        <v>0</v>
      </c>
      <c r="J77" s="291">
        <v>0</v>
      </c>
      <c r="K77" s="291">
        <v>0</v>
      </c>
      <c r="L77" s="291">
        <v>0</v>
      </c>
      <c r="M77" s="291">
        <v>0</v>
      </c>
      <c r="N77" s="291">
        <v>0</v>
      </c>
      <c r="O77" s="291">
        <v>0</v>
      </c>
      <c r="P77" s="291">
        <v>0</v>
      </c>
      <c r="Q77" s="291">
        <v>0</v>
      </c>
      <c r="R77" s="291">
        <v>0</v>
      </c>
      <c r="S77" s="291">
        <v>0</v>
      </c>
      <c r="T77" s="291">
        <v>0</v>
      </c>
      <c r="U77" s="291">
        <v>0</v>
      </c>
      <c r="V77" s="291">
        <v>0</v>
      </c>
      <c r="W77" s="291">
        <v>0</v>
      </c>
      <c r="X77" s="291">
        <v>0</v>
      </c>
      <c r="Y77" s="291">
        <v>0</v>
      </c>
      <c r="Z77" s="291">
        <v>0</v>
      </c>
      <c r="AA77" s="291">
        <f t="shared" ref="AA77:AY77" si="40">SUM(AA78,AA81)</f>
        <v>1123.6427719698481</v>
      </c>
      <c r="AB77" s="291">
        <f t="shared" si="40"/>
        <v>2230.570443791883</v>
      </c>
      <c r="AC77" s="291">
        <f t="shared" si="40"/>
        <v>2526.502398612758</v>
      </c>
      <c r="AD77" s="291">
        <f t="shared" si="40"/>
        <v>2778.6360717618631</v>
      </c>
      <c r="AE77" s="291">
        <f t="shared" si="40"/>
        <v>3130.8230725265521</v>
      </c>
      <c r="AF77" s="291">
        <f t="shared" si="40"/>
        <v>3450.742924420575</v>
      </c>
      <c r="AG77" s="291">
        <f t="shared" si="40"/>
        <v>3779.6223837117791</v>
      </c>
      <c r="AH77" s="291">
        <f t="shared" si="40"/>
        <v>4069.4127944662546</v>
      </c>
      <c r="AI77" s="291">
        <f t="shared" si="40"/>
        <v>4125.2280709906408</v>
      </c>
      <c r="AJ77" s="291">
        <f t="shared" si="40"/>
        <v>4002.3528070158695</v>
      </c>
      <c r="AK77" s="291">
        <f t="shared" si="40"/>
        <v>4313.7749433301942</v>
      </c>
      <c r="AL77" s="291">
        <f t="shared" si="40"/>
        <v>4672.0385224428419</v>
      </c>
      <c r="AM77" s="291">
        <f t="shared" si="40"/>
        <v>5240.0066107554112</v>
      </c>
      <c r="AN77" s="291">
        <f t="shared" si="40"/>
        <v>5673.1610853835136</v>
      </c>
      <c r="AO77" s="291">
        <f t="shared" si="40"/>
        <v>5893.2367678709625</v>
      </c>
      <c r="AP77" s="291">
        <f t="shared" si="40"/>
        <v>6441.2775534892044</v>
      </c>
      <c r="AQ77" s="291">
        <f t="shared" si="40"/>
        <v>6771.929735995177</v>
      </c>
      <c r="AR77" s="291">
        <f t="shared" si="40"/>
        <v>7193.902161597819</v>
      </c>
      <c r="AS77" s="291">
        <f t="shared" si="40"/>
        <v>7624.8646642284884</v>
      </c>
      <c r="AT77" s="291">
        <f t="shared" si="40"/>
        <v>8137.0186218484087</v>
      </c>
      <c r="AU77" s="291">
        <f t="shared" si="40"/>
        <v>9520.3502846066076</v>
      </c>
      <c r="AV77" s="291">
        <f t="shared" si="40"/>
        <v>10503.678838960361</v>
      </c>
      <c r="AW77" s="291">
        <f t="shared" si="40"/>
        <v>11668.768917072801</v>
      </c>
      <c r="AX77" s="291">
        <f t="shared" si="40"/>
        <v>12556.448784991393</v>
      </c>
      <c r="AY77" s="291">
        <f t="shared" si="40"/>
        <v>429.08165895218423</v>
      </c>
      <c r="AZ77" s="291">
        <v>0</v>
      </c>
      <c r="BA77" s="291">
        <v>0</v>
      </c>
      <c r="BB77" s="291">
        <v>0</v>
      </c>
      <c r="BC77" s="291">
        <v>0</v>
      </c>
      <c r="BD77" s="291">
        <v>0</v>
      </c>
      <c r="BE77" s="291">
        <v>0</v>
      </c>
      <c r="BF77" s="291">
        <v>0</v>
      </c>
      <c r="BG77" s="291">
        <v>0</v>
      </c>
      <c r="BH77" s="291">
        <v>0</v>
      </c>
      <c r="BI77" s="291">
        <v>0</v>
      </c>
      <c r="BJ77" s="291">
        <v>0</v>
      </c>
      <c r="BK77" s="291">
        <v>0</v>
      </c>
      <c r="BL77" s="291">
        <v>0</v>
      </c>
      <c r="BM77" s="291">
        <v>0</v>
      </c>
      <c r="BN77" s="291">
        <v>0</v>
      </c>
      <c r="BO77" s="291">
        <v>0</v>
      </c>
      <c r="BP77" s="291">
        <v>0</v>
      </c>
      <c r="BQ77" s="291">
        <v>0</v>
      </c>
      <c r="BR77" s="291">
        <v>0</v>
      </c>
      <c r="BS77" s="291">
        <v>0</v>
      </c>
      <c r="BT77" s="291">
        <v>0</v>
      </c>
      <c r="BU77" s="291">
        <v>0</v>
      </c>
      <c r="BV77" s="291">
        <v>0</v>
      </c>
      <c r="BW77" s="291">
        <v>0</v>
      </c>
      <c r="BX77" s="291">
        <v>0</v>
      </c>
      <c r="BY77" s="291">
        <v>0</v>
      </c>
      <c r="BZ77" s="291">
        <v>0</v>
      </c>
      <c r="CA77" s="291">
        <v>0</v>
      </c>
      <c r="CB77" s="292">
        <v>0</v>
      </c>
    </row>
    <row r="78" spans="1:80" x14ac:dyDescent="0.4">
      <c r="B78" s="64" t="s">
        <v>580</v>
      </c>
      <c r="C78" s="64"/>
      <c r="D78" s="295">
        <v>0</v>
      </c>
      <c r="E78" s="295">
        <v>0</v>
      </c>
      <c r="F78" s="295">
        <v>0</v>
      </c>
      <c r="G78" s="295">
        <v>0</v>
      </c>
      <c r="H78" s="295">
        <v>0</v>
      </c>
      <c r="I78" s="295">
        <v>0</v>
      </c>
      <c r="J78" s="295">
        <v>0</v>
      </c>
      <c r="K78" s="295">
        <v>0</v>
      </c>
      <c r="L78" s="295">
        <v>0</v>
      </c>
      <c r="M78" s="295">
        <v>0</v>
      </c>
      <c r="N78" s="295">
        <v>0</v>
      </c>
      <c r="O78" s="295">
        <v>0</v>
      </c>
      <c r="P78" s="295">
        <v>0</v>
      </c>
      <c r="Q78" s="295">
        <v>0</v>
      </c>
      <c r="R78" s="295">
        <v>0</v>
      </c>
      <c r="S78" s="295">
        <v>0</v>
      </c>
      <c r="T78" s="295">
        <v>0</v>
      </c>
      <c r="U78" s="295">
        <v>0</v>
      </c>
      <c r="V78" s="295">
        <v>0</v>
      </c>
      <c r="W78" s="295">
        <v>0</v>
      </c>
      <c r="X78" s="295">
        <v>0</v>
      </c>
      <c r="Y78" s="295">
        <v>0</v>
      </c>
      <c r="Z78" s="295">
        <v>0</v>
      </c>
      <c r="AA78" s="295">
        <v>1123.6427719698481</v>
      </c>
      <c r="AB78" s="295">
        <v>2230.570443791883</v>
      </c>
      <c r="AC78" s="295">
        <v>2526.502398612758</v>
      </c>
      <c r="AD78" s="295">
        <v>2778.6360717618631</v>
      </c>
      <c r="AE78" s="295">
        <v>3130.8230725265521</v>
      </c>
      <c r="AF78" s="295">
        <v>3450.742924420575</v>
      </c>
      <c r="AG78" s="295">
        <v>3779.6223837117791</v>
      </c>
      <c r="AH78" s="295">
        <v>4069.4127944662546</v>
      </c>
      <c r="AI78" s="295">
        <v>4112.7901974097649</v>
      </c>
      <c r="AJ78" s="295">
        <v>3967.5497391287749</v>
      </c>
      <c r="AK78" s="295">
        <v>4231.9076816319566</v>
      </c>
      <c r="AL78" s="295">
        <v>4516.5971905599354</v>
      </c>
      <c r="AM78" s="295">
        <v>5052.4636391097847</v>
      </c>
      <c r="AN78" s="295">
        <v>5408.3076266821354</v>
      </c>
      <c r="AO78" s="295">
        <v>5574.6156229073131</v>
      </c>
      <c r="AP78" s="295">
        <v>5975.2660084321469</v>
      </c>
      <c r="AQ78" s="295">
        <v>6176.0219113084177</v>
      </c>
      <c r="AR78" s="295">
        <v>6480.3512553342271</v>
      </c>
      <c r="AS78" s="295">
        <v>6758.9977207289239</v>
      </c>
      <c r="AT78" s="295">
        <v>7088.3246728215363</v>
      </c>
      <c r="AU78" s="295">
        <v>8147.5822037124699</v>
      </c>
      <c r="AV78" s="295">
        <v>8829.4491974809753</v>
      </c>
      <c r="AW78" s="295">
        <v>9629.9932054089732</v>
      </c>
      <c r="AX78" s="295">
        <v>10205.254306517352</v>
      </c>
      <c r="AY78" s="295">
        <v>348.28447424247958</v>
      </c>
      <c r="AZ78" s="295">
        <v>0</v>
      </c>
      <c r="BA78" s="295">
        <v>0</v>
      </c>
      <c r="BB78" s="295">
        <v>0</v>
      </c>
      <c r="BC78" s="295">
        <v>0</v>
      </c>
      <c r="BD78" s="295">
        <v>0</v>
      </c>
      <c r="BE78" s="295">
        <v>0</v>
      </c>
      <c r="BF78" s="295">
        <v>0</v>
      </c>
      <c r="BG78" s="295">
        <v>0</v>
      </c>
      <c r="BH78" s="295">
        <v>0</v>
      </c>
      <c r="BI78" s="295">
        <v>0</v>
      </c>
      <c r="BJ78" s="295">
        <v>0</v>
      </c>
      <c r="BK78" s="295">
        <v>0</v>
      </c>
      <c r="BL78" s="295">
        <v>0</v>
      </c>
      <c r="BM78" s="295">
        <v>0</v>
      </c>
      <c r="BN78" s="295">
        <v>0</v>
      </c>
      <c r="BO78" s="295">
        <v>0</v>
      </c>
      <c r="BP78" s="295">
        <v>0</v>
      </c>
      <c r="BQ78" s="295">
        <v>0</v>
      </c>
      <c r="BR78" s="295">
        <v>0</v>
      </c>
      <c r="BS78" s="295">
        <v>0</v>
      </c>
      <c r="BT78" s="295">
        <v>0</v>
      </c>
      <c r="BU78" s="295">
        <v>0</v>
      </c>
      <c r="BV78" s="295">
        <v>0</v>
      </c>
      <c r="BW78" s="295">
        <v>0</v>
      </c>
      <c r="BX78" s="295">
        <v>0</v>
      </c>
      <c r="BY78" s="295">
        <v>0</v>
      </c>
      <c r="BZ78" s="295">
        <v>0</v>
      </c>
      <c r="CA78" s="295">
        <v>0</v>
      </c>
      <c r="CB78" s="296">
        <v>0</v>
      </c>
    </row>
    <row r="79" spans="1:80" x14ac:dyDescent="0.4">
      <c r="B79" s="212" t="s">
        <v>373</v>
      </c>
      <c r="C79" s="64"/>
      <c r="D79" s="295">
        <v>0</v>
      </c>
      <c r="E79" s="295">
        <v>0</v>
      </c>
      <c r="F79" s="295">
        <v>0</v>
      </c>
      <c r="G79" s="295">
        <v>0</v>
      </c>
      <c r="H79" s="295">
        <v>0</v>
      </c>
      <c r="I79" s="295">
        <v>0</v>
      </c>
      <c r="J79" s="295">
        <v>0</v>
      </c>
      <c r="K79" s="295">
        <v>0</v>
      </c>
      <c r="L79" s="295">
        <v>0</v>
      </c>
      <c r="M79" s="295">
        <v>0</v>
      </c>
      <c r="N79" s="295">
        <v>0</v>
      </c>
      <c r="O79" s="295">
        <v>0</v>
      </c>
      <c r="P79" s="295">
        <v>0</v>
      </c>
      <c r="Q79" s="295">
        <v>0</v>
      </c>
      <c r="R79" s="295">
        <v>0</v>
      </c>
      <c r="S79" s="295">
        <v>0</v>
      </c>
      <c r="T79" s="295">
        <v>0</v>
      </c>
      <c r="U79" s="295">
        <v>0</v>
      </c>
      <c r="V79" s="295">
        <v>0</v>
      </c>
      <c r="W79" s="295">
        <v>0</v>
      </c>
      <c r="X79" s="295">
        <v>0</v>
      </c>
      <c r="Y79" s="295">
        <v>0</v>
      </c>
      <c r="Z79" s="295">
        <v>0</v>
      </c>
      <c r="AA79" s="295">
        <v>0</v>
      </c>
      <c r="AB79" s="295">
        <v>0</v>
      </c>
      <c r="AC79" s="295">
        <v>0</v>
      </c>
      <c r="AD79" s="295">
        <v>0</v>
      </c>
      <c r="AE79" s="295">
        <v>0</v>
      </c>
      <c r="AF79" s="295">
        <v>0</v>
      </c>
      <c r="AG79" s="295">
        <v>0</v>
      </c>
      <c r="AH79" s="295">
        <v>3743.9184073695546</v>
      </c>
      <c r="AI79" s="295">
        <v>3783.8262431056919</v>
      </c>
      <c r="AJ79" s="295">
        <v>3652.8638815431182</v>
      </c>
      <c r="AK79" s="295">
        <v>3895.9176811048578</v>
      </c>
      <c r="AL79" s="295">
        <v>4150.2500670082272</v>
      </c>
      <c r="AM79" s="295">
        <v>4633.358249538157</v>
      </c>
      <c r="AN79" s="295">
        <v>4918.0024612348125</v>
      </c>
      <c r="AO79" s="295">
        <v>4990.6345276820784</v>
      </c>
      <c r="AP79" s="295">
        <v>5248.8464351133089</v>
      </c>
      <c r="AQ79" s="295">
        <v>5321.8051859785519</v>
      </c>
      <c r="AR79" s="295">
        <v>5500.7894676639417</v>
      </c>
      <c r="AS79" s="295">
        <v>5642.8271474484682</v>
      </c>
      <c r="AT79" s="295">
        <v>5817.9073263966966</v>
      </c>
      <c r="AU79" s="295">
        <v>6635.8312565206925</v>
      </c>
      <c r="AV79" s="295">
        <v>7178.835641914352</v>
      </c>
      <c r="AW79" s="295">
        <v>7858.7177088387461</v>
      </c>
      <c r="AX79" s="295">
        <v>8362.3476443269337</v>
      </c>
      <c r="AY79" s="295">
        <v>285.38983598647388</v>
      </c>
      <c r="AZ79" s="295">
        <v>0</v>
      </c>
      <c r="BA79" s="295">
        <v>0</v>
      </c>
      <c r="BB79" s="295">
        <v>0</v>
      </c>
      <c r="BC79" s="295">
        <v>0</v>
      </c>
      <c r="BD79" s="295">
        <v>0</v>
      </c>
      <c r="BE79" s="295">
        <v>0</v>
      </c>
      <c r="BF79" s="295">
        <v>0</v>
      </c>
      <c r="BG79" s="295">
        <v>0</v>
      </c>
      <c r="BH79" s="295">
        <v>0</v>
      </c>
      <c r="BI79" s="295">
        <v>0</v>
      </c>
      <c r="BJ79" s="295">
        <v>0</v>
      </c>
      <c r="BK79" s="295">
        <v>0</v>
      </c>
      <c r="BL79" s="295">
        <v>0</v>
      </c>
      <c r="BM79" s="295">
        <v>0</v>
      </c>
      <c r="BN79" s="295">
        <v>0</v>
      </c>
      <c r="BO79" s="295">
        <v>0</v>
      </c>
      <c r="BP79" s="295">
        <v>0</v>
      </c>
      <c r="BQ79" s="295">
        <v>0</v>
      </c>
      <c r="BR79" s="295">
        <v>0</v>
      </c>
      <c r="BS79" s="295">
        <v>0</v>
      </c>
      <c r="BT79" s="295">
        <v>0</v>
      </c>
      <c r="BU79" s="295">
        <v>0</v>
      </c>
      <c r="BV79" s="295">
        <v>0</v>
      </c>
      <c r="BW79" s="295">
        <v>0</v>
      </c>
      <c r="BX79" s="295">
        <v>0</v>
      </c>
      <c r="BY79" s="295">
        <v>0</v>
      </c>
      <c r="BZ79" s="295">
        <v>0</v>
      </c>
      <c r="CA79" s="295">
        <v>0</v>
      </c>
      <c r="CB79" s="296">
        <v>0</v>
      </c>
    </row>
    <row r="80" spans="1:80" x14ac:dyDescent="0.4">
      <c r="B80" s="212" t="s">
        <v>372</v>
      </c>
      <c r="C80" s="64"/>
      <c r="D80" s="295">
        <v>0</v>
      </c>
      <c r="E80" s="295">
        <v>0</v>
      </c>
      <c r="F80" s="295">
        <v>0</v>
      </c>
      <c r="G80" s="295">
        <v>0</v>
      </c>
      <c r="H80" s="295">
        <v>0</v>
      </c>
      <c r="I80" s="295">
        <v>0</v>
      </c>
      <c r="J80" s="295">
        <v>0</v>
      </c>
      <c r="K80" s="295">
        <v>0</v>
      </c>
      <c r="L80" s="295">
        <v>0</v>
      </c>
      <c r="M80" s="295">
        <v>0</v>
      </c>
      <c r="N80" s="295">
        <v>0</v>
      </c>
      <c r="O80" s="295">
        <v>0</v>
      </c>
      <c r="P80" s="295">
        <v>0</v>
      </c>
      <c r="Q80" s="295">
        <v>0</v>
      </c>
      <c r="R80" s="295">
        <v>0</v>
      </c>
      <c r="S80" s="295">
        <v>0</v>
      </c>
      <c r="T80" s="295">
        <v>0</v>
      </c>
      <c r="U80" s="295">
        <v>0</v>
      </c>
      <c r="V80" s="295">
        <v>0</v>
      </c>
      <c r="W80" s="295">
        <v>0</v>
      </c>
      <c r="X80" s="295">
        <v>0</v>
      </c>
      <c r="Y80" s="295">
        <v>0</v>
      </c>
      <c r="Z80" s="295">
        <v>0</v>
      </c>
      <c r="AA80" s="295">
        <v>0</v>
      </c>
      <c r="AB80" s="295">
        <v>0</v>
      </c>
      <c r="AC80" s="295">
        <v>0</v>
      </c>
      <c r="AD80" s="295">
        <v>0</v>
      </c>
      <c r="AE80" s="295">
        <v>0</v>
      </c>
      <c r="AF80" s="295">
        <v>0</v>
      </c>
      <c r="AG80" s="295">
        <v>0</v>
      </c>
      <c r="AH80" s="295">
        <v>325.49438709669965</v>
      </c>
      <c r="AI80" s="295">
        <v>328.96395430407273</v>
      </c>
      <c r="AJ80" s="295">
        <v>314.68585758565712</v>
      </c>
      <c r="AK80" s="295">
        <v>335.99000052709846</v>
      </c>
      <c r="AL80" s="295">
        <v>366.34712355170825</v>
      </c>
      <c r="AM80" s="295">
        <v>419.10538957162788</v>
      </c>
      <c r="AN80" s="295">
        <v>490.30516544732268</v>
      </c>
      <c r="AO80" s="295">
        <v>583.98109522523441</v>
      </c>
      <c r="AP80" s="295">
        <v>726.41957331883759</v>
      </c>
      <c r="AQ80" s="295">
        <v>854.21672532986588</v>
      </c>
      <c r="AR80" s="295">
        <v>979.56178767028473</v>
      </c>
      <c r="AS80" s="295">
        <v>1116.170573280456</v>
      </c>
      <c r="AT80" s="295">
        <v>1270.4173464248397</v>
      </c>
      <c r="AU80" s="295">
        <v>1511.7509471917772</v>
      </c>
      <c r="AV80" s="295">
        <v>1650.6135555666235</v>
      </c>
      <c r="AW80" s="295">
        <v>1771.2754965702256</v>
      </c>
      <c r="AX80" s="295">
        <v>1842.9066621904194</v>
      </c>
      <c r="AY80" s="295">
        <v>62.894638256005685</v>
      </c>
      <c r="AZ80" s="295">
        <v>0</v>
      </c>
      <c r="BA80" s="295">
        <v>0</v>
      </c>
      <c r="BB80" s="295">
        <v>0</v>
      </c>
      <c r="BC80" s="295">
        <v>0</v>
      </c>
      <c r="BD80" s="295">
        <v>0</v>
      </c>
      <c r="BE80" s="295">
        <v>0</v>
      </c>
      <c r="BF80" s="295">
        <v>0</v>
      </c>
      <c r="BG80" s="295">
        <v>0</v>
      </c>
      <c r="BH80" s="295">
        <v>0</v>
      </c>
      <c r="BI80" s="295">
        <v>0</v>
      </c>
      <c r="BJ80" s="295">
        <v>0</v>
      </c>
      <c r="BK80" s="295">
        <v>0</v>
      </c>
      <c r="BL80" s="295">
        <v>0</v>
      </c>
      <c r="BM80" s="295">
        <v>0</v>
      </c>
      <c r="BN80" s="295">
        <v>0</v>
      </c>
      <c r="BO80" s="295">
        <v>0</v>
      </c>
      <c r="BP80" s="295">
        <v>0</v>
      </c>
      <c r="BQ80" s="295">
        <v>0</v>
      </c>
      <c r="BR80" s="295">
        <v>0</v>
      </c>
      <c r="BS80" s="295">
        <v>0</v>
      </c>
      <c r="BT80" s="295">
        <v>0</v>
      </c>
      <c r="BU80" s="295">
        <v>0</v>
      </c>
      <c r="BV80" s="295">
        <v>0</v>
      </c>
      <c r="BW80" s="295">
        <v>0</v>
      </c>
      <c r="BX80" s="295">
        <v>0</v>
      </c>
      <c r="BY80" s="295">
        <v>0</v>
      </c>
      <c r="BZ80" s="295">
        <v>0</v>
      </c>
      <c r="CA80" s="295">
        <v>0</v>
      </c>
      <c r="CB80" s="296">
        <v>0</v>
      </c>
    </row>
    <row r="81" spans="2:80" ht="26.25" customHeight="1" x14ac:dyDescent="0.4">
      <c r="B81" s="64" t="s">
        <v>581</v>
      </c>
      <c r="C81" s="64"/>
      <c r="D81" s="295">
        <v>0</v>
      </c>
      <c r="E81" s="295">
        <v>0</v>
      </c>
      <c r="F81" s="295">
        <v>0</v>
      </c>
      <c r="G81" s="295">
        <v>0</v>
      </c>
      <c r="H81" s="295">
        <v>0</v>
      </c>
      <c r="I81" s="295">
        <v>0</v>
      </c>
      <c r="J81" s="295">
        <v>0</v>
      </c>
      <c r="K81" s="295">
        <v>0</v>
      </c>
      <c r="L81" s="295">
        <v>0</v>
      </c>
      <c r="M81" s="295">
        <v>0</v>
      </c>
      <c r="N81" s="295">
        <v>0</v>
      </c>
      <c r="O81" s="295">
        <v>0</v>
      </c>
      <c r="P81" s="295">
        <v>0</v>
      </c>
      <c r="Q81" s="295">
        <v>0</v>
      </c>
      <c r="R81" s="295">
        <v>0</v>
      </c>
      <c r="S81" s="295">
        <v>0</v>
      </c>
      <c r="T81" s="295">
        <v>0</v>
      </c>
      <c r="U81" s="295">
        <v>0</v>
      </c>
      <c r="V81" s="295">
        <v>0</v>
      </c>
      <c r="W81" s="295">
        <v>0</v>
      </c>
      <c r="X81" s="295">
        <v>0</v>
      </c>
      <c r="Y81" s="295">
        <v>0</v>
      </c>
      <c r="Z81" s="295">
        <v>0</v>
      </c>
      <c r="AA81" s="295">
        <v>0</v>
      </c>
      <c r="AB81" s="295">
        <v>0</v>
      </c>
      <c r="AC81" s="295">
        <v>0</v>
      </c>
      <c r="AD81" s="295">
        <v>0</v>
      </c>
      <c r="AE81" s="295">
        <v>0</v>
      </c>
      <c r="AF81" s="295">
        <v>0</v>
      </c>
      <c r="AG81" s="295">
        <v>0</v>
      </c>
      <c r="AH81" s="295">
        <v>0</v>
      </c>
      <c r="AI81" s="295">
        <v>12.437873580876305</v>
      </c>
      <c r="AJ81" s="295">
        <v>34.803067887094521</v>
      </c>
      <c r="AK81" s="295">
        <v>81.867261698237257</v>
      </c>
      <c r="AL81" s="295">
        <v>155.44133188290687</v>
      </c>
      <c r="AM81" s="295">
        <v>187.54297164562635</v>
      </c>
      <c r="AN81" s="295">
        <v>264.85345870137786</v>
      </c>
      <c r="AO81" s="295">
        <v>318.62114496364933</v>
      </c>
      <c r="AP81" s="295">
        <v>466.01154505705756</v>
      </c>
      <c r="AQ81" s="295">
        <v>595.90782468675945</v>
      </c>
      <c r="AR81" s="295">
        <v>713.55090626359186</v>
      </c>
      <c r="AS81" s="295">
        <v>865.86694349956474</v>
      </c>
      <c r="AT81" s="295">
        <v>1048.6939490268728</v>
      </c>
      <c r="AU81" s="295">
        <v>1372.7680808941375</v>
      </c>
      <c r="AV81" s="295">
        <v>1674.2296414793846</v>
      </c>
      <c r="AW81" s="295">
        <v>2038.7757116638286</v>
      </c>
      <c r="AX81" s="295">
        <v>2351.1944784740399</v>
      </c>
      <c r="AY81" s="295">
        <v>80.797184709704638</v>
      </c>
      <c r="AZ81" s="295">
        <v>0</v>
      </c>
      <c r="BA81" s="295">
        <v>0</v>
      </c>
      <c r="BB81" s="295">
        <v>0</v>
      </c>
      <c r="BC81" s="295">
        <v>0</v>
      </c>
      <c r="BD81" s="295">
        <v>0</v>
      </c>
      <c r="BE81" s="295">
        <v>0</v>
      </c>
      <c r="BF81" s="295">
        <v>0</v>
      </c>
      <c r="BG81" s="295">
        <v>0</v>
      </c>
      <c r="BH81" s="295">
        <v>0</v>
      </c>
      <c r="BI81" s="295">
        <v>0</v>
      </c>
      <c r="BJ81" s="295">
        <v>0</v>
      </c>
      <c r="BK81" s="295">
        <v>0</v>
      </c>
      <c r="BL81" s="295">
        <v>0</v>
      </c>
      <c r="BM81" s="295">
        <v>0</v>
      </c>
      <c r="BN81" s="295">
        <v>0</v>
      </c>
      <c r="BO81" s="295">
        <v>0</v>
      </c>
      <c r="BP81" s="295">
        <v>0</v>
      </c>
      <c r="BQ81" s="295">
        <v>0</v>
      </c>
      <c r="BR81" s="295">
        <v>0</v>
      </c>
      <c r="BS81" s="295">
        <v>0</v>
      </c>
      <c r="BT81" s="295">
        <v>0</v>
      </c>
      <c r="BU81" s="295">
        <v>0</v>
      </c>
      <c r="BV81" s="295">
        <v>0</v>
      </c>
      <c r="BW81" s="295">
        <v>0</v>
      </c>
      <c r="BX81" s="295">
        <v>0</v>
      </c>
      <c r="BY81" s="295">
        <v>0</v>
      </c>
      <c r="BZ81" s="295">
        <v>0</v>
      </c>
      <c r="CA81" s="295">
        <v>0</v>
      </c>
      <c r="CB81" s="296">
        <v>0</v>
      </c>
    </row>
    <row r="82" spans="2:80" x14ac:dyDescent="0.4">
      <c r="B82" s="212" t="s">
        <v>373</v>
      </c>
      <c r="C82" s="64"/>
      <c r="D82" s="295">
        <v>0</v>
      </c>
      <c r="E82" s="295">
        <v>0</v>
      </c>
      <c r="F82" s="295">
        <v>0</v>
      </c>
      <c r="G82" s="295">
        <v>0</v>
      </c>
      <c r="H82" s="295">
        <v>0</v>
      </c>
      <c r="I82" s="295">
        <v>0</v>
      </c>
      <c r="J82" s="295">
        <v>0</v>
      </c>
      <c r="K82" s="295">
        <v>0</v>
      </c>
      <c r="L82" s="295">
        <v>0</v>
      </c>
      <c r="M82" s="295">
        <v>0</v>
      </c>
      <c r="N82" s="295">
        <v>0</v>
      </c>
      <c r="O82" s="295">
        <v>0</v>
      </c>
      <c r="P82" s="295">
        <v>0</v>
      </c>
      <c r="Q82" s="295">
        <v>0</v>
      </c>
      <c r="R82" s="295">
        <v>0</v>
      </c>
      <c r="S82" s="295">
        <v>0</v>
      </c>
      <c r="T82" s="295">
        <v>0</v>
      </c>
      <c r="U82" s="295">
        <v>0</v>
      </c>
      <c r="V82" s="295">
        <v>0</v>
      </c>
      <c r="W82" s="295">
        <v>0</v>
      </c>
      <c r="X82" s="295">
        <v>0</v>
      </c>
      <c r="Y82" s="295">
        <v>0</v>
      </c>
      <c r="Z82" s="295">
        <v>0</v>
      </c>
      <c r="AA82" s="295">
        <v>0</v>
      </c>
      <c r="AB82" s="295">
        <v>0</v>
      </c>
      <c r="AC82" s="295">
        <v>0</v>
      </c>
      <c r="AD82" s="295">
        <v>0</v>
      </c>
      <c r="AE82" s="295">
        <v>0</v>
      </c>
      <c r="AF82" s="295">
        <v>0</v>
      </c>
      <c r="AG82" s="295">
        <v>0</v>
      </c>
      <c r="AH82" s="295">
        <v>0</v>
      </c>
      <c r="AI82" s="295">
        <v>12.012651135191458</v>
      </c>
      <c r="AJ82" s="295">
        <v>33.623207394138866</v>
      </c>
      <c r="AK82" s="295">
        <v>79.089092341592348</v>
      </c>
      <c r="AL82" s="295">
        <v>150.05235625193882</v>
      </c>
      <c r="AM82" s="295">
        <v>180.89362265845975</v>
      </c>
      <c r="AN82" s="295">
        <v>254.59058425459094</v>
      </c>
      <c r="AO82" s="295">
        <v>304.3546679950187</v>
      </c>
      <c r="AP82" s="295">
        <v>442.02539468616112</v>
      </c>
      <c r="AQ82" s="295">
        <v>561.17505547058556</v>
      </c>
      <c r="AR82" s="295">
        <v>667.38340739733269</v>
      </c>
      <c r="AS82" s="295">
        <v>804.01026015552247</v>
      </c>
      <c r="AT82" s="295">
        <v>967.29820778317162</v>
      </c>
      <c r="AU82" s="295">
        <v>1262.2469937584553</v>
      </c>
      <c r="AV82" s="295">
        <v>1541.4860567496589</v>
      </c>
      <c r="AW82" s="295">
        <v>1877.3069485538865</v>
      </c>
      <c r="AX82" s="295">
        <v>2162.0680056211186</v>
      </c>
      <c r="AY82" s="295">
        <v>74.297983261039306</v>
      </c>
      <c r="AZ82" s="295">
        <v>0</v>
      </c>
      <c r="BA82" s="295">
        <v>0</v>
      </c>
      <c r="BB82" s="295">
        <v>0</v>
      </c>
      <c r="BC82" s="295">
        <v>0</v>
      </c>
      <c r="BD82" s="295">
        <v>0</v>
      </c>
      <c r="BE82" s="295">
        <v>0</v>
      </c>
      <c r="BF82" s="295">
        <v>0</v>
      </c>
      <c r="BG82" s="295">
        <v>0</v>
      </c>
      <c r="BH82" s="295">
        <v>0</v>
      </c>
      <c r="BI82" s="295">
        <v>0</v>
      </c>
      <c r="BJ82" s="295">
        <v>0</v>
      </c>
      <c r="BK82" s="295">
        <v>0</v>
      </c>
      <c r="BL82" s="295">
        <v>0</v>
      </c>
      <c r="BM82" s="295">
        <v>0</v>
      </c>
      <c r="BN82" s="295">
        <v>0</v>
      </c>
      <c r="BO82" s="295">
        <v>0</v>
      </c>
      <c r="BP82" s="295">
        <v>0</v>
      </c>
      <c r="BQ82" s="295">
        <v>0</v>
      </c>
      <c r="BR82" s="295">
        <v>0</v>
      </c>
      <c r="BS82" s="295">
        <v>0</v>
      </c>
      <c r="BT82" s="295">
        <v>0</v>
      </c>
      <c r="BU82" s="295">
        <v>0</v>
      </c>
      <c r="BV82" s="295">
        <v>0</v>
      </c>
      <c r="BW82" s="295">
        <v>0</v>
      </c>
      <c r="BX82" s="295">
        <v>0</v>
      </c>
      <c r="BY82" s="295">
        <v>0</v>
      </c>
      <c r="BZ82" s="295">
        <v>0</v>
      </c>
      <c r="CA82" s="295">
        <v>0</v>
      </c>
      <c r="CB82" s="296">
        <v>0</v>
      </c>
    </row>
    <row r="83" spans="2:80" x14ac:dyDescent="0.4">
      <c r="B83" s="212" t="s">
        <v>372</v>
      </c>
      <c r="C83" s="64"/>
      <c r="D83" s="295">
        <v>0</v>
      </c>
      <c r="E83" s="295">
        <v>0</v>
      </c>
      <c r="F83" s="295">
        <v>0</v>
      </c>
      <c r="G83" s="295">
        <v>0</v>
      </c>
      <c r="H83" s="295">
        <v>0</v>
      </c>
      <c r="I83" s="295">
        <v>0</v>
      </c>
      <c r="J83" s="295">
        <v>0</v>
      </c>
      <c r="K83" s="295">
        <v>0</v>
      </c>
      <c r="L83" s="295">
        <v>0</v>
      </c>
      <c r="M83" s="295">
        <v>0</v>
      </c>
      <c r="N83" s="295">
        <v>0</v>
      </c>
      <c r="O83" s="295">
        <v>0</v>
      </c>
      <c r="P83" s="295">
        <v>0</v>
      </c>
      <c r="Q83" s="295">
        <v>0</v>
      </c>
      <c r="R83" s="295">
        <v>0</v>
      </c>
      <c r="S83" s="295">
        <v>0</v>
      </c>
      <c r="T83" s="295">
        <v>0</v>
      </c>
      <c r="U83" s="295">
        <v>0</v>
      </c>
      <c r="V83" s="295">
        <v>0</v>
      </c>
      <c r="W83" s="295">
        <v>0</v>
      </c>
      <c r="X83" s="295">
        <v>0</v>
      </c>
      <c r="Y83" s="295">
        <v>0</v>
      </c>
      <c r="Z83" s="295">
        <v>0</v>
      </c>
      <c r="AA83" s="295">
        <v>0</v>
      </c>
      <c r="AB83" s="295">
        <v>0</v>
      </c>
      <c r="AC83" s="295">
        <v>0</v>
      </c>
      <c r="AD83" s="295">
        <v>0</v>
      </c>
      <c r="AE83" s="295">
        <v>0</v>
      </c>
      <c r="AF83" s="295">
        <v>0</v>
      </c>
      <c r="AG83" s="295">
        <v>0</v>
      </c>
      <c r="AH83" s="295">
        <v>0</v>
      </c>
      <c r="AI83" s="295">
        <v>0.42522244568484602</v>
      </c>
      <c r="AJ83" s="295">
        <v>1.1798604929556489</v>
      </c>
      <c r="AK83" s="295">
        <v>2.7781693566449079</v>
      </c>
      <c r="AL83" s="295">
        <v>5.3889756309680381</v>
      </c>
      <c r="AM83" s="295">
        <v>6.6493489871666256</v>
      </c>
      <c r="AN83" s="295">
        <v>10.26287444678689</v>
      </c>
      <c r="AO83" s="295">
        <v>14.266476968630604</v>
      </c>
      <c r="AP83" s="295">
        <v>23.986150370896404</v>
      </c>
      <c r="AQ83" s="295">
        <v>34.732769216173878</v>
      </c>
      <c r="AR83" s="295">
        <v>46.167498866259209</v>
      </c>
      <c r="AS83" s="295">
        <v>61.856683344042338</v>
      </c>
      <c r="AT83" s="295">
        <v>81.395741243701309</v>
      </c>
      <c r="AU83" s="295">
        <v>110.52108713568212</v>
      </c>
      <c r="AV83" s="295">
        <v>132.74358472972577</v>
      </c>
      <c r="AW83" s="295">
        <v>161.46876310994199</v>
      </c>
      <c r="AX83" s="295">
        <v>189.1264728529213</v>
      </c>
      <c r="AY83" s="295">
        <v>6.4992014486653371</v>
      </c>
      <c r="AZ83" s="295">
        <v>0</v>
      </c>
      <c r="BA83" s="295">
        <v>0</v>
      </c>
      <c r="BB83" s="295">
        <v>0</v>
      </c>
      <c r="BC83" s="295">
        <v>0</v>
      </c>
      <c r="BD83" s="295">
        <v>0</v>
      </c>
      <c r="BE83" s="295">
        <v>0</v>
      </c>
      <c r="BF83" s="295">
        <v>0</v>
      </c>
      <c r="BG83" s="295">
        <v>0</v>
      </c>
      <c r="BH83" s="295">
        <v>0</v>
      </c>
      <c r="BI83" s="295">
        <v>0</v>
      </c>
      <c r="BJ83" s="295">
        <v>0</v>
      </c>
      <c r="BK83" s="295">
        <v>0</v>
      </c>
      <c r="BL83" s="295">
        <v>0</v>
      </c>
      <c r="BM83" s="295">
        <v>0</v>
      </c>
      <c r="BN83" s="295">
        <v>0</v>
      </c>
      <c r="BO83" s="295">
        <v>0</v>
      </c>
      <c r="BP83" s="295">
        <v>0</v>
      </c>
      <c r="BQ83" s="295">
        <v>0</v>
      </c>
      <c r="BR83" s="295">
        <v>0</v>
      </c>
      <c r="BS83" s="295">
        <v>0</v>
      </c>
      <c r="BT83" s="295">
        <v>0</v>
      </c>
      <c r="BU83" s="295">
        <v>0</v>
      </c>
      <c r="BV83" s="295">
        <v>0</v>
      </c>
      <c r="BW83" s="295">
        <v>0</v>
      </c>
      <c r="BX83" s="295">
        <v>0</v>
      </c>
      <c r="BY83" s="295">
        <v>0</v>
      </c>
      <c r="BZ83" s="295">
        <v>0</v>
      </c>
      <c r="CA83" s="295">
        <v>0</v>
      </c>
      <c r="CB83" s="296">
        <v>0</v>
      </c>
    </row>
    <row r="84" spans="2:80" s="175" customFormat="1" ht="26.25" customHeight="1" x14ac:dyDescent="0.4">
      <c r="B84" s="169" t="s">
        <v>226</v>
      </c>
      <c r="C84" s="166"/>
      <c r="D84" s="291">
        <v>1440.1175251991535</v>
      </c>
      <c r="E84" s="291">
        <v>2114.2415046673777</v>
      </c>
      <c r="F84" s="291">
        <v>2160.2974078597226</v>
      </c>
      <c r="G84" s="291">
        <v>1857.4807390068702</v>
      </c>
      <c r="H84" s="291">
        <v>2130.3807527946096</v>
      </c>
      <c r="I84" s="291">
        <v>2237.0974138807956</v>
      </c>
      <c r="J84" s="291">
        <v>2182.0263468017511</v>
      </c>
      <c r="K84" s="291">
        <v>2473.0294053419939</v>
      </c>
      <c r="L84" s="291">
        <v>2259.2898521707366</v>
      </c>
      <c r="M84" s="291">
        <v>2488.2424353924221</v>
      </c>
      <c r="N84" s="291">
        <v>2911.4587905474782</v>
      </c>
      <c r="O84" s="291">
        <v>2834.3096124412132</v>
      </c>
      <c r="P84" s="291">
        <v>2871.3470673343904</v>
      </c>
      <c r="Q84" s="291">
        <v>3172.285982948848</v>
      </c>
      <c r="R84" s="291">
        <v>3213.3798636129736</v>
      </c>
      <c r="S84" s="291">
        <v>3745.3825602397583</v>
      </c>
      <c r="T84" s="291">
        <v>3753.833837418952</v>
      </c>
      <c r="U84" s="291">
        <v>4405.7305274613245</v>
      </c>
      <c r="V84" s="291">
        <v>4416.1151113774076</v>
      </c>
      <c r="W84" s="291">
        <v>5300.9067862778538</v>
      </c>
      <c r="X84" s="291">
        <v>5435.1087388642527</v>
      </c>
      <c r="Y84" s="291">
        <v>5583.8064103135184</v>
      </c>
      <c r="Z84" s="291">
        <v>4962.7605887322179</v>
      </c>
      <c r="AA84" s="291">
        <v>3984.6101375238463</v>
      </c>
      <c r="AB84" s="291">
        <v>3307.1620967649042</v>
      </c>
      <c r="AC84" s="291">
        <v>3203.5424073690683</v>
      </c>
      <c r="AD84" s="291">
        <v>3002.389374660283</v>
      </c>
      <c r="AE84" s="291">
        <v>2969.6014488354372</v>
      </c>
      <c r="AF84" s="291">
        <v>3041.9938878052067</v>
      </c>
      <c r="AG84" s="291">
        <v>3155.2146374603121</v>
      </c>
      <c r="AH84" s="291">
        <f t="shared" ref="AH84:CB84" si="41">SUM(AH85:AH86)</f>
        <v>3371.799172557754</v>
      </c>
      <c r="AI84" s="291">
        <f t="shared" si="41"/>
        <v>2715.6023984913268</v>
      </c>
      <c r="AJ84" s="291">
        <f t="shared" si="41"/>
        <v>2276.1206398159816</v>
      </c>
      <c r="AK84" s="291">
        <f t="shared" si="41"/>
        <v>2141.1437674923591</v>
      </c>
      <c r="AL84" s="291">
        <f t="shared" si="41"/>
        <v>1624.8018464741588</v>
      </c>
      <c r="AM84" s="291">
        <f t="shared" si="41"/>
        <v>741.77444009091016</v>
      </c>
      <c r="AN84" s="291">
        <f t="shared" si="41"/>
        <v>738.94114977684421</v>
      </c>
      <c r="AO84" s="291">
        <f t="shared" si="41"/>
        <v>692.43650401548985</v>
      </c>
      <c r="AP84" s="291">
        <f t="shared" si="41"/>
        <v>431.21112127008729</v>
      </c>
      <c r="AQ84" s="291">
        <f t="shared" si="41"/>
        <v>440.3001648955601</v>
      </c>
      <c r="AR84" s="291">
        <f t="shared" si="41"/>
        <v>411.07302613782673</v>
      </c>
      <c r="AS84" s="291">
        <f t="shared" si="41"/>
        <v>404.81399152435341</v>
      </c>
      <c r="AT84" s="291">
        <f t="shared" si="41"/>
        <v>397.19351953959938</v>
      </c>
      <c r="AU84" s="291">
        <f t="shared" si="41"/>
        <v>474.70038692462867</v>
      </c>
      <c r="AV84" s="291">
        <f t="shared" si="41"/>
        <v>615.71403406878107</v>
      </c>
      <c r="AW84" s="291">
        <f t="shared" si="41"/>
        <v>602.60389114330064</v>
      </c>
      <c r="AX84" s="291">
        <f t="shared" si="41"/>
        <v>557.06966973727617</v>
      </c>
      <c r="AY84" s="291">
        <f t="shared" si="41"/>
        <v>18.999925857661292</v>
      </c>
      <c r="AZ84" s="291">
        <f t="shared" si="41"/>
        <v>0</v>
      </c>
      <c r="BA84" s="291">
        <f t="shared" si="41"/>
        <v>0</v>
      </c>
      <c r="BB84" s="291">
        <f t="shared" si="41"/>
        <v>0</v>
      </c>
      <c r="BC84" s="291">
        <f t="shared" si="41"/>
        <v>0</v>
      </c>
      <c r="BD84" s="291">
        <f t="shared" si="41"/>
        <v>0</v>
      </c>
      <c r="BE84" s="291">
        <f t="shared" si="41"/>
        <v>0</v>
      </c>
      <c r="BF84" s="291">
        <f t="shared" si="41"/>
        <v>0</v>
      </c>
      <c r="BG84" s="291">
        <f t="shared" si="41"/>
        <v>0</v>
      </c>
      <c r="BH84" s="291">
        <f t="shared" si="41"/>
        <v>0</v>
      </c>
      <c r="BI84" s="291">
        <f t="shared" si="41"/>
        <v>0</v>
      </c>
      <c r="BJ84" s="291">
        <f t="shared" si="41"/>
        <v>0</v>
      </c>
      <c r="BK84" s="291">
        <f t="shared" si="41"/>
        <v>0</v>
      </c>
      <c r="BL84" s="291">
        <f t="shared" si="41"/>
        <v>0</v>
      </c>
      <c r="BM84" s="291">
        <f t="shared" si="41"/>
        <v>0</v>
      </c>
      <c r="BN84" s="291">
        <f t="shared" si="41"/>
        <v>0</v>
      </c>
      <c r="BO84" s="291">
        <f t="shared" si="41"/>
        <v>0</v>
      </c>
      <c r="BP84" s="291">
        <f t="shared" si="41"/>
        <v>0</v>
      </c>
      <c r="BQ84" s="291">
        <f t="shared" si="41"/>
        <v>0</v>
      </c>
      <c r="BR84" s="291">
        <f t="shared" si="41"/>
        <v>0</v>
      </c>
      <c r="BS84" s="291">
        <f t="shared" si="41"/>
        <v>0</v>
      </c>
      <c r="BT84" s="291">
        <f t="shared" si="41"/>
        <v>0</v>
      </c>
      <c r="BU84" s="291">
        <f t="shared" si="41"/>
        <v>0</v>
      </c>
      <c r="BV84" s="291">
        <f t="shared" si="41"/>
        <v>0</v>
      </c>
      <c r="BW84" s="291">
        <f t="shared" si="41"/>
        <v>0</v>
      </c>
      <c r="BX84" s="291">
        <f t="shared" si="41"/>
        <v>0</v>
      </c>
      <c r="BY84" s="291">
        <f t="shared" si="41"/>
        <v>0</v>
      </c>
      <c r="BZ84" s="291">
        <f t="shared" si="41"/>
        <v>0</v>
      </c>
      <c r="CA84" s="291">
        <f t="shared" si="41"/>
        <v>0</v>
      </c>
      <c r="CB84" s="292">
        <f t="shared" si="41"/>
        <v>0</v>
      </c>
    </row>
    <row r="85" spans="2:80" x14ac:dyDescent="0.4">
      <c r="B85" s="294" t="s">
        <v>373</v>
      </c>
      <c r="C85" s="64"/>
      <c r="D85" s="295">
        <v>0</v>
      </c>
      <c r="E85" s="295">
        <v>0</v>
      </c>
      <c r="F85" s="295">
        <v>0</v>
      </c>
      <c r="G85" s="295">
        <v>0</v>
      </c>
      <c r="H85" s="295">
        <v>0</v>
      </c>
      <c r="I85" s="295">
        <v>0</v>
      </c>
      <c r="J85" s="295">
        <v>0</v>
      </c>
      <c r="K85" s="295">
        <v>0</v>
      </c>
      <c r="L85" s="295">
        <v>0</v>
      </c>
      <c r="M85" s="295">
        <v>0</v>
      </c>
      <c r="N85" s="295">
        <v>0</v>
      </c>
      <c r="O85" s="295">
        <v>0</v>
      </c>
      <c r="P85" s="295">
        <v>0</v>
      </c>
      <c r="Q85" s="295">
        <v>0</v>
      </c>
      <c r="R85" s="295">
        <v>0</v>
      </c>
      <c r="S85" s="295">
        <v>0</v>
      </c>
      <c r="T85" s="295">
        <v>0</v>
      </c>
      <c r="U85" s="295">
        <v>0</v>
      </c>
      <c r="V85" s="295">
        <v>0</v>
      </c>
      <c r="W85" s="295">
        <v>0</v>
      </c>
      <c r="X85" s="295">
        <v>0</v>
      </c>
      <c r="Y85" s="295">
        <v>0</v>
      </c>
      <c r="Z85" s="295">
        <v>0</v>
      </c>
      <c r="AA85" s="295">
        <v>0</v>
      </c>
      <c r="AB85" s="295">
        <v>0</v>
      </c>
      <c r="AC85" s="295">
        <v>0</v>
      </c>
      <c r="AD85" s="295">
        <v>0</v>
      </c>
      <c r="AE85" s="295">
        <v>0</v>
      </c>
      <c r="AF85" s="295">
        <v>0</v>
      </c>
      <c r="AG85" s="295">
        <v>0</v>
      </c>
      <c r="AH85" s="295">
        <v>3352.7494597184445</v>
      </c>
      <c r="AI85" s="295">
        <v>2699.444947779964</v>
      </c>
      <c r="AJ85" s="295">
        <v>2263.5494399393001</v>
      </c>
      <c r="AK85" s="295">
        <v>2131.4631773630194</v>
      </c>
      <c r="AL85" s="295">
        <v>1619.3312632061713</v>
      </c>
      <c r="AM85" s="295">
        <v>737.89655841217279</v>
      </c>
      <c r="AN85" s="295">
        <v>732.82573988863749</v>
      </c>
      <c r="AO85" s="295">
        <v>689.46467352615298</v>
      </c>
      <c r="AP85" s="295">
        <v>430.12220429718303</v>
      </c>
      <c r="AQ85" s="295">
        <v>438.15472733009233</v>
      </c>
      <c r="AR85" s="295">
        <v>408.2395522274017</v>
      </c>
      <c r="AS85" s="295">
        <v>401.15861854748249</v>
      </c>
      <c r="AT85" s="295">
        <v>393.75740968259572</v>
      </c>
      <c r="AU85" s="295">
        <v>471.8301746853914</v>
      </c>
      <c r="AV85" s="295">
        <v>612.39627674234532</v>
      </c>
      <c r="AW85" s="295">
        <v>598.34499369200375</v>
      </c>
      <c r="AX85" s="295">
        <v>555.08721539657415</v>
      </c>
      <c r="AY85" s="295">
        <v>18.932310463150042</v>
      </c>
      <c r="AZ85" s="295">
        <v>0</v>
      </c>
      <c r="BA85" s="295">
        <v>0</v>
      </c>
      <c r="BB85" s="295">
        <v>0</v>
      </c>
      <c r="BC85" s="295">
        <v>0</v>
      </c>
      <c r="BD85" s="295">
        <v>0</v>
      </c>
      <c r="BE85" s="295">
        <v>0</v>
      </c>
      <c r="BF85" s="295">
        <v>0</v>
      </c>
      <c r="BG85" s="295">
        <v>0</v>
      </c>
      <c r="BH85" s="295">
        <v>0</v>
      </c>
      <c r="BI85" s="295">
        <v>0</v>
      </c>
      <c r="BJ85" s="295">
        <v>0</v>
      </c>
      <c r="BK85" s="295">
        <v>0</v>
      </c>
      <c r="BL85" s="295">
        <v>0</v>
      </c>
      <c r="BM85" s="295">
        <v>0</v>
      </c>
      <c r="BN85" s="295">
        <v>0</v>
      </c>
      <c r="BO85" s="295">
        <v>0</v>
      </c>
      <c r="BP85" s="295">
        <v>0</v>
      </c>
      <c r="BQ85" s="295">
        <v>0</v>
      </c>
      <c r="BR85" s="295">
        <v>0</v>
      </c>
      <c r="BS85" s="295">
        <v>0</v>
      </c>
      <c r="BT85" s="295">
        <v>0</v>
      </c>
      <c r="BU85" s="295">
        <v>0</v>
      </c>
      <c r="BV85" s="295">
        <v>0</v>
      </c>
      <c r="BW85" s="295">
        <v>0</v>
      </c>
      <c r="BX85" s="295">
        <v>0</v>
      </c>
      <c r="BY85" s="295">
        <v>0</v>
      </c>
      <c r="BZ85" s="295">
        <v>0</v>
      </c>
      <c r="CA85" s="295">
        <v>0</v>
      </c>
      <c r="CB85" s="296">
        <v>0</v>
      </c>
    </row>
    <row r="86" spans="2:80" x14ac:dyDescent="0.4">
      <c r="B86" s="294" t="s">
        <v>372</v>
      </c>
      <c r="C86" s="64"/>
      <c r="D86" s="295">
        <v>0</v>
      </c>
      <c r="E86" s="295">
        <v>0</v>
      </c>
      <c r="F86" s="295">
        <v>0</v>
      </c>
      <c r="G86" s="295">
        <v>0</v>
      </c>
      <c r="H86" s="295">
        <v>0</v>
      </c>
      <c r="I86" s="295">
        <v>0</v>
      </c>
      <c r="J86" s="295">
        <v>0</v>
      </c>
      <c r="K86" s="295">
        <v>0</v>
      </c>
      <c r="L86" s="295">
        <v>0</v>
      </c>
      <c r="M86" s="295">
        <v>0</v>
      </c>
      <c r="N86" s="295">
        <v>0</v>
      </c>
      <c r="O86" s="295">
        <v>0</v>
      </c>
      <c r="P86" s="295">
        <v>0</v>
      </c>
      <c r="Q86" s="295">
        <v>0</v>
      </c>
      <c r="R86" s="295">
        <v>0</v>
      </c>
      <c r="S86" s="295">
        <v>0</v>
      </c>
      <c r="T86" s="295">
        <v>0</v>
      </c>
      <c r="U86" s="295">
        <v>0</v>
      </c>
      <c r="V86" s="295">
        <v>0</v>
      </c>
      <c r="W86" s="295">
        <v>0</v>
      </c>
      <c r="X86" s="295">
        <v>0</v>
      </c>
      <c r="Y86" s="295">
        <v>0</v>
      </c>
      <c r="Z86" s="295">
        <v>0</v>
      </c>
      <c r="AA86" s="295">
        <v>0</v>
      </c>
      <c r="AB86" s="295">
        <v>0</v>
      </c>
      <c r="AC86" s="295">
        <v>0</v>
      </c>
      <c r="AD86" s="295">
        <v>0</v>
      </c>
      <c r="AE86" s="295">
        <v>0</v>
      </c>
      <c r="AF86" s="295">
        <v>0</v>
      </c>
      <c r="AG86" s="295">
        <v>0</v>
      </c>
      <c r="AH86" s="295">
        <v>19.049712839309343</v>
      </c>
      <c r="AI86" s="295">
        <v>16.157450711362589</v>
      </c>
      <c r="AJ86" s="295">
        <v>12.571199876681494</v>
      </c>
      <c r="AK86" s="295">
        <v>9.6805901293396612</v>
      </c>
      <c r="AL86" s="295">
        <v>5.4705832679874309</v>
      </c>
      <c r="AM86" s="295">
        <v>3.87788167873734</v>
      </c>
      <c r="AN86" s="295">
        <v>6.1154098882067016</v>
      </c>
      <c r="AO86" s="295">
        <v>2.9718304893368663</v>
      </c>
      <c r="AP86" s="295">
        <v>1.0889169729042609</v>
      </c>
      <c r="AQ86" s="295">
        <v>2.1454375654677671</v>
      </c>
      <c r="AR86" s="295">
        <v>2.8334739104250541</v>
      </c>
      <c r="AS86" s="295">
        <v>3.6553729768709453</v>
      </c>
      <c r="AT86" s="295">
        <v>3.4361098570036339</v>
      </c>
      <c r="AU86" s="295">
        <v>2.8702122392372598</v>
      </c>
      <c r="AV86" s="295">
        <v>3.317757326435788</v>
      </c>
      <c r="AW86" s="295">
        <v>4.2588974512968489</v>
      </c>
      <c r="AX86" s="295">
        <v>1.9824543407020503</v>
      </c>
      <c r="AY86" s="295">
        <v>6.7615394511250149E-2</v>
      </c>
      <c r="AZ86" s="295">
        <v>0</v>
      </c>
      <c r="BA86" s="295">
        <v>0</v>
      </c>
      <c r="BB86" s="295">
        <v>0</v>
      </c>
      <c r="BC86" s="295">
        <v>0</v>
      </c>
      <c r="BD86" s="295">
        <v>0</v>
      </c>
      <c r="BE86" s="295">
        <v>0</v>
      </c>
      <c r="BF86" s="295">
        <v>0</v>
      </c>
      <c r="BG86" s="295">
        <v>0</v>
      </c>
      <c r="BH86" s="295">
        <v>0</v>
      </c>
      <c r="BI86" s="295">
        <v>0</v>
      </c>
      <c r="BJ86" s="295">
        <v>0</v>
      </c>
      <c r="BK86" s="295">
        <v>0</v>
      </c>
      <c r="BL86" s="295">
        <v>0</v>
      </c>
      <c r="BM86" s="295">
        <v>0</v>
      </c>
      <c r="BN86" s="295">
        <v>0</v>
      </c>
      <c r="BO86" s="295">
        <v>0</v>
      </c>
      <c r="BP86" s="295">
        <v>0</v>
      </c>
      <c r="BQ86" s="295">
        <v>0</v>
      </c>
      <c r="BR86" s="295">
        <v>0</v>
      </c>
      <c r="BS86" s="295">
        <v>0</v>
      </c>
      <c r="BT86" s="295">
        <v>0</v>
      </c>
      <c r="BU86" s="295">
        <v>0</v>
      </c>
      <c r="BV86" s="295">
        <v>0</v>
      </c>
      <c r="BW86" s="295">
        <v>0</v>
      </c>
      <c r="BX86" s="295">
        <v>0</v>
      </c>
      <c r="BY86" s="295">
        <v>0</v>
      </c>
      <c r="BZ86" s="295">
        <v>0</v>
      </c>
      <c r="CA86" s="295">
        <v>0</v>
      </c>
      <c r="CB86" s="296">
        <v>0</v>
      </c>
    </row>
    <row r="87" spans="2:80" s="175" customFormat="1" ht="25.5" customHeight="1" x14ac:dyDescent="0.4">
      <c r="B87" s="66" t="s">
        <v>582</v>
      </c>
      <c r="C87" s="66"/>
      <c r="D87" s="291">
        <v>0</v>
      </c>
      <c r="E87" s="291">
        <v>0</v>
      </c>
      <c r="F87" s="291">
        <v>0</v>
      </c>
      <c r="G87" s="291">
        <v>0</v>
      </c>
      <c r="H87" s="291">
        <v>0</v>
      </c>
      <c r="I87" s="291">
        <v>0</v>
      </c>
      <c r="J87" s="291">
        <v>0</v>
      </c>
      <c r="K87" s="291">
        <v>0</v>
      </c>
      <c r="L87" s="291">
        <v>0</v>
      </c>
      <c r="M87" s="291">
        <v>0</v>
      </c>
      <c r="N87" s="291">
        <v>0</v>
      </c>
      <c r="O87" s="291">
        <v>0</v>
      </c>
      <c r="P87" s="291">
        <v>0</v>
      </c>
      <c r="Q87" s="291">
        <v>0</v>
      </c>
      <c r="R87" s="291">
        <v>0</v>
      </c>
      <c r="S87" s="291">
        <v>0</v>
      </c>
      <c r="T87" s="291">
        <v>0</v>
      </c>
      <c r="U87" s="291">
        <v>0</v>
      </c>
      <c r="V87" s="291">
        <v>0</v>
      </c>
      <c r="W87" s="291">
        <v>0</v>
      </c>
      <c r="X87" s="291">
        <v>0</v>
      </c>
      <c r="Y87" s="291">
        <v>0</v>
      </c>
      <c r="Z87" s="291">
        <v>0</v>
      </c>
      <c r="AA87" s="291">
        <v>0</v>
      </c>
      <c r="AB87" s="291">
        <v>0</v>
      </c>
      <c r="AC87" s="291">
        <v>0</v>
      </c>
      <c r="AD87" s="291">
        <v>0</v>
      </c>
      <c r="AE87" s="291">
        <v>81.022911134950633</v>
      </c>
      <c r="AF87" s="291">
        <v>207.85096362855091</v>
      </c>
      <c r="AG87" s="291">
        <v>239.85829829935321</v>
      </c>
      <c r="AH87" s="291">
        <f t="shared" ref="AH87:CB87" si="42">SUM(AH88:AH89)</f>
        <v>334.27319383115662</v>
      </c>
      <c r="AI87" s="291">
        <f t="shared" si="42"/>
        <v>352.40641812482869</v>
      </c>
      <c r="AJ87" s="291">
        <f t="shared" si="42"/>
        <v>375.87313318062081</v>
      </c>
      <c r="AK87" s="291">
        <f t="shared" si="42"/>
        <v>409.33630849118629</v>
      </c>
      <c r="AL87" s="291">
        <f t="shared" si="42"/>
        <v>451.65971905599355</v>
      </c>
      <c r="AM87" s="291">
        <f t="shared" si="42"/>
        <v>509.44508715677608</v>
      </c>
      <c r="AN87" s="291">
        <f t="shared" si="42"/>
        <v>625.05416253525163</v>
      </c>
      <c r="AO87" s="291">
        <f t="shared" si="42"/>
        <v>667.3482248844939</v>
      </c>
      <c r="AP87" s="291">
        <f t="shared" si="42"/>
        <v>686.56519308365853</v>
      </c>
      <c r="AQ87" s="291">
        <f t="shared" si="42"/>
        <v>673.38200150373564</v>
      </c>
      <c r="AR87" s="291">
        <f t="shared" si="42"/>
        <v>677.17835287251557</v>
      </c>
      <c r="AS87" s="291">
        <f t="shared" si="42"/>
        <v>687.62254866895682</v>
      </c>
      <c r="AT87" s="291">
        <f t="shared" si="42"/>
        <v>787.32433552960231</v>
      </c>
      <c r="AU87" s="291">
        <f t="shared" si="42"/>
        <v>1034.7649938136017</v>
      </c>
      <c r="AV87" s="291">
        <f t="shared" si="42"/>
        <v>1082.7686508734555</v>
      </c>
      <c r="AW87" s="291">
        <f t="shared" si="42"/>
        <v>1161.0261857636265</v>
      </c>
      <c r="AX87" s="291">
        <f t="shared" si="42"/>
        <v>1263.852628026985</v>
      </c>
      <c r="AY87" s="291">
        <f t="shared" si="42"/>
        <v>1298.9805977279682</v>
      </c>
      <c r="AZ87" s="291">
        <f t="shared" si="42"/>
        <v>1379.5115896878156</v>
      </c>
      <c r="BA87" s="291">
        <f t="shared" si="42"/>
        <v>1514.8068763108142</v>
      </c>
      <c r="BB87" s="291">
        <f t="shared" si="42"/>
        <v>1469.7683612020137</v>
      </c>
      <c r="BC87" s="291">
        <f t="shared" si="42"/>
        <v>1496.7191753402453</v>
      </c>
      <c r="BD87" s="291">
        <f t="shared" si="42"/>
        <v>1479.7558409385783</v>
      </c>
      <c r="BE87" s="291">
        <f t="shared" si="42"/>
        <v>1498.2147727257975</v>
      </c>
      <c r="BF87" s="291">
        <f t="shared" si="42"/>
        <v>1348.7134781735808</v>
      </c>
      <c r="BG87" s="291">
        <f t="shared" si="42"/>
        <v>1292.3067172275194</v>
      </c>
      <c r="BH87" s="291">
        <f t="shared" si="42"/>
        <v>1233.0557352850979</v>
      </c>
      <c r="BI87" s="291">
        <f t="shared" si="42"/>
        <v>1179.8670326056142</v>
      </c>
      <c r="BJ87" s="291">
        <f t="shared" si="42"/>
        <v>1151.4808665017126</v>
      </c>
      <c r="BK87" s="291">
        <f t="shared" si="42"/>
        <v>1115.2317158632261</v>
      </c>
      <c r="BL87" s="291">
        <f t="shared" si="42"/>
        <v>1074.2839656883607</v>
      </c>
      <c r="BM87" s="291">
        <f t="shared" si="42"/>
        <v>1079.6278459193868</v>
      </c>
      <c r="BN87" s="291">
        <f t="shared" si="42"/>
        <v>1040.038885670986</v>
      </c>
      <c r="BO87" s="291">
        <f t="shared" si="42"/>
        <v>1015.6651137086889</v>
      </c>
      <c r="BP87" s="291">
        <f t="shared" si="42"/>
        <v>1002.1497885345236</v>
      </c>
      <c r="BQ87" s="291">
        <f t="shared" si="42"/>
        <v>953.09598570504522</v>
      </c>
      <c r="BR87" s="291">
        <f t="shared" si="42"/>
        <v>803.78328568313259</v>
      </c>
      <c r="BS87" s="291">
        <f t="shared" si="42"/>
        <v>509.03796131715541</v>
      </c>
      <c r="BT87" s="291">
        <f t="shared" si="42"/>
        <v>248.09532345083744</v>
      </c>
      <c r="BU87" s="291">
        <f t="shared" si="42"/>
        <v>124.48223360262854</v>
      </c>
      <c r="BV87" s="291">
        <f t="shared" si="42"/>
        <v>99.021615302925113</v>
      </c>
      <c r="BW87" s="291">
        <f t="shared" si="42"/>
        <v>89.337048068487249</v>
      </c>
      <c r="BX87" s="291">
        <f t="shared" si="42"/>
        <v>77.887183751632847</v>
      </c>
      <c r="BY87" s="291">
        <f t="shared" si="42"/>
        <v>72.265459856140794</v>
      </c>
      <c r="BZ87" s="291">
        <f t="shared" si="42"/>
        <v>67.712591771799922</v>
      </c>
      <c r="CA87" s="291">
        <f t="shared" si="42"/>
        <v>64.922357557815886</v>
      </c>
      <c r="CB87" s="292">
        <f t="shared" si="42"/>
        <v>59.5097129750419</v>
      </c>
    </row>
    <row r="88" spans="2:80" x14ac:dyDescent="0.4">
      <c r="B88" s="294" t="s">
        <v>373</v>
      </c>
      <c r="C88" s="294"/>
      <c r="D88" s="295">
        <v>0</v>
      </c>
      <c r="E88" s="295">
        <v>0</v>
      </c>
      <c r="F88" s="295">
        <v>0</v>
      </c>
      <c r="G88" s="295">
        <v>0</v>
      </c>
      <c r="H88" s="295">
        <v>0</v>
      </c>
      <c r="I88" s="295">
        <v>0</v>
      </c>
      <c r="J88" s="295">
        <v>0</v>
      </c>
      <c r="K88" s="295">
        <v>0</v>
      </c>
      <c r="L88" s="295">
        <v>0</v>
      </c>
      <c r="M88" s="295">
        <v>0</v>
      </c>
      <c r="N88" s="295">
        <v>0</v>
      </c>
      <c r="O88" s="295">
        <v>0</v>
      </c>
      <c r="P88" s="295">
        <v>0</v>
      </c>
      <c r="Q88" s="295">
        <v>0</v>
      </c>
      <c r="R88" s="295">
        <v>0</v>
      </c>
      <c r="S88" s="295">
        <v>0</v>
      </c>
      <c r="T88" s="295">
        <v>0</v>
      </c>
      <c r="U88" s="295">
        <v>0</v>
      </c>
      <c r="V88" s="295">
        <v>0</v>
      </c>
      <c r="W88" s="295">
        <v>0</v>
      </c>
      <c r="X88" s="295">
        <v>0</v>
      </c>
      <c r="Y88" s="295">
        <v>0</v>
      </c>
      <c r="Z88" s="295">
        <v>0</v>
      </c>
      <c r="AA88" s="295">
        <v>0</v>
      </c>
      <c r="AB88" s="295">
        <v>0</v>
      </c>
      <c r="AC88" s="295">
        <v>0</v>
      </c>
      <c r="AD88" s="295">
        <v>0</v>
      </c>
      <c r="AE88" s="295">
        <v>0</v>
      </c>
      <c r="AF88" s="295">
        <v>0</v>
      </c>
      <c r="AG88" s="295">
        <v>0</v>
      </c>
      <c r="AH88" s="295">
        <v>315.20322339336491</v>
      </c>
      <c r="AI88" s="295">
        <v>329.51965154336136</v>
      </c>
      <c r="AJ88" s="295">
        <v>346.57185551988147</v>
      </c>
      <c r="AK88" s="295">
        <v>373.41273317748107</v>
      </c>
      <c r="AL88" s="295">
        <v>409.83485841400352</v>
      </c>
      <c r="AM88" s="295">
        <v>460.46876114725853</v>
      </c>
      <c r="AN88" s="295">
        <v>563.37731701296138</v>
      </c>
      <c r="AO88" s="295">
        <v>599.40455292301124</v>
      </c>
      <c r="AP88" s="295">
        <v>612.49031631580908</v>
      </c>
      <c r="AQ88" s="295">
        <v>595.9505847628501</v>
      </c>
      <c r="AR88" s="295">
        <v>594.05681807115855</v>
      </c>
      <c r="AS88" s="295">
        <v>599.10648241236004</v>
      </c>
      <c r="AT88" s="295">
        <v>682.56480319267064</v>
      </c>
      <c r="AU88" s="295">
        <v>899.6785195118955</v>
      </c>
      <c r="AV88" s="295">
        <v>926.36249582250878</v>
      </c>
      <c r="AW88" s="295">
        <v>989.57386127838527</v>
      </c>
      <c r="AX88" s="295">
        <v>1088.9123738486467</v>
      </c>
      <c r="AY88" s="295">
        <v>1123.1639609530005</v>
      </c>
      <c r="AZ88" s="295">
        <v>1220.0334705682696</v>
      </c>
      <c r="BA88" s="295">
        <v>1307.9701958770045</v>
      </c>
      <c r="BB88" s="295">
        <v>1254.4575327085606</v>
      </c>
      <c r="BC88" s="295">
        <v>1282.1633707447752</v>
      </c>
      <c r="BD88" s="295">
        <v>1241.8587336620462</v>
      </c>
      <c r="BE88" s="295">
        <v>1259.7379313088607</v>
      </c>
      <c r="BF88" s="295">
        <v>1119.6410557658483</v>
      </c>
      <c r="BG88" s="295">
        <v>1057.7383884472051</v>
      </c>
      <c r="BH88" s="295">
        <v>1066.1924965051733</v>
      </c>
      <c r="BI88" s="295">
        <v>1011.7616787264905</v>
      </c>
      <c r="BJ88" s="295">
        <v>979.21642621061415</v>
      </c>
      <c r="BK88" s="295">
        <v>866.00567178643553</v>
      </c>
      <c r="BL88" s="295">
        <v>861.78905142707345</v>
      </c>
      <c r="BM88" s="295">
        <v>861.40550966622834</v>
      </c>
      <c r="BN88" s="295">
        <v>841.00923172518492</v>
      </c>
      <c r="BO88" s="295">
        <v>820.3914835040531</v>
      </c>
      <c r="BP88" s="295">
        <v>821.95375214101</v>
      </c>
      <c r="BQ88" s="295">
        <v>792.70950557258584</v>
      </c>
      <c r="BR88" s="295">
        <v>652.56528943870956</v>
      </c>
      <c r="BS88" s="295">
        <v>370.07189883794541</v>
      </c>
      <c r="BT88" s="295">
        <v>123.55976867873258</v>
      </c>
      <c r="BU88" s="295">
        <v>15.007313776476531</v>
      </c>
      <c r="BV88" s="295">
        <v>0.79434301496118653</v>
      </c>
      <c r="BW88" s="295">
        <v>-0.13442561362695873</v>
      </c>
      <c r="BX88" s="295">
        <v>-0.26559909957693945</v>
      </c>
      <c r="BY88" s="295">
        <v>-0.2478395958714732</v>
      </c>
      <c r="BZ88" s="295">
        <v>-0.23121835556823797</v>
      </c>
      <c r="CA88" s="295">
        <v>-0.21582882196195727</v>
      </c>
      <c r="CB88" s="296">
        <v>-0.20208593489402663</v>
      </c>
    </row>
    <row r="89" spans="2:80" x14ac:dyDescent="0.4">
      <c r="B89" s="294" t="s">
        <v>372</v>
      </c>
      <c r="C89" s="294"/>
      <c r="D89" s="295">
        <v>0</v>
      </c>
      <c r="E89" s="295">
        <v>0</v>
      </c>
      <c r="F89" s="295">
        <v>0</v>
      </c>
      <c r="G89" s="295">
        <v>0</v>
      </c>
      <c r="H89" s="295">
        <v>0</v>
      </c>
      <c r="I89" s="295">
        <v>0</v>
      </c>
      <c r="J89" s="295">
        <v>0</v>
      </c>
      <c r="K89" s="295">
        <v>0</v>
      </c>
      <c r="L89" s="295">
        <v>0</v>
      </c>
      <c r="M89" s="295">
        <v>0</v>
      </c>
      <c r="N89" s="295">
        <v>0</v>
      </c>
      <c r="O89" s="295">
        <v>0</v>
      </c>
      <c r="P89" s="295">
        <v>0</v>
      </c>
      <c r="Q89" s="295">
        <v>0</v>
      </c>
      <c r="R89" s="295">
        <v>0</v>
      </c>
      <c r="S89" s="295">
        <v>0</v>
      </c>
      <c r="T89" s="295">
        <v>0</v>
      </c>
      <c r="U89" s="295">
        <v>0</v>
      </c>
      <c r="V89" s="295">
        <v>0</v>
      </c>
      <c r="W89" s="295">
        <v>0</v>
      </c>
      <c r="X89" s="295">
        <v>0</v>
      </c>
      <c r="Y89" s="295">
        <v>0</v>
      </c>
      <c r="Z89" s="295">
        <v>0</v>
      </c>
      <c r="AA89" s="295">
        <v>0</v>
      </c>
      <c r="AB89" s="295">
        <v>0</v>
      </c>
      <c r="AC89" s="295">
        <v>0</v>
      </c>
      <c r="AD89" s="295">
        <v>0</v>
      </c>
      <c r="AE89" s="295">
        <v>0</v>
      </c>
      <c r="AF89" s="295">
        <v>0</v>
      </c>
      <c r="AG89" s="295">
        <v>0</v>
      </c>
      <c r="AH89" s="295">
        <v>19.069970437791699</v>
      </c>
      <c r="AI89" s="295">
        <v>22.886766581467313</v>
      </c>
      <c r="AJ89" s="295">
        <v>29.301277660739359</v>
      </c>
      <c r="AK89" s="295">
        <v>35.923575313705214</v>
      </c>
      <c r="AL89" s="295">
        <v>41.824860641990036</v>
      </c>
      <c r="AM89" s="295">
        <v>48.976326009517528</v>
      </c>
      <c r="AN89" s="295">
        <v>61.676845522290272</v>
      </c>
      <c r="AO89" s="295">
        <v>67.943671961482664</v>
      </c>
      <c r="AP89" s="295">
        <v>74.074876767849489</v>
      </c>
      <c r="AQ89" s="295">
        <v>77.431416740885552</v>
      </c>
      <c r="AR89" s="295">
        <v>83.121534801357072</v>
      </c>
      <c r="AS89" s="295">
        <v>88.516066256596758</v>
      </c>
      <c r="AT89" s="295">
        <v>104.75953233693171</v>
      </c>
      <c r="AU89" s="295">
        <v>135.08647430170626</v>
      </c>
      <c r="AV89" s="295">
        <v>156.40615505094684</v>
      </c>
      <c r="AW89" s="295">
        <v>171.45232448524115</v>
      </c>
      <c r="AX89" s="295">
        <v>174.94025417833845</v>
      </c>
      <c r="AY89" s="295">
        <v>175.81663677496766</v>
      </c>
      <c r="AZ89" s="295">
        <v>159.47811911954597</v>
      </c>
      <c r="BA89" s="295">
        <v>206.83668043380985</v>
      </c>
      <c r="BB89" s="295">
        <v>215.31082849345313</v>
      </c>
      <c r="BC89" s="295">
        <v>214.55580459547019</v>
      </c>
      <c r="BD89" s="295">
        <v>237.89710727653213</v>
      </c>
      <c r="BE89" s="295">
        <v>238.47684141693691</v>
      </c>
      <c r="BF89" s="295">
        <v>229.07242240773266</v>
      </c>
      <c r="BG89" s="295">
        <v>234.56832878031429</v>
      </c>
      <c r="BH89" s="295">
        <v>166.86323877992453</v>
      </c>
      <c r="BI89" s="295">
        <v>168.10535387912384</v>
      </c>
      <c r="BJ89" s="295">
        <v>172.26444029109854</v>
      </c>
      <c r="BK89" s="295">
        <v>249.22604407679066</v>
      </c>
      <c r="BL89" s="295">
        <v>212.49491426128728</v>
      </c>
      <c r="BM89" s="295">
        <v>218.22233625315837</v>
      </c>
      <c r="BN89" s="295">
        <v>199.02965394580104</v>
      </c>
      <c r="BO89" s="295">
        <v>195.27363020463574</v>
      </c>
      <c r="BP89" s="295">
        <v>180.19603639351368</v>
      </c>
      <c r="BQ89" s="295">
        <v>160.38648013245935</v>
      </c>
      <c r="BR89" s="295">
        <v>151.21799624442298</v>
      </c>
      <c r="BS89" s="295">
        <v>138.96606247921</v>
      </c>
      <c r="BT89" s="295">
        <v>124.53555477210486</v>
      </c>
      <c r="BU89" s="295">
        <v>109.474919826152</v>
      </c>
      <c r="BV89" s="295">
        <v>98.227272287963928</v>
      </c>
      <c r="BW89" s="295">
        <v>89.471473682114208</v>
      </c>
      <c r="BX89" s="295">
        <v>78.152782851209793</v>
      </c>
      <c r="BY89" s="295">
        <v>72.513299452012262</v>
      </c>
      <c r="BZ89" s="295">
        <v>67.943810127368153</v>
      </c>
      <c r="CA89" s="295">
        <v>65.138186379777849</v>
      </c>
      <c r="CB89" s="296">
        <v>59.711798909935929</v>
      </c>
    </row>
    <row r="90" spans="2:80" ht="26.25" customHeight="1" x14ac:dyDescent="0.4">
      <c r="B90" s="293" t="s">
        <v>583</v>
      </c>
      <c r="C90" s="294"/>
      <c r="D90" s="291">
        <v>0</v>
      </c>
      <c r="E90" s="291">
        <v>0</v>
      </c>
      <c r="F90" s="291">
        <v>0</v>
      </c>
      <c r="G90" s="291">
        <v>0</v>
      </c>
      <c r="H90" s="291">
        <v>0</v>
      </c>
      <c r="I90" s="291">
        <v>0</v>
      </c>
      <c r="J90" s="291">
        <v>0</v>
      </c>
      <c r="K90" s="291">
        <v>0</v>
      </c>
      <c r="L90" s="291">
        <v>0</v>
      </c>
      <c r="M90" s="291">
        <v>0</v>
      </c>
      <c r="N90" s="291">
        <v>0</v>
      </c>
      <c r="O90" s="291">
        <v>0</v>
      </c>
      <c r="P90" s="291">
        <v>0</v>
      </c>
      <c r="Q90" s="291">
        <v>0</v>
      </c>
      <c r="R90" s="291">
        <v>0</v>
      </c>
      <c r="S90" s="291">
        <v>0</v>
      </c>
      <c r="T90" s="291">
        <v>0</v>
      </c>
      <c r="U90" s="291">
        <v>0</v>
      </c>
      <c r="V90" s="291">
        <v>0</v>
      </c>
      <c r="W90" s="291">
        <v>0</v>
      </c>
      <c r="X90" s="291">
        <v>0</v>
      </c>
      <c r="Y90" s="291">
        <v>0</v>
      </c>
      <c r="Z90" s="291">
        <v>0</v>
      </c>
      <c r="AA90" s="291">
        <v>0</v>
      </c>
      <c r="AB90" s="291">
        <v>0</v>
      </c>
      <c r="AC90" s="291">
        <v>0</v>
      </c>
      <c r="AD90" s="291">
        <v>0</v>
      </c>
      <c r="AE90" s="291">
        <v>0</v>
      </c>
      <c r="AF90" s="291">
        <v>0</v>
      </c>
      <c r="AG90" s="291">
        <v>0</v>
      </c>
      <c r="AH90" s="291">
        <f t="shared" ref="AH90:BG90" si="43">AH91</f>
        <v>629.7900753340632</v>
      </c>
      <c r="AI90" s="291">
        <f t="shared" si="43"/>
        <v>605.30984760264687</v>
      </c>
      <c r="AJ90" s="291">
        <f t="shared" si="43"/>
        <v>598.61276765802563</v>
      </c>
      <c r="AK90" s="291">
        <f t="shared" si="43"/>
        <v>623.4506852404221</v>
      </c>
      <c r="AL90" s="291">
        <f t="shared" si="43"/>
        <v>759.6095275032618</v>
      </c>
      <c r="AM90" s="291">
        <f t="shared" si="43"/>
        <v>853.74039331217966</v>
      </c>
      <c r="AN90" s="291">
        <f t="shared" si="43"/>
        <v>934.93270921586384</v>
      </c>
      <c r="AO90" s="291">
        <f t="shared" si="43"/>
        <v>1083.8136584590275</v>
      </c>
      <c r="AP90" s="291">
        <f t="shared" si="43"/>
        <v>1298.4513651652348</v>
      </c>
      <c r="AQ90" s="291">
        <f t="shared" si="43"/>
        <v>1339.1443401520914</v>
      </c>
      <c r="AR90" s="291">
        <f t="shared" si="43"/>
        <v>1653.2005427089093</v>
      </c>
      <c r="AS90" s="291">
        <f t="shared" si="43"/>
        <v>1792.6193485996837</v>
      </c>
      <c r="AT90" s="291">
        <f t="shared" si="43"/>
        <v>1986.9445499310664</v>
      </c>
      <c r="AU90" s="291">
        <f t="shared" si="43"/>
        <v>2428.0683893487503</v>
      </c>
      <c r="AV90" s="291">
        <f t="shared" si="43"/>
        <v>3212.2004140016907</v>
      </c>
      <c r="AW90" s="291">
        <f t="shared" si="43"/>
        <v>3892.9862337421996</v>
      </c>
      <c r="AX90" s="291">
        <f t="shared" si="43"/>
        <v>4494.4949366235887</v>
      </c>
      <c r="AY90" s="291">
        <f t="shared" si="43"/>
        <v>5101.480092782057</v>
      </c>
      <c r="AZ90" s="291">
        <f t="shared" si="43"/>
        <v>5341.1885930872586</v>
      </c>
      <c r="BA90" s="291">
        <f t="shared" si="43"/>
        <v>5579.5248601332823</v>
      </c>
      <c r="BB90" s="291">
        <f t="shared" si="43"/>
        <v>5746.3343167551111</v>
      </c>
      <c r="BC90" s="291">
        <f t="shared" si="43"/>
        <v>6025.6155638007813</v>
      </c>
      <c r="BD90" s="291">
        <f t="shared" si="43"/>
        <v>6419.7143979634802</v>
      </c>
      <c r="BE90" s="291">
        <f t="shared" si="43"/>
        <v>6872.4193242814981</v>
      </c>
      <c r="BF90" s="291">
        <f t="shared" si="43"/>
        <v>6722.1289685833253</v>
      </c>
      <c r="BG90" s="291">
        <f t="shared" si="43"/>
        <v>6909.9107350541417</v>
      </c>
      <c r="BH90" s="319">
        <f t="shared" ref="BH90:CB90" si="44">+BH94</f>
        <v>6332.5931219519625</v>
      </c>
      <c r="BI90" s="291">
        <f t="shared" si="44"/>
        <v>5940.1380379233506</v>
      </c>
      <c r="BJ90" s="291">
        <f t="shared" si="44"/>
        <v>5829.7232116856057</v>
      </c>
      <c r="BK90" s="291">
        <f t="shared" si="44"/>
        <v>6277.8234954096624</v>
      </c>
      <c r="BL90" s="291">
        <f t="shared" si="44"/>
        <v>6172.3212570668475</v>
      </c>
      <c r="BM90" s="291">
        <f t="shared" si="44"/>
        <v>5936.6421352474526</v>
      </c>
      <c r="BN90" s="291">
        <f t="shared" si="44"/>
        <v>5426.979823747738</v>
      </c>
      <c r="BO90" s="291">
        <f t="shared" si="44"/>
        <v>4661.8292616247718</v>
      </c>
      <c r="BP90" s="291">
        <f t="shared" si="44"/>
        <v>2813.0142405967072</v>
      </c>
      <c r="BQ90" s="291">
        <f t="shared" si="44"/>
        <v>1099.3450271511349</v>
      </c>
      <c r="BR90" s="291">
        <f t="shared" si="44"/>
        <v>502.76246044870948</v>
      </c>
      <c r="BS90" s="291">
        <f t="shared" si="44"/>
        <v>252.78230155687848</v>
      </c>
      <c r="BT90" s="291">
        <f t="shared" si="44"/>
        <v>105.60598004593237</v>
      </c>
      <c r="BU90" s="291">
        <f t="shared" si="44"/>
        <v>30.146522702302843</v>
      </c>
      <c r="BV90" s="291">
        <f t="shared" si="44"/>
        <v>3.2083652497716462</v>
      </c>
      <c r="BW90" s="291">
        <f t="shared" si="44"/>
        <v>8.4495000000000002E-4</v>
      </c>
      <c r="BX90" s="291">
        <f t="shared" si="44"/>
        <v>-8.5955368171024019E-2</v>
      </c>
      <c r="BY90" s="291">
        <f t="shared" si="44"/>
        <v>-9.4773402021507441E-2</v>
      </c>
      <c r="BZ90" s="291">
        <f t="shared" si="44"/>
        <v>-6.1706106548929718E-2</v>
      </c>
      <c r="CA90" s="291">
        <f t="shared" si="44"/>
        <v>0.89145134335125409</v>
      </c>
      <c r="CB90" s="292">
        <f t="shared" si="44"/>
        <v>0.90305003465958433</v>
      </c>
    </row>
    <row r="91" spans="2:80" ht="24" customHeight="1" x14ac:dyDescent="0.4">
      <c r="B91" s="294" t="s">
        <v>584</v>
      </c>
      <c r="C91" s="297"/>
      <c r="D91" s="295">
        <v>0</v>
      </c>
      <c r="E91" s="295">
        <v>0</v>
      </c>
      <c r="F91" s="295">
        <v>0</v>
      </c>
      <c r="G91" s="295">
        <v>0</v>
      </c>
      <c r="H91" s="295">
        <v>0</v>
      </c>
      <c r="I91" s="295">
        <v>0</v>
      </c>
      <c r="J91" s="295">
        <v>0</v>
      </c>
      <c r="K91" s="295">
        <v>0</v>
      </c>
      <c r="L91" s="295">
        <v>0</v>
      </c>
      <c r="M91" s="295">
        <v>0</v>
      </c>
      <c r="N91" s="295">
        <v>0</v>
      </c>
      <c r="O91" s="295">
        <v>0</v>
      </c>
      <c r="P91" s="295">
        <v>0</v>
      </c>
      <c r="Q91" s="295">
        <v>0</v>
      </c>
      <c r="R91" s="295">
        <v>0</v>
      </c>
      <c r="S91" s="295">
        <v>0</v>
      </c>
      <c r="T91" s="295">
        <v>0</v>
      </c>
      <c r="U91" s="295">
        <v>0</v>
      </c>
      <c r="V91" s="295">
        <v>0</v>
      </c>
      <c r="W91" s="295">
        <v>0</v>
      </c>
      <c r="X91" s="295">
        <v>0</v>
      </c>
      <c r="Y91" s="295">
        <v>0</v>
      </c>
      <c r="Z91" s="295">
        <v>0</v>
      </c>
      <c r="AA91" s="295">
        <v>0</v>
      </c>
      <c r="AB91" s="295">
        <v>0</v>
      </c>
      <c r="AC91" s="295">
        <v>0</v>
      </c>
      <c r="AD91" s="295">
        <v>0</v>
      </c>
      <c r="AE91" s="295">
        <v>0</v>
      </c>
      <c r="AF91" s="295">
        <v>0</v>
      </c>
      <c r="AG91" s="295">
        <v>0</v>
      </c>
      <c r="AH91" s="295">
        <f t="shared" ref="AH91:BM91" si="45">SUM(AH92:AH93)</f>
        <v>629.7900753340632</v>
      </c>
      <c r="AI91" s="295">
        <f t="shared" si="45"/>
        <v>605.30984760264687</v>
      </c>
      <c r="AJ91" s="295">
        <f t="shared" si="45"/>
        <v>598.61276765802563</v>
      </c>
      <c r="AK91" s="295">
        <f t="shared" si="45"/>
        <v>623.4506852404221</v>
      </c>
      <c r="AL91" s="295">
        <f t="shared" si="45"/>
        <v>759.6095275032618</v>
      </c>
      <c r="AM91" s="295">
        <f t="shared" si="45"/>
        <v>853.74039331217966</v>
      </c>
      <c r="AN91" s="295">
        <f t="shared" si="45"/>
        <v>934.93270921586384</v>
      </c>
      <c r="AO91" s="295">
        <f t="shared" si="45"/>
        <v>1083.8136584590275</v>
      </c>
      <c r="AP91" s="295">
        <f t="shared" si="45"/>
        <v>1298.4513651652348</v>
      </c>
      <c r="AQ91" s="295">
        <f t="shared" si="45"/>
        <v>1339.1443401520914</v>
      </c>
      <c r="AR91" s="295">
        <f t="shared" si="45"/>
        <v>1653.2005427089093</v>
      </c>
      <c r="AS91" s="295">
        <f t="shared" si="45"/>
        <v>1792.6193485996837</v>
      </c>
      <c r="AT91" s="295">
        <f t="shared" si="45"/>
        <v>1986.9445499310664</v>
      </c>
      <c r="AU91" s="295">
        <f t="shared" si="45"/>
        <v>2428.0683893487503</v>
      </c>
      <c r="AV91" s="295">
        <f t="shared" si="45"/>
        <v>3212.2004140016907</v>
      </c>
      <c r="AW91" s="295">
        <f t="shared" si="45"/>
        <v>3892.9862337421996</v>
      </c>
      <c r="AX91" s="295">
        <f t="shared" si="45"/>
        <v>4494.4949366235887</v>
      </c>
      <c r="AY91" s="295">
        <f t="shared" si="45"/>
        <v>5101.480092782057</v>
      </c>
      <c r="AZ91" s="295">
        <f t="shared" si="45"/>
        <v>5341.1885930872586</v>
      </c>
      <c r="BA91" s="295">
        <f t="shared" si="45"/>
        <v>5579.5248601332823</v>
      </c>
      <c r="BB91" s="295">
        <f t="shared" si="45"/>
        <v>5746.3343167551111</v>
      </c>
      <c r="BC91" s="295">
        <f t="shared" si="45"/>
        <v>6025.6155638007813</v>
      </c>
      <c r="BD91" s="295">
        <f t="shared" si="45"/>
        <v>6419.7143979634802</v>
      </c>
      <c r="BE91" s="295">
        <f t="shared" si="45"/>
        <v>6872.4193242814981</v>
      </c>
      <c r="BF91" s="295">
        <f t="shared" si="45"/>
        <v>6722.1289685833253</v>
      </c>
      <c r="BG91" s="295">
        <f t="shared" si="45"/>
        <v>6909.9107350541417</v>
      </c>
      <c r="BH91" s="295">
        <f t="shared" si="45"/>
        <v>6801.6475918596889</v>
      </c>
      <c r="BI91" s="295">
        <f t="shared" si="45"/>
        <v>6589.9738895134369</v>
      </c>
      <c r="BJ91" s="295">
        <f t="shared" si="45"/>
        <v>6492.1250781533399</v>
      </c>
      <c r="BK91" s="295">
        <f t="shared" si="45"/>
        <v>6700.0913791439198</v>
      </c>
      <c r="BL91" s="295">
        <f t="shared" si="45"/>
        <v>6442.5757116781097</v>
      </c>
      <c r="BM91" s="295">
        <f t="shared" si="45"/>
        <v>6205.8853056953531</v>
      </c>
      <c r="BN91" s="295">
        <v>0</v>
      </c>
      <c r="BO91" s="295">
        <v>0</v>
      </c>
      <c r="BP91" s="295">
        <v>0</v>
      </c>
      <c r="BQ91" s="295">
        <v>0</v>
      </c>
      <c r="BR91" s="295">
        <v>0</v>
      </c>
      <c r="BS91" s="295">
        <v>0</v>
      </c>
      <c r="BT91" s="295">
        <v>0</v>
      </c>
      <c r="BU91" s="295">
        <v>0</v>
      </c>
      <c r="BV91" s="295">
        <v>0</v>
      </c>
      <c r="BW91" s="295">
        <v>0</v>
      </c>
      <c r="BX91" s="295">
        <v>0</v>
      </c>
      <c r="BY91" s="295">
        <v>0</v>
      </c>
      <c r="BZ91" s="295">
        <v>0</v>
      </c>
      <c r="CA91" s="295">
        <v>0</v>
      </c>
      <c r="CB91" s="296">
        <v>0</v>
      </c>
    </row>
    <row r="92" spans="2:80" x14ac:dyDescent="0.4">
      <c r="B92" s="212" t="s">
        <v>585</v>
      </c>
      <c r="C92" s="294"/>
      <c r="D92" s="295">
        <v>0</v>
      </c>
      <c r="E92" s="295">
        <v>0</v>
      </c>
      <c r="F92" s="295">
        <v>0</v>
      </c>
      <c r="G92" s="295">
        <v>0</v>
      </c>
      <c r="H92" s="295">
        <v>0</v>
      </c>
      <c r="I92" s="295">
        <v>0</v>
      </c>
      <c r="J92" s="295">
        <v>0</v>
      </c>
      <c r="K92" s="295">
        <v>0</v>
      </c>
      <c r="L92" s="295">
        <v>0</v>
      </c>
      <c r="M92" s="295">
        <v>0</v>
      </c>
      <c r="N92" s="295">
        <v>0</v>
      </c>
      <c r="O92" s="295">
        <v>0</v>
      </c>
      <c r="P92" s="295">
        <v>0</v>
      </c>
      <c r="Q92" s="295">
        <v>0</v>
      </c>
      <c r="R92" s="295">
        <v>0</v>
      </c>
      <c r="S92" s="295">
        <v>0</v>
      </c>
      <c r="T92" s="295">
        <v>0</v>
      </c>
      <c r="U92" s="295">
        <v>0</v>
      </c>
      <c r="V92" s="295">
        <v>0</v>
      </c>
      <c r="W92" s="295">
        <v>0</v>
      </c>
      <c r="X92" s="295">
        <v>0</v>
      </c>
      <c r="Y92" s="295">
        <v>0</v>
      </c>
      <c r="Z92" s="295">
        <v>0</v>
      </c>
      <c r="AA92" s="295">
        <v>0</v>
      </c>
      <c r="AB92" s="295">
        <v>0</v>
      </c>
      <c r="AC92" s="295">
        <v>0</v>
      </c>
      <c r="AD92" s="295">
        <v>0</v>
      </c>
      <c r="AE92" s="295">
        <v>0</v>
      </c>
      <c r="AF92" s="295">
        <v>0</v>
      </c>
      <c r="AG92" s="295">
        <v>0</v>
      </c>
      <c r="AH92" s="295">
        <v>479.6093650620943</v>
      </c>
      <c r="AI92" s="295">
        <v>464.34728035271536</v>
      </c>
      <c r="AJ92" s="295">
        <v>455.92018932093816</v>
      </c>
      <c r="AK92" s="295">
        <v>475.45986601668557</v>
      </c>
      <c r="AL92" s="295">
        <v>580.70535307199168</v>
      </c>
      <c r="AM92" s="295">
        <v>652.20167751389465</v>
      </c>
      <c r="AN92" s="295">
        <v>715.10433849372021</v>
      </c>
      <c r="AO92" s="295">
        <v>830.42203923596787</v>
      </c>
      <c r="AP92" s="295">
        <v>992.50827912444674</v>
      </c>
      <c r="AQ92" s="295">
        <v>1024.3199467262164</v>
      </c>
      <c r="AR92" s="295">
        <v>1263.4563733138039</v>
      </c>
      <c r="AS92" s="295">
        <v>1399.1175403704849</v>
      </c>
      <c r="AT92" s="295">
        <v>1686.5262291330632</v>
      </c>
      <c r="AU92" s="295">
        <v>1961.19891348398</v>
      </c>
      <c r="AV92" s="295">
        <v>2760.56402087981</v>
      </c>
      <c r="AW92" s="295">
        <v>3457.1302686412919</v>
      </c>
      <c r="AX92" s="295">
        <v>4030.0529290319564</v>
      </c>
      <c r="AY92" s="295">
        <v>4525.149008432998</v>
      </c>
      <c r="AZ92" s="295">
        <v>4584.253682689663</v>
      </c>
      <c r="BA92" s="295">
        <v>4796.9657876057545</v>
      </c>
      <c r="BB92" s="295">
        <v>5071.3491007537314</v>
      </c>
      <c r="BC92" s="295">
        <v>5360.730311512717</v>
      </c>
      <c r="BD92" s="295">
        <v>5766.0707501708348</v>
      </c>
      <c r="BE92" s="295">
        <v>6242.6757208612808</v>
      </c>
      <c r="BF92" s="295">
        <v>6120.7568609811715</v>
      </c>
      <c r="BG92" s="295">
        <v>6305.2072581403127</v>
      </c>
      <c r="BH92" s="295">
        <v>6255.2065002910167</v>
      </c>
      <c r="BI92" s="295">
        <v>6186.2921158519139</v>
      </c>
      <c r="BJ92" s="295">
        <v>6104.6876961826656</v>
      </c>
      <c r="BK92" s="295">
        <v>6268.0676993325278</v>
      </c>
      <c r="BL92" s="295">
        <v>6119.3574262557013</v>
      </c>
      <c r="BM92" s="295">
        <v>6116.566288630077</v>
      </c>
      <c r="BN92" s="295">
        <v>0</v>
      </c>
      <c r="BO92" s="295">
        <v>0</v>
      </c>
      <c r="BP92" s="295">
        <v>0</v>
      </c>
      <c r="BQ92" s="295">
        <v>0</v>
      </c>
      <c r="BR92" s="295">
        <v>0</v>
      </c>
      <c r="BS92" s="295">
        <v>0</v>
      </c>
      <c r="BT92" s="295">
        <v>0</v>
      </c>
      <c r="BU92" s="295">
        <v>0</v>
      </c>
      <c r="BV92" s="295">
        <v>0</v>
      </c>
      <c r="BW92" s="295">
        <v>0</v>
      </c>
      <c r="BX92" s="295">
        <v>0</v>
      </c>
      <c r="BY92" s="295">
        <v>0</v>
      </c>
      <c r="BZ92" s="295">
        <v>0</v>
      </c>
      <c r="CA92" s="295">
        <v>0</v>
      </c>
      <c r="CB92" s="296">
        <v>0</v>
      </c>
    </row>
    <row r="93" spans="2:80" x14ac:dyDescent="0.4">
      <c r="B93" s="212" t="s">
        <v>586</v>
      </c>
      <c r="C93" s="294"/>
      <c r="D93" s="295">
        <v>0</v>
      </c>
      <c r="E93" s="295">
        <v>0</v>
      </c>
      <c r="F93" s="295">
        <v>0</v>
      </c>
      <c r="G93" s="295">
        <v>0</v>
      </c>
      <c r="H93" s="295">
        <v>0</v>
      </c>
      <c r="I93" s="295">
        <v>0</v>
      </c>
      <c r="J93" s="295">
        <v>0</v>
      </c>
      <c r="K93" s="295">
        <v>0</v>
      </c>
      <c r="L93" s="295">
        <v>0</v>
      </c>
      <c r="M93" s="295">
        <v>0</v>
      </c>
      <c r="N93" s="295">
        <v>0</v>
      </c>
      <c r="O93" s="295">
        <v>0</v>
      </c>
      <c r="P93" s="295">
        <v>0</v>
      </c>
      <c r="Q93" s="295">
        <v>0</v>
      </c>
      <c r="R93" s="295">
        <v>0</v>
      </c>
      <c r="S93" s="295">
        <v>0</v>
      </c>
      <c r="T93" s="295">
        <v>0</v>
      </c>
      <c r="U93" s="295">
        <v>0</v>
      </c>
      <c r="V93" s="295">
        <v>0</v>
      </c>
      <c r="W93" s="295">
        <v>0</v>
      </c>
      <c r="X93" s="295">
        <v>0</v>
      </c>
      <c r="Y93" s="295">
        <v>0</v>
      </c>
      <c r="Z93" s="295">
        <v>0</v>
      </c>
      <c r="AA93" s="295">
        <v>0</v>
      </c>
      <c r="AB93" s="295">
        <v>0</v>
      </c>
      <c r="AC93" s="295">
        <v>0</v>
      </c>
      <c r="AD93" s="295">
        <v>0</v>
      </c>
      <c r="AE93" s="295">
        <v>0</v>
      </c>
      <c r="AF93" s="295">
        <v>0</v>
      </c>
      <c r="AG93" s="295">
        <v>0</v>
      </c>
      <c r="AH93" s="295">
        <v>150.18071027196893</v>
      </c>
      <c r="AI93" s="295">
        <v>140.96256724993145</v>
      </c>
      <c r="AJ93" s="295">
        <v>142.69257833708753</v>
      </c>
      <c r="AK93" s="295">
        <v>147.99081922373657</v>
      </c>
      <c r="AL93" s="295">
        <v>178.90417443127015</v>
      </c>
      <c r="AM93" s="295">
        <v>201.53871579828504</v>
      </c>
      <c r="AN93" s="295">
        <v>219.8283707221436</v>
      </c>
      <c r="AO93" s="295">
        <v>253.39161922305968</v>
      </c>
      <c r="AP93" s="295">
        <v>305.94308604078816</v>
      </c>
      <c r="AQ93" s="295">
        <v>314.82439342587497</v>
      </c>
      <c r="AR93" s="295">
        <v>389.74416939510559</v>
      </c>
      <c r="AS93" s="295">
        <v>393.50180822919884</v>
      </c>
      <c r="AT93" s="295">
        <v>300.41832079800304</v>
      </c>
      <c r="AU93" s="295">
        <v>466.86947586477049</v>
      </c>
      <c r="AV93" s="295">
        <v>451.63639312188064</v>
      </c>
      <c r="AW93" s="295">
        <v>435.85596510090789</v>
      </c>
      <c r="AX93" s="295">
        <v>464.44200759163266</v>
      </c>
      <c r="AY93" s="295">
        <v>576.33108434905921</v>
      </c>
      <c r="AZ93" s="295">
        <v>756.93491039759544</v>
      </c>
      <c r="BA93" s="295">
        <v>782.55907252752741</v>
      </c>
      <c r="BB93" s="295">
        <v>674.98521600138008</v>
      </c>
      <c r="BC93" s="295">
        <v>664.88525228806441</v>
      </c>
      <c r="BD93" s="295">
        <v>653.64364779264531</v>
      </c>
      <c r="BE93" s="295">
        <v>629.74360342021691</v>
      </c>
      <c r="BF93" s="295">
        <v>601.37210760215373</v>
      </c>
      <c r="BG93" s="295">
        <v>604.70347691382892</v>
      </c>
      <c r="BH93" s="295">
        <v>546.44109156867216</v>
      </c>
      <c r="BI93" s="295">
        <v>403.68177366152315</v>
      </c>
      <c r="BJ93" s="295">
        <v>387.43738197067438</v>
      </c>
      <c r="BK93" s="295">
        <v>432.0236798113923</v>
      </c>
      <c r="BL93" s="295">
        <v>323.21828542240797</v>
      </c>
      <c r="BM93" s="295">
        <v>89.319017065275659</v>
      </c>
      <c r="BN93" s="295">
        <v>0</v>
      </c>
      <c r="BO93" s="295">
        <v>0</v>
      </c>
      <c r="BP93" s="295">
        <v>0</v>
      </c>
      <c r="BQ93" s="295">
        <v>0</v>
      </c>
      <c r="BR93" s="295">
        <v>0</v>
      </c>
      <c r="BS93" s="295">
        <v>0</v>
      </c>
      <c r="BT93" s="295">
        <v>0</v>
      </c>
      <c r="BU93" s="295">
        <v>0</v>
      </c>
      <c r="BV93" s="295">
        <v>0</v>
      </c>
      <c r="BW93" s="295">
        <v>0</v>
      </c>
      <c r="BX93" s="295">
        <v>0</v>
      </c>
      <c r="BY93" s="295">
        <v>0</v>
      </c>
      <c r="BZ93" s="295">
        <v>0</v>
      </c>
      <c r="CA93" s="295">
        <v>0</v>
      </c>
      <c r="CB93" s="296">
        <v>0</v>
      </c>
    </row>
    <row r="94" spans="2:80" ht="27" customHeight="1" x14ac:dyDescent="0.4">
      <c r="B94" s="294" t="s">
        <v>587</v>
      </c>
      <c r="C94" s="294"/>
      <c r="D94" s="295">
        <v>0</v>
      </c>
      <c r="E94" s="295">
        <v>0</v>
      </c>
      <c r="F94" s="295">
        <v>0</v>
      </c>
      <c r="G94" s="295">
        <v>0</v>
      </c>
      <c r="H94" s="295">
        <v>0</v>
      </c>
      <c r="I94" s="295">
        <v>0</v>
      </c>
      <c r="J94" s="295">
        <v>0</v>
      </c>
      <c r="K94" s="295">
        <v>0</v>
      </c>
      <c r="L94" s="295">
        <v>0</v>
      </c>
      <c r="M94" s="295">
        <v>0</v>
      </c>
      <c r="N94" s="295">
        <v>0</v>
      </c>
      <c r="O94" s="295">
        <v>0</v>
      </c>
      <c r="P94" s="295">
        <v>0</v>
      </c>
      <c r="Q94" s="295">
        <v>0</v>
      </c>
      <c r="R94" s="295">
        <v>0</v>
      </c>
      <c r="S94" s="295">
        <v>0</v>
      </c>
      <c r="T94" s="295">
        <v>0</v>
      </c>
      <c r="U94" s="295">
        <v>0</v>
      </c>
      <c r="V94" s="295">
        <v>0</v>
      </c>
      <c r="W94" s="295">
        <v>0</v>
      </c>
      <c r="X94" s="295">
        <v>0</v>
      </c>
      <c r="Y94" s="295">
        <v>0</v>
      </c>
      <c r="Z94" s="295">
        <v>0</v>
      </c>
      <c r="AA94" s="295">
        <v>0</v>
      </c>
      <c r="AB94" s="295">
        <v>0</v>
      </c>
      <c r="AC94" s="295">
        <v>0</v>
      </c>
      <c r="AD94" s="295">
        <v>0</v>
      </c>
      <c r="AE94" s="295">
        <v>0</v>
      </c>
      <c r="AF94" s="295">
        <v>0</v>
      </c>
      <c r="AG94" s="295">
        <v>0</v>
      </c>
      <c r="AH94" s="295">
        <v>0</v>
      </c>
      <c r="AI94" s="295">
        <v>0</v>
      </c>
      <c r="AJ94" s="295">
        <v>0</v>
      </c>
      <c r="AK94" s="295">
        <v>0</v>
      </c>
      <c r="AL94" s="295">
        <v>0</v>
      </c>
      <c r="AM94" s="295">
        <v>0</v>
      </c>
      <c r="AN94" s="295">
        <v>0</v>
      </c>
      <c r="AO94" s="295">
        <v>0</v>
      </c>
      <c r="AP94" s="295">
        <v>0</v>
      </c>
      <c r="AQ94" s="295">
        <v>0</v>
      </c>
      <c r="AR94" s="295">
        <v>0</v>
      </c>
      <c r="AS94" s="295">
        <v>0</v>
      </c>
      <c r="AT94" s="295">
        <v>0</v>
      </c>
      <c r="AU94" s="295">
        <v>0</v>
      </c>
      <c r="AV94" s="295">
        <v>0</v>
      </c>
      <c r="AW94" s="295">
        <v>0</v>
      </c>
      <c r="AX94" s="295">
        <v>0</v>
      </c>
      <c r="AY94" s="295">
        <v>0</v>
      </c>
      <c r="AZ94" s="295">
        <v>0</v>
      </c>
      <c r="BA94" s="295">
        <v>0</v>
      </c>
      <c r="BB94" s="295">
        <v>0</v>
      </c>
      <c r="BC94" s="295">
        <v>0</v>
      </c>
      <c r="BD94" s="295">
        <v>6742.7501191854462</v>
      </c>
      <c r="BE94" s="295">
        <v>7281.5566887158911</v>
      </c>
      <c r="BF94" s="295">
        <v>7095.9091106808355</v>
      </c>
      <c r="BG94" s="295">
        <v>6973.0005635215757</v>
      </c>
      <c r="BH94" s="295">
        <v>6332.5931219519625</v>
      </c>
      <c r="BI94" s="295">
        <v>5940.1380379233506</v>
      </c>
      <c r="BJ94" s="295">
        <v>5829.7232116856057</v>
      </c>
      <c r="BK94" s="295">
        <v>6277.8234954096624</v>
      </c>
      <c r="BL94" s="295">
        <v>6172.3212570668475</v>
      </c>
      <c r="BM94" s="295">
        <v>5936.6421352474526</v>
      </c>
      <c r="BN94" s="295">
        <v>5426.979823747738</v>
      </c>
      <c r="BO94" s="295">
        <v>4661.8292616247718</v>
      </c>
      <c r="BP94" s="295">
        <v>2813.0142405967072</v>
      </c>
      <c r="BQ94" s="295">
        <v>1099.3450271511349</v>
      </c>
      <c r="BR94" s="295">
        <v>502.76246044870948</v>
      </c>
      <c r="BS94" s="295">
        <v>252.78230155687848</v>
      </c>
      <c r="BT94" s="295">
        <v>105.60598004593237</v>
      </c>
      <c r="BU94" s="295">
        <v>30.146522702302843</v>
      </c>
      <c r="BV94" s="295">
        <v>3.2083652497716462</v>
      </c>
      <c r="BW94" s="295">
        <v>8.4495000000000002E-4</v>
      </c>
      <c r="BX94" s="295">
        <v>-8.5955368171024019E-2</v>
      </c>
      <c r="BY94" s="295">
        <v>-9.4773402021507441E-2</v>
      </c>
      <c r="BZ94" s="295">
        <v>-6.1706106548929718E-2</v>
      </c>
      <c r="CA94" s="295">
        <v>0.89145134335125409</v>
      </c>
      <c r="CB94" s="296">
        <v>0.90305003465958433</v>
      </c>
    </row>
    <row r="95" spans="2:80" ht="25.5" customHeight="1" x14ac:dyDescent="0.4">
      <c r="B95" s="169" t="s">
        <v>427</v>
      </c>
      <c r="D95" s="291">
        <v>0</v>
      </c>
      <c r="E95" s="291">
        <v>0</v>
      </c>
      <c r="F95" s="291">
        <v>0</v>
      </c>
      <c r="G95" s="291">
        <v>0</v>
      </c>
      <c r="H95" s="291">
        <v>0</v>
      </c>
      <c r="I95" s="291">
        <v>0</v>
      </c>
      <c r="J95" s="291">
        <v>0</v>
      </c>
      <c r="K95" s="291">
        <v>0</v>
      </c>
      <c r="L95" s="291">
        <v>0</v>
      </c>
      <c r="M95" s="291">
        <v>0</v>
      </c>
      <c r="N95" s="291">
        <v>0</v>
      </c>
      <c r="O95" s="291">
        <v>0</v>
      </c>
      <c r="P95" s="291">
        <v>0</v>
      </c>
      <c r="Q95" s="291">
        <v>0</v>
      </c>
      <c r="R95" s="291">
        <v>0</v>
      </c>
      <c r="S95" s="291">
        <v>0</v>
      </c>
      <c r="T95" s="291">
        <v>0</v>
      </c>
      <c r="U95" s="291">
        <v>0</v>
      </c>
      <c r="V95" s="291">
        <v>0</v>
      </c>
      <c r="W95" s="291">
        <v>0</v>
      </c>
      <c r="X95" s="291">
        <v>0</v>
      </c>
      <c r="Y95" s="291">
        <v>0</v>
      </c>
      <c r="Z95" s="291">
        <v>0</v>
      </c>
      <c r="AA95" s="291">
        <v>0</v>
      </c>
      <c r="AB95" s="291">
        <v>0</v>
      </c>
      <c r="AC95" s="291">
        <v>0</v>
      </c>
      <c r="AD95" s="291">
        <v>0</v>
      </c>
      <c r="AE95" s="291">
        <v>0</v>
      </c>
      <c r="AF95" s="291">
        <v>0</v>
      </c>
      <c r="AG95" s="291">
        <v>0</v>
      </c>
      <c r="AH95" s="291">
        <v>0</v>
      </c>
      <c r="AI95" s="291">
        <v>0</v>
      </c>
      <c r="AJ95" s="291">
        <v>0</v>
      </c>
      <c r="AK95" s="291">
        <v>0</v>
      </c>
      <c r="AL95" s="291">
        <v>0</v>
      </c>
      <c r="AM95" s="291">
        <v>0</v>
      </c>
      <c r="AN95" s="291">
        <v>0</v>
      </c>
      <c r="AO95" s="291">
        <v>0</v>
      </c>
      <c r="AP95" s="291">
        <v>0</v>
      </c>
      <c r="AQ95" s="291">
        <v>0</v>
      </c>
      <c r="AR95" s="291">
        <v>0</v>
      </c>
      <c r="AS95" s="291">
        <v>0</v>
      </c>
      <c r="AT95" s="291">
        <v>0</v>
      </c>
      <c r="AU95" s="291">
        <v>0</v>
      </c>
      <c r="AV95" s="291">
        <v>0</v>
      </c>
      <c r="AW95" s="291">
        <v>0</v>
      </c>
      <c r="AX95" s="291">
        <v>0</v>
      </c>
      <c r="AY95" s="291">
        <v>0</v>
      </c>
      <c r="AZ95" s="291">
        <v>1.0277049458837475</v>
      </c>
      <c r="BA95" s="291">
        <v>0.90833282039636387</v>
      </c>
      <c r="BB95" s="291">
        <v>1.1838391888641071</v>
      </c>
      <c r="BC95" s="291">
        <v>1.236632645424812</v>
      </c>
      <c r="BD95" s="291">
        <f t="shared" ref="BD95:CB95" si="46">SUM(BD96:BD101)</f>
        <v>50.516540173230524</v>
      </c>
      <c r="BE95" s="291">
        <f t="shared" si="46"/>
        <v>51.39660553881027</v>
      </c>
      <c r="BF95" s="291">
        <f t="shared" si="46"/>
        <v>51.445439451442262</v>
      </c>
      <c r="BG95" s="291">
        <f t="shared" si="46"/>
        <v>53.090709550121424</v>
      </c>
      <c r="BH95" s="291">
        <f t="shared" si="46"/>
        <v>54.550795231263308</v>
      </c>
      <c r="BI95" s="291">
        <f t="shared" si="46"/>
        <v>56.6895671835033</v>
      </c>
      <c r="BJ95" s="291">
        <f t="shared" si="46"/>
        <v>55.881796419181853</v>
      </c>
      <c r="BK95" s="291">
        <f t="shared" si="46"/>
        <v>56.643298384943179</v>
      </c>
      <c r="BL95" s="291">
        <f t="shared" si="46"/>
        <v>54.725857051782228</v>
      </c>
      <c r="BM95" s="291">
        <f t="shared" si="46"/>
        <v>52.842964142767713</v>
      </c>
      <c r="BN95" s="291">
        <f t="shared" si="46"/>
        <v>47.80886112224421</v>
      </c>
      <c r="BO95" s="291">
        <f t="shared" si="46"/>
        <v>44.848438287986177</v>
      </c>
      <c r="BP95" s="291">
        <f t="shared" si="46"/>
        <v>41.079295927415892</v>
      </c>
      <c r="BQ95" s="291">
        <f t="shared" si="46"/>
        <v>35.977598801739816</v>
      </c>
      <c r="BR95" s="291">
        <f t="shared" si="46"/>
        <v>28.866345705299764</v>
      </c>
      <c r="BS95" s="291">
        <f t="shared" si="46"/>
        <v>30.284086810710402</v>
      </c>
      <c r="BT95" s="291">
        <f t="shared" si="46"/>
        <v>29.657555224309831</v>
      </c>
      <c r="BU95" s="291">
        <f t="shared" si="46"/>
        <v>29.809816972232852</v>
      </c>
      <c r="BV95" s="291">
        <f t="shared" si="46"/>
        <v>28.739662079841406</v>
      </c>
      <c r="BW95" s="291">
        <f t="shared" si="46"/>
        <v>24.817715695059093</v>
      </c>
      <c r="BX95" s="291">
        <f t="shared" si="46"/>
        <v>31.71939364914849</v>
      </c>
      <c r="BY95" s="291">
        <f t="shared" si="46"/>
        <v>31.548971863222953</v>
      </c>
      <c r="BZ95" s="291">
        <f t="shared" si="46"/>
        <v>31.644526924437351</v>
      </c>
      <c r="CA95" s="291">
        <f t="shared" si="46"/>
        <v>31.934759547387927</v>
      </c>
      <c r="CB95" s="292">
        <f t="shared" si="46"/>
        <v>31.864928204358502</v>
      </c>
    </row>
    <row r="96" spans="2:80" x14ac:dyDescent="0.4">
      <c r="B96" s="64" t="s">
        <v>575</v>
      </c>
      <c r="D96" s="295">
        <v>0</v>
      </c>
      <c r="E96" s="295">
        <v>0</v>
      </c>
      <c r="F96" s="295">
        <v>0</v>
      </c>
      <c r="G96" s="295">
        <v>0</v>
      </c>
      <c r="H96" s="295">
        <v>0</v>
      </c>
      <c r="I96" s="295">
        <v>0</v>
      </c>
      <c r="J96" s="295">
        <v>0</v>
      </c>
      <c r="K96" s="295">
        <v>0</v>
      </c>
      <c r="L96" s="295">
        <v>0</v>
      </c>
      <c r="M96" s="295">
        <v>0</v>
      </c>
      <c r="N96" s="295">
        <v>0</v>
      </c>
      <c r="O96" s="295">
        <v>0</v>
      </c>
      <c r="P96" s="295">
        <v>0</v>
      </c>
      <c r="Q96" s="295">
        <v>0</v>
      </c>
      <c r="R96" s="295">
        <v>0</v>
      </c>
      <c r="S96" s="295">
        <v>0</v>
      </c>
      <c r="T96" s="295">
        <v>0</v>
      </c>
      <c r="U96" s="295">
        <v>0</v>
      </c>
      <c r="V96" s="295">
        <v>0</v>
      </c>
      <c r="W96" s="295">
        <v>0</v>
      </c>
      <c r="X96" s="295">
        <v>0</v>
      </c>
      <c r="Y96" s="295">
        <v>0</v>
      </c>
      <c r="Z96" s="295">
        <v>0</v>
      </c>
      <c r="AA96" s="295">
        <v>0</v>
      </c>
      <c r="AB96" s="295">
        <v>0</v>
      </c>
      <c r="AC96" s="295">
        <v>0</v>
      </c>
      <c r="AD96" s="295">
        <v>0</v>
      </c>
      <c r="AE96" s="295">
        <v>0</v>
      </c>
      <c r="AF96" s="295">
        <v>0</v>
      </c>
      <c r="AG96" s="295">
        <v>0</v>
      </c>
      <c r="AH96" s="295">
        <v>0</v>
      </c>
      <c r="AI96" s="295">
        <v>0</v>
      </c>
      <c r="AJ96" s="295">
        <v>0</v>
      </c>
      <c r="AK96" s="295">
        <v>0</v>
      </c>
      <c r="AL96" s="295">
        <v>0</v>
      </c>
      <c r="AM96" s="295">
        <v>0</v>
      </c>
      <c r="AN96" s="295">
        <v>0</v>
      </c>
      <c r="AO96" s="295">
        <v>0</v>
      </c>
      <c r="AP96" s="295">
        <v>0</v>
      </c>
      <c r="AQ96" s="295">
        <v>0</v>
      </c>
      <c r="AR96" s="295">
        <v>0</v>
      </c>
      <c r="AS96" s="295">
        <v>0</v>
      </c>
      <c r="AT96" s="295">
        <v>0</v>
      </c>
      <c r="AU96" s="295">
        <v>0</v>
      </c>
      <c r="AV96" s="295">
        <v>0</v>
      </c>
      <c r="AW96" s="295">
        <v>0</v>
      </c>
      <c r="AX96" s="295">
        <v>0</v>
      </c>
      <c r="AY96" s="295">
        <v>0</v>
      </c>
      <c r="AZ96" s="295">
        <v>0</v>
      </c>
      <c r="BA96" s="295">
        <v>0</v>
      </c>
      <c r="BB96" s="295">
        <v>0</v>
      </c>
      <c r="BC96" s="295">
        <v>0</v>
      </c>
      <c r="BD96" s="295">
        <v>0.95885480096221243</v>
      </c>
      <c r="BE96" s="295">
        <v>0.95054933021121069</v>
      </c>
      <c r="BF96" s="295">
        <v>0.86496196194398389</v>
      </c>
      <c r="BG96" s="295">
        <v>0.88810347847105275</v>
      </c>
      <c r="BH96" s="295">
        <v>0.76407247584202653</v>
      </c>
      <c r="BI96" s="295">
        <v>0.4844027260438073</v>
      </c>
      <c r="BJ96" s="295">
        <v>0.38896531450761251</v>
      </c>
      <c r="BK96" s="295">
        <v>0.29268026108578643</v>
      </c>
      <c r="BL96" s="295">
        <v>0.29863169596233147</v>
      </c>
      <c r="BM96" s="295">
        <v>2.7399527374041426E-2</v>
      </c>
      <c r="BN96" s="295">
        <v>7.7545334923832032E-2</v>
      </c>
      <c r="BO96" s="295">
        <v>5.2485516529958733E-2</v>
      </c>
      <c r="BP96" s="295">
        <v>4.2584087560194626E-2</v>
      </c>
      <c r="BQ96" s="295">
        <v>1.1439552567805237E-2</v>
      </c>
      <c r="BR96" s="295">
        <v>2.0596081897542003E-3</v>
      </c>
      <c r="BS96" s="295">
        <v>1.5665297532247179E-2</v>
      </c>
      <c r="BT96" s="295">
        <v>2.6603054166723103E-3</v>
      </c>
      <c r="BU96" s="295">
        <v>1.7732109112753391E-3</v>
      </c>
      <c r="BV96" s="295">
        <v>-2.8538621609103314E-4</v>
      </c>
      <c r="BW96" s="295">
        <v>1.3460195341680558E-4</v>
      </c>
      <c r="BX96" s="295">
        <v>-1.5458110079020921E-5</v>
      </c>
      <c r="BY96" s="295">
        <v>-8.9910412753362008E-6</v>
      </c>
      <c r="BZ96" s="295">
        <v>-5.2448687914790254E-6</v>
      </c>
      <c r="CA96" s="295">
        <v>-3.0638688599516371E-6</v>
      </c>
      <c r="CB96" s="296">
        <v>-1.7891426448610455E-6</v>
      </c>
    </row>
    <row r="97" spans="1:80" x14ac:dyDescent="0.4">
      <c r="B97" s="64" t="s">
        <v>576</v>
      </c>
      <c r="D97" s="295">
        <v>0</v>
      </c>
      <c r="E97" s="295">
        <v>0</v>
      </c>
      <c r="F97" s="295">
        <v>0</v>
      </c>
      <c r="G97" s="295">
        <v>0</v>
      </c>
      <c r="H97" s="295">
        <v>0</v>
      </c>
      <c r="I97" s="295">
        <v>0</v>
      </c>
      <c r="J97" s="295">
        <v>0</v>
      </c>
      <c r="K97" s="295">
        <v>0</v>
      </c>
      <c r="L97" s="295">
        <v>0</v>
      </c>
      <c r="M97" s="295">
        <v>0</v>
      </c>
      <c r="N97" s="295">
        <v>0</v>
      </c>
      <c r="O97" s="295">
        <v>0</v>
      </c>
      <c r="P97" s="295">
        <v>0</v>
      </c>
      <c r="Q97" s="295">
        <v>0</v>
      </c>
      <c r="R97" s="295">
        <v>0</v>
      </c>
      <c r="S97" s="295">
        <v>0</v>
      </c>
      <c r="T97" s="295">
        <v>0</v>
      </c>
      <c r="U97" s="295">
        <v>0</v>
      </c>
      <c r="V97" s="295">
        <v>0</v>
      </c>
      <c r="W97" s="295">
        <v>0</v>
      </c>
      <c r="X97" s="295">
        <v>0</v>
      </c>
      <c r="Y97" s="295">
        <v>0</v>
      </c>
      <c r="Z97" s="295">
        <v>0</v>
      </c>
      <c r="AA97" s="295">
        <v>0</v>
      </c>
      <c r="AB97" s="295">
        <v>0</v>
      </c>
      <c r="AC97" s="295">
        <v>0</v>
      </c>
      <c r="AD97" s="295">
        <v>0</v>
      </c>
      <c r="AE97" s="295">
        <v>0</v>
      </c>
      <c r="AF97" s="295">
        <v>0</v>
      </c>
      <c r="AG97" s="295">
        <v>0</v>
      </c>
      <c r="AH97" s="295">
        <v>0</v>
      </c>
      <c r="AI97" s="295">
        <v>0</v>
      </c>
      <c r="AJ97" s="295">
        <v>0</v>
      </c>
      <c r="AK97" s="295">
        <v>0</v>
      </c>
      <c r="AL97" s="295">
        <v>0</v>
      </c>
      <c r="AM97" s="295">
        <v>0</v>
      </c>
      <c r="AN97" s="295">
        <v>0</v>
      </c>
      <c r="AO97" s="295">
        <v>0</v>
      </c>
      <c r="AP97" s="295">
        <v>0</v>
      </c>
      <c r="AQ97" s="295">
        <v>0</v>
      </c>
      <c r="AR97" s="295">
        <v>0</v>
      </c>
      <c r="AS97" s="295">
        <v>0</v>
      </c>
      <c r="AT97" s="295">
        <v>0</v>
      </c>
      <c r="AU97" s="295">
        <v>0</v>
      </c>
      <c r="AV97" s="295">
        <v>0</v>
      </c>
      <c r="AW97" s="295">
        <v>0</v>
      </c>
      <c r="AX97" s="295">
        <v>0</v>
      </c>
      <c r="AY97" s="295">
        <v>0</v>
      </c>
      <c r="AZ97" s="295">
        <v>0</v>
      </c>
      <c r="BA97" s="295">
        <v>0</v>
      </c>
      <c r="BB97" s="295">
        <v>0</v>
      </c>
      <c r="BC97" s="295">
        <v>0</v>
      </c>
      <c r="BD97" s="295">
        <v>1.2181493387168745</v>
      </c>
      <c r="BE97" s="295">
        <v>1.3959710393411173</v>
      </c>
      <c r="BF97" s="295">
        <v>1.2202919425619263</v>
      </c>
      <c r="BG97" s="295">
        <v>1.2879729056061018</v>
      </c>
      <c r="BH97" s="295">
        <v>1.1569538719499239</v>
      </c>
      <c r="BI97" s="295">
        <v>0.98765653878727588</v>
      </c>
      <c r="BJ97" s="295">
        <v>0.78515231016582976</v>
      </c>
      <c r="BK97" s="295">
        <v>0.73861391316602432</v>
      </c>
      <c r="BL97" s="295">
        <v>0.61477099250509792</v>
      </c>
      <c r="BM97" s="295">
        <v>0.20428005311130595</v>
      </c>
      <c r="BN97" s="295">
        <v>6.2071881794873877E-2</v>
      </c>
      <c r="BO97" s="295">
        <v>4.9746347248232639E-2</v>
      </c>
      <c r="BP97" s="295">
        <v>4.4245112774353328E-2</v>
      </c>
      <c r="BQ97" s="295">
        <v>0</v>
      </c>
      <c r="BR97" s="295">
        <v>0</v>
      </c>
      <c r="BS97" s="295">
        <v>1.4852349151769364E-2</v>
      </c>
      <c r="BT97" s="295">
        <v>1.1727444864484131E-3</v>
      </c>
      <c r="BU97" s="295">
        <v>5.9249207834631418E-3</v>
      </c>
      <c r="BV97" s="295">
        <v>-3.1341976781596608E-4</v>
      </c>
      <c r="BW97" s="295">
        <v>1.4782393335357796E-4</v>
      </c>
      <c r="BX97" s="295">
        <v>-1.6976563683422436E-5</v>
      </c>
      <c r="BY97" s="295">
        <v>-9.8742332672463654E-6</v>
      </c>
      <c r="BZ97" s="295">
        <v>-5.7600734238902587E-6</v>
      </c>
      <c r="CA97" s="295">
        <v>-3.3648333821360853E-6</v>
      </c>
      <c r="CB97" s="296">
        <v>-1.964890526328441E-6</v>
      </c>
    </row>
    <row r="98" spans="1:80" x14ac:dyDescent="0.4">
      <c r="B98" s="64" t="s">
        <v>577</v>
      </c>
      <c r="D98" s="295">
        <v>0</v>
      </c>
      <c r="E98" s="295">
        <v>0</v>
      </c>
      <c r="F98" s="295">
        <v>0</v>
      </c>
      <c r="G98" s="295">
        <v>0</v>
      </c>
      <c r="H98" s="295">
        <v>0</v>
      </c>
      <c r="I98" s="295">
        <v>0</v>
      </c>
      <c r="J98" s="295">
        <v>0</v>
      </c>
      <c r="K98" s="295">
        <v>0</v>
      </c>
      <c r="L98" s="295">
        <v>0</v>
      </c>
      <c r="M98" s="295">
        <v>0</v>
      </c>
      <c r="N98" s="295">
        <v>0</v>
      </c>
      <c r="O98" s="295">
        <v>0</v>
      </c>
      <c r="P98" s="295">
        <v>0</v>
      </c>
      <c r="Q98" s="295">
        <v>0</v>
      </c>
      <c r="R98" s="295">
        <v>0</v>
      </c>
      <c r="S98" s="295">
        <v>0</v>
      </c>
      <c r="T98" s="295">
        <v>0</v>
      </c>
      <c r="U98" s="295">
        <v>0</v>
      </c>
      <c r="V98" s="295">
        <v>0</v>
      </c>
      <c r="W98" s="295">
        <v>0</v>
      </c>
      <c r="X98" s="295">
        <v>0</v>
      </c>
      <c r="Y98" s="295">
        <v>0</v>
      </c>
      <c r="Z98" s="295">
        <v>0</v>
      </c>
      <c r="AA98" s="295">
        <v>0</v>
      </c>
      <c r="AB98" s="295">
        <v>0</v>
      </c>
      <c r="AC98" s="295">
        <v>0</v>
      </c>
      <c r="AD98" s="295">
        <v>0</v>
      </c>
      <c r="AE98" s="295">
        <v>0</v>
      </c>
      <c r="AF98" s="295">
        <v>0</v>
      </c>
      <c r="AG98" s="295">
        <v>0</v>
      </c>
      <c r="AH98" s="295">
        <v>0</v>
      </c>
      <c r="AI98" s="295">
        <v>0</v>
      </c>
      <c r="AJ98" s="295">
        <v>0</v>
      </c>
      <c r="AK98" s="295">
        <v>0</v>
      </c>
      <c r="AL98" s="295">
        <v>0</v>
      </c>
      <c r="AM98" s="295">
        <v>0</v>
      </c>
      <c r="AN98" s="295">
        <v>0</v>
      </c>
      <c r="AO98" s="295">
        <v>0</v>
      </c>
      <c r="AP98" s="295">
        <v>0</v>
      </c>
      <c r="AQ98" s="295">
        <v>0</v>
      </c>
      <c r="AR98" s="295">
        <v>0</v>
      </c>
      <c r="AS98" s="295">
        <v>0</v>
      </c>
      <c r="AT98" s="295">
        <v>0</v>
      </c>
      <c r="AU98" s="295">
        <v>0</v>
      </c>
      <c r="AV98" s="295">
        <v>0</v>
      </c>
      <c r="AW98" s="295">
        <v>0</v>
      </c>
      <c r="AX98" s="295">
        <v>0</v>
      </c>
      <c r="AY98" s="295">
        <v>0</v>
      </c>
      <c r="AZ98" s="295">
        <v>0</v>
      </c>
      <c r="BA98" s="295">
        <v>0</v>
      </c>
      <c r="BB98" s="295">
        <v>0</v>
      </c>
      <c r="BC98" s="295">
        <v>0</v>
      </c>
      <c r="BD98" s="295">
        <v>44.901336425996433</v>
      </c>
      <c r="BE98" s="295">
        <v>45.959765611361767</v>
      </c>
      <c r="BF98" s="295">
        <v>46.999078601627957</v>
      </c>
      <c r="BG98" s="295">
        <v>48.726116585997069</v>
      </c>
      <c r="BH98" s="295">
        <v>50.411600344461775</v>
      </c>
      <c r="BI98" s="295">
        <v>52.990282965422175</v>
      </c>
      <c r="BJ98" s="295">
        <v>52.319713532389919</v>
      </c>
      <c r="BK98" s="295">
        <v>53.253712001609919</v>
      </c>
      <c r="BL98" s="295">
        <v>51.421077077100904</v>
      </c>
      <c r="BM98" s="295">
        <v>49.709210680759803</v>
      </c>
      <c r="BN98" s="295">
        <v>44.243886835996712</v>
      </c>
      <c r="BO98" s="295">
        <v>39.572997607325966</v>
      </c>
      <c r="BP98" s="295">
        <v>27.145334336210368</v>
      </c>
      <c r="BQ98" s="295">
        <v>10.256384802929315</v>
      </c>
      <c r="BR98" s="295">
        <v>2.0850446210082416</v>
      </c>
      <c r="BS98" s="295">
        <v>1.4538214547621242</v>
      </c>
      <c r="BT98" s="295">
        <v>0.4580515075216941</v>
      </c>
      <c r="BU98" s="295">
        <v>0.26316875894413805</v>
      </c>
      <c r="BV98" s="295">
        <v>-3.0982158906832952E-2</v>
      </c>
      <c r="BW98" s="295">
        <v>1.461268580890171E-2</v>
      </c>
      <c r="BX98" s="295">
        <v>-1.6781666242590126E-3</v>
      </c>
      <c r="BY98" s="295">
        <v>-9.7608732946479761E-4</v>
      </c>
      <c r="BZ98" s="295">
        <v>-5.6939455790415015E-4</v>
      </c>
      <c r="CA98" s="295">
        <v>-3.326203808611389E-4</v>
      </c>
      <c r="CB98" s="296">
        <v>-1.9423328319541065E-4</v>
      </c>
    </row>
    <row r="99" spans="1:80" x14ac:dyDescent="0.4">
      <c r="B99" s="64" t="s">
        <v>579</v>
      </c>
      <c r="D99" s="295">
        <v>0</v>
      </c>
      <c r="E99" s="295">
        <v>0</v>
      </c>
      <c r="F99" s="295">
        <v>0</v>
      </c>
      <c r="G99" s="295">
        <v>0</v>
      </c>
      <c r="H99" s="295">
        <v>0</v>
      </c>
      <c r="I99" s="295">
        <v>0</v>
      </c>
      <c r="J99" s="295">
        <v>0</v>
      </c>
      <c r="K99" s="295">
        <v>0</v>
      </c>
      <c r="L99" s="295">
        <v>0</v>
      </c>
      <c r="M99" s="295">
        <v>0</v>
      </c>
      <c r="N99" s="295">
        <v>0</v>
      </c>
      <c r="O99" s="295">
        <v>0</v>
      </c>
      <c r="P99" s="295">
        <v>0</v>
      </c>
      <c r="Q99" s="295">
        <v>0</v>
      </c>
      <c r="R99" s="295">
        <v>0</v>
      </c>
      <c r="S99" s="295">
        <v>0</v>
      </c>
      <c r="T99" s="295">
        <v>0</v>
      </c>
      <c r="U99" s="295">
        <v>0</v>
      </c>
      <c r="V99" s="295">
        <v>0</v>
      </c>
      <c r="W99" s="295">
        <v>0</v>
      </c>
      <c r="X99" s="295">
        <v>0</v>
      </c>
      <c r="Y99" s="295">
        <v>0</v>
      </c>
      <c r="Z99" s="295">
        <v>0</v>
      </c>
      <c r="AA99" s="295">
        <v>0</v>
      </c>
      <c r="AB99" s="295">
        <v>0</v>
      </c>
      <c r="AC99" s="295">
        <v>0</v>
      </c>
      <c r="AD99" s="295">
        <v>0</v>
      </c>
      <c r="AE99" s="295">
        <v>0</v>
      </c>
      <c r="AF99" s="295">
        <v>0</v>
      </c>
      <c r="AG99" s="295">
        <v>0</v>
      </c>
      <c r="AH99" s="295">
        <v>0</v>
      </c>
      <c r="AI99" s="295">
        <v>0</v>
      </c>
      <c r="AJ99" s="295">
        <v>0</v>
      </c>
      <c r="AK99" s="295">
        <v>0</v>
      </c>
      <c r="AL99" s="295">
        <v>0</v>
      </c>
      <c r="AM99" s="295">
        <v>0</v>
      </c>
      <c r="AN99" s="295">
        <v>0</v>
      </c>
      <c r="AO99" s="295">
        <v>0</v>
      </c>
      <c r="AP99" s="295">
        <v>0</v>
      </c>
      <c r="AQ99" s="295">
        <v>0</v>
      </c>
      <c r="AR99" s="295">
        <v>0</v>
      </c>
      <c r="AS99" s="295">
        <v>0</v>
      </c>
      <c r="AT99" s="295">
        <v>0</v>
      </c>
      <c r="AU99" s="295">
        <v>0</v>
      </c>
      <c r="AV99" s="295">
        <v>0</v>
      </c>
      <c r="AW99" s="295">
        <v>0</v>
      </c>
      <c r="AX99" s="295">
        <v>0</v>
      </c>
      <c r="AY99" s="295">
        <v>0</v>
      </c>
      <c r="AZ99" s="295">
        <v>0</v>
      </c>
      <c r="BA99" s="295">
        <v>0</v>
      </c>
      <c r="BB99" s="295">
        <v>0</v>
      </c>
      <c r="BC99" s="295">
        <v>0</v>
      </c>
      <c r="BD99" s="295">
        <v>0</v>
      </c>
      <c r="BE99" s="295">
        <v>0</v>
      </c>
      <c r="BF99" s="295">
        <v>0</v>
      </c>
      <c r="BG99" s="295">
        <v>0</v>
      </c>
      <c r="BH99" s="295">
        <v>0</v>
      </c>
      <c r="BI99" s="295">
        <v>0</v>
      </c>
      <c r="BJ99" s="295">
        <v>0</v>
      </c>
      <c r="BK99" s="295">
        <v>0</v>
      </c>
      <c r="BL99" s="295">
        <v>0</v>
      </c>
      <c r="BM99" s="295">
        <v>0</v>
      </c>
      <c r="BN99" s="295">
        <v>0</v>
      </c>
      <c r="BO99" s="295">
        <v>0</v>
      </c>
      <c r="BP99" s="295">
        <v>0</v>
      </c>
      <c r="BQ99" s="295">
        <v>0</v>
      </c>
      <c r="BR99" s="295">
        <v>0</v>
      </c>
      <c r="BS99" s="295">
        <v>0</v>
      </c>
      <c r="BT99" s="295">
        <v>0</v>
      </c>
      <c r="BU99" s="295">
        <v>0</v>
      </c>
      <c r="BV99" s="295">
        <v>0</v>
      </c>
      <c r="BW99" s="295">
        <v>0</v>
      </c>
      <c r="BX99" s="295">
        <v>0</v>
      </c>
      <c r="BY99" s="295">
        <v>0</v>
      </c>
      <c r="BZ99" s="295">
        <v>0</v>
      </c>
      <c r="CA99" s="295">
        <v>0</v>
      </c>
      <c r="CB99" s="296">
        <v>0</v>
      </c>
    </row>
    <row r="100" spans="1:80" x14ac:dyDescent="0.4">
      <c r="B100" s="64" t="s">
        <v>572</v>
      </c>
      <c r="D100" s="295">
        <v>0</v>
      </c>
      <c r="E100" s="295">
        <v>0</v>
      </c>
      <c r="F100" s="295">
        <v>0</v>
      </c>
      <c r="G100" s="295">
        <v>0</v>
      </c>
      <c r="H100" s="295">
        <v>0</v>
      </c>
      <c r="I100" s="295">
        <v>0</v>
      </c>
      <c r="J100" s="295">
        <v>0</v>
      </c>
      <c r="K100" s="295">
        <v>0</v>
      </c>
      <c r="L100" s="295">
        <v>0</v>
      </c>
      <c r="M100" s="295">
        <v>0</v>
      </c>
      <c r="N100" s="295">
        <v>0</v>
      </c>
      <c r="O100" s="295">
        <v>0</v>
      </c>
      <c r="P100" s="295">
        <v>0</v>
      </c>
      <c r="Q100" s="295">
        <v>0</v>
      </c>
      <c r="R100" s="295">
        <v>0</v>
      </c>
      <c r="S100" s="295">
        <v>0</v>
      </c>
      <c r="T100" s="295">
        <v>0</v>
      </c>
      <c r="U100" s="295">
        <v>0</v>
      </c>
      <c r="V100" s="295">
        <v>0</v>
      </c>
      <c r="W100" s="295">
        <v>0</v>
      </c>
      <c r="X100" s="295">
        <v>0</v>
      </c>
      <c r="Y100" s="295">
        <v>0</v>
      </c>
      <c r="Z100" s="295">
        <v>0</v>
      </c>
      <c r="AA100" s="295">
        <v>0</v>
      </c>
      <c r="AB100" s="295">
        <v>0</v>
      </c>
      <c r="AC100" s="295">
        <v>0</v>
      </c>
      <c r="AD100" s="295">
        <v>0</v>
      </c>
      <c r="AE100" s="295">
        <v>0</v>
      </c>
      <c r="AF100" s="295">
        <v>0</v>
      </c>
      <c r="AG100" s="295">
        <v>0</v>
      </c>
      <c r="AH100" s="295">
        <v>0</v>
      </c>
      <c r="AI100" s="295">
        <v>0</v>
      </c>
      <c r="AJ100" s="295">
        <v>0</v>
      </c>
      <c r="AK100" s="295">
        <v>0</v>
      </c>
      <c r="AL100" s="295">
        <v>0</v>
      </c>
      <c r="AM100" s="295">
        <v>0</v>
      </c>
      <c r="AN100" s="295">
        <v>0</v>
      </c>
      <c r="AO100" s="295">
        <v>0</v>
      </c>
      <c r="AP100" s="295">
        <v>0</v>
      </c>
      <c r="AQ100" s="295">
        <v>0</v>
      </c>
      <c r="AR100" s="295">
        <v>0</v>
      </c>
      <c r="AS100" s="295">
        <v>0</v>
      </c>
      <c r="AT100" s="295">
        <v>0</v>
      </c>
      <c r="AU100" s="295">
        <v>0</v>
      </c>
      <c r="AV100" s="295">
        <v>0</v>
      </c>
      <c r="AW100" s="295">
        <v>0</v>
      </c>
      <c r="AX100" s="295">
        <v>0</v>
      </c>
      <c r="AY100" s="295">
        <v>0</v>
      </c>
      <c r="AZ100" s="295">
        <v>0</v>
      </c>
      <c r="BA100" s="295">
        <v>0</v>
      </c>
      <c r="BB100" s="295">
        <v>0</v>
      </c>
      <c r="BC100" s="295">
        <v>0</v>
      </c>
      <c r="BD100" s="295">
        <v>0</v>
      </c>
      <c r="BE100" s="295">
        <v>0</v>
      </c>
      <c r="BF100" s="295">
        <v>0</v>
      </c>
      <c r="BG100" s="295">
        <v>0</v>
      </c>
      <c r="BH100" s="295">
        <v>0</v>
      </c>
      <c r="BI100" s="295">
        <v>0</v>
      </c>
      <c r="BJ100" s="295">
        <v>0</v>
      </c>
      <c r="BK100" s="295">
        <v>0</v>
      </c>
      <c r="BL100" s="295">
        <v>2.9349364019729752E-2</v>
      </c>
      <c r="BM100" s="295">
        <v>0.58490118331883356</v>
      </c>
      <c r="BN100" s="295">
        <v>1.279942428270112</v>
      </c>
      <c r="BO100" s="295">
        <v>3.0176850494894119</v>
      </c>
      <c r="BP100" s="295">
        <v>11.709290659123443</v>
      </c>
      <c r="BQ100" s="295">
        <v>24.163093553525314</v>
      </c>
      <c r="BR100" s="295">
        <v>26.240404554967721</v>
      </c>
      <c r="BS100" s="295">
        <v>28.432305917350362</v>
      </c>
      <c r="BT100" s="295">
        <v>28.862391307830521</v>
      </c>
      <c r="BU100" s="295">
        <v>29.37172661904863</v>
      </c>
      <c r="BV100" s="295">
        <v>28.638222155738081</v>
      </c>
      <c r="BW100" s="295">
        <v>24.682809477527375</v>
      </c>
      <c r="BX100" s="295">
        <v>31.616474343206651</v>
      </c>
      <c r="BY100" s="295">
        <v>31.452888862854557</v>
      </c>
      <c r="BZ100" s="295">
        <v>31.554145475597366</v>
      </c>
      <c r="CA100" s="295">
        <v>31.847885014956407</v>
      </c>
      <c r="CB100" s="296">
        <v>31.785183697306291</v>
      </c>
    </row>
    <row r="101" spans="1:80" s="282" customFormat="1" ht="27" customHeight="1" thickBot="1" x14ac:dyDescent="0.4">
      <c r="B101" s="243" t="s">
        <v>588</v>
      </c>
      <c r="C101" s="320"/>
      <c r="D101" s="300">
        <v>0</v>
      </c>
      <c r="E101" s="300">
        <v>0</v>
      </c>
      <c r="F101" s="300">
        <v>0</v>
      </c>
      <c r="G101" s="300">
        <v>0</v>
      </c>
      <c r="H101" s="300">
        <v>0</v>
      </c>
      <c r="I101" s="300">
        <v>0</v>
      </c>
      <c r="J101" s="300">
        <v>0</v>
      </c>
      <c r="K101" s="300">
        <v>0</v>
      </c>
      <c r="L101" s="300">
        <v>0</v>
      </c>
      <c r="M101" s="300">
        <v>0</v>
      </c>
      <c r="N101" s="300">
        <v>0</v>
      </c>
      <c r="O101" s="300">
        <v>0</v>
      </c>
      <c r="P101" s="300">
        <v>0</v>
      </c>
      <c r="Q101" s="300">
        <v>0</v>
      </c>
      <c r="R101" s="300">
        <v>0</v>
      </c>
      <c r="S101" s="300">
        <v>0</v>
      </c>
      <c r="T101" s="300">
        <v>0</v>
      </c>
      <c r="U101" s="300">
        <v>0</v>
      </c>
      <c r="V101" s="300">
        <v>0</v>
      </c>
      <c r="W101" s="300">
        <v>0</v>
      </c>
      <c r="X101" s="300">
        <v>0</v>
      </c>
      <c r="Y101" s="300">
        <v>0</v>
      </c>
      <c r="Z101" s="300">
        <v>0</v>
      </c>
      <c r="AA101" s="300">
        <v>0</v>
      </c>
      <c r="AB101" s="300">
        <v>0</v>
      </c>
      <c r="AC101" s="300">
        <v>0</v>
      </c>
      <c r="AD101" s="300">
        <v>0</v>
      </c>
      <c r="AE101" s="300">
        <v>0</v>
      </c>
      <c r="AF101" s="300">
        <v>0</v>
      </c>
      <c r="AG101" s="300">
        <v>0</v>
      </c>
      <c r="AH101" s="300">
        <v>0</v>
      </c>
      <c r="AI101" s="300">
        <v>0</v>
      </c>
      <c r="AJ101" s="300">
        <v>0</v>
      </c>
      <c r="AK101" s="300">
        <v>0</v>
      </c>
      <c r="AL101" s="300">
        <v>0</v>
      </c>
      <c r="AM101" s="300">
        <v>0</v>
      </c>
      <c r="AN101" s="300">
        <v>0</v>
      </c>
      <c r="AO101" s="300">
        <v>0</v>
      </c>
      <c r="AP101" s="300">
        <v>0</v>
      </c>
      <c r="AQ101" s="300">
        <v>0</v>
      </c>
      <c r="AR101" s="300">
        <v>0</v>
      </c>
      <c r="AS101" s="300">
        <v>0</v>
      </c>
      <c r="AT101" s="300">
        <v>0</v>
      </c>
      <c r="AU101" s="300">
        <v>0</v>
      </c>
      <c r="AV101" s="300">
        <v>0</v>
      </c>
      <c r="AW101" s="300">
        <v>0</v>
      </c>
      <c r="AX101" s="300">
        <v>0</v>
      </c>
      <c r="AY101" s="300">
        <v>0</v>
      </c>
      <c r="AZ101" s="300">
        <v>1.0277049458837475</v>
      </c>
      <c r="BA101" s="300">
        <v>0.90833282039636387</v>
      </c>
      <c r="BB101" s="300">
        <v>1.1838391888641071</v>
      </c>
      <c r="BC101" s="300">
        <v>1.236632645424812</v>
      </c>
      <c r="BD101" s="300">
        <v>3.4381996075550099</v>
      </c>
      <c r="BE101" s="300">
        <v>3.0903195578961751</v>
      </c>
      <c r="BF101" s="300">
        <v>2.3611069453083928</v>
      </c>
      <c r="BG101" s="300">
        <v>2.1885165800471968</v>
      </c>
      <c r="BH101" s="300">
        <v>2.2181685390095791</v>
      </c>
      <c r="BI101" s="300">
        <v>2.2272249532500439</v>
      </c>
      <c r="BJ101" s="300">
        <v>2.387965262118493</v>
      </c>
      <c r="BK101" s="300">
        <v>2.3582922090814469</v>
      </c>
      <c r="BL101" s="300">
        <v>2.3620279221941662</v>
      </c>
      <c r="BM101" s="300">
        <v>2.317172698203724</v>
      </c>
      <c r="BN101" s="300">
        <v>2.1454146412586801</v>
      </c>
      <c r="BO101" s="300">
        <v>2.1555237673926033</v>
      </c>
      <c r="BP101" s="300">
        <v>2.1378417317475344</v>
      </c>
      <c r="BQ101" s="300">
        <v>1.5466808927173838</v>
      </c>
      <c r="BR101" s="300">
        <v>0.53883692113404891</v>
      </c>
      <c r="BS101" s="300">
        <v>0.36744179191390208</v>
      </c>
      <c r="BT101" s="300">
        <v>0.33327935905449874</v>
      </c>
      <c r="BU101" s="300">
        <v>0.16722346254534523</v>
      </c>
      <c r="BV101" s="300">
        <v>0.13302088899406309</v>
      </c>
      <c r="BW101" s="300">
        <v>0.12001110583604543</v>
      </c>
      <c r="BX101" s="300">
        <v>0.10462990723985995</v>
      </c>
      <c r="BY101" s="300">
        <v>9.7077952972401807E-2</v>
      </c>
      <c r="BZ101" s="300">
        <v>9.0961848340105136E-2</v>
      </c>
      <c r="CA101" s="300">
        <v>8.7213581514621011E-2</v>
      </c>
      <c r="CB101" s="301">
        <v>7.9942494368578185E-2</v>
      </c>
    </row>
    <row r="102" spans="1:80" ht="39.75" customHeight="1" x14ac:dyDescent="0.4">
      <c r="A102" s="250"/>
      <c r="B102" s="251" t="s">
        <v>590</v>
      </c>
      <c r="C102" s="252"/>
      <c r="D102" s="253" t="s">
        <v>431</v>
      </c>
      <c r="E102" s="253" t="s">
        <v>432</v>
      </c>
      <c r="F102" s="253" t="s">
        <v>433</v>
      </c>
      <c r="G102" s="253" t="s">
        <v>434</v>
      </c>
      <c r="H102" s="253" t="s">
        <v>435</v>
      </c>
      <c r="I102" s="253" t="s">
        <v>436</v>
      </c>
      <c r="J102" s="253" t="s">
        <v>437</v>
      </c>
      <c r="K102" s="253" t="s">
        <v>438</v>
      </c>
      <c r="L102" s="253" t="s">
        <v>439</v>
      </c>
      <c r="M102" s="253" t="s">
        <v>440</v>
      </c>
      <c r="N102" s="253" t="s">
        <v>441</v>
      </c>
      <c r="O102" s="253" t="s">
        <v>442</v>
      </c>
      <c r="P102" s="253" t="s">
        <v>443</v>
      </c>
      <c r="Q102" s="253" t="s">
        <v>444</v>
      </c>
      <c r="R102" s="253" t="s">
        <v>445</v>
      </c>
      <c r="S102" s="253" t="s">
        <v>446</v>
      </c>
      <c r="T102" s="253" t="s">
        <v>447</v>
      </c>
      <c r="U102" s="253" t="s">
        <v>448</v>
      </c>
      <c r="V102" s="253" t="s">
        <v>449</v>
      </c>
      <c r="W102" s="253" t="s">
        <v>450</v>
      </c>
      <c r="X102" s="253" t="s">
        <v>451</v>
      </c>
      <c r="Y102" s="253" t="s">
        <v>452</v>
      </c>
      <c r="Z102" s="253" t="s">
        <v>453</v>
      </c>
      <c r="AA102" s="253" t="s">
        <v>454</v>
      </c>
      <c r="AB102" s="253" t="s">
        <v>455</v>
      </c>
      <c r="AC102" s="253" t="s">
        <v>456</v>
      </c>
      <c r="AD102" s="253" t="s">
        <v>457</v>
      </c>
      <c r="AE102" s="253" t="s">
        <v>458</v>
      </c>
      <c r="AF102" s="253" t="s">
        <v>459</v>
      </c>
      <c r="AG102" s="253" t="s">
        <v>460</v>
      </c>
      <c r="AH102" s="253" t="s">
        <v>461</v>
      </c>
      <c r="AI102" s="253" t="s">
        <v>462</v>
      </c>
      <c r="AJ102" s="253" t="s">
        <v>463</v>
      </c>
      <c r="AK102" s="253" t="s">
        <v>464</v>
      </c>
      <c r="AL102" s="253" t="s">
        <v>465</v>
      </c>
      <c r="AM102" s="253" t="s">
        <v>466</v>
      </c>
      <c r="AN102" s="253" t="s">
        <v>467</v>
      </c>
      <c r="AO102" s="253" t="s">
        <v>468</v>
      </c>
      <c r="AP102" s="253" t="s">
        <v>469</v>
      </c>
      <c r="AQ102" s="253" t="s">
        <v>470</v>
      </c>
      <c r="AR102" s="253" t="s">
        <v>471</v>
      </c>
      <c r="AS102" s="253" t="s">
        <v>472</v>
      </c>
      <c r="AT102" s="253" t="s">
        <v>473</v>
      </c>
      <c r="AU102" s="253" t="s">
        <v>474</v>
      </c>
      <c r="AV102" s="253" t="s">
        <v>475</v>
      </c>
      <c r="AW102" s="253" t="s">
        <v>476</v>
      </c>
      <c r="AX102" s="253" t="s">
        <v>477</v>
      </c>
      <c r="AY102" s="253" t="s">
        <v>478</v>
      </c>
      <c r="AZ102" s="253" t="s">
        <v>479</v>
      </c>
      <c r="BA102" s="253" t="s">
        <v>480</v>
      </c>
      <c r="BB102" s="253" t="s">
        <v>481</v>
      </c>
      <c r="BC102" s="253" t="s">
        <v>482</v>
      </c>
      <c r="BD102" s="253" t="s">
        <v>483</v>
      </c>
      <c r="BE102" s="253" t="s">
        <v>484</v>
      </c>
      <c r="BF102" s="253" t="s">
        <v>485</v>
      </c>
      <c r="BG102" s="253" t="s">
        <v>486</v>
      </c>
      <c r="BH102" s="253" t="s">
        <v>487</v>
      </c>
      <c r="BI102" s="253" t="s">
        <v>488</v>
      </c>
      <c r="BJ102" s="253" t="s">
        <v>489</v>
      </c>
      <c r="BK102" s="253" t="s">
        <v>490</v>
      </c>
      <c r="BL102" s="253" t="s">
        <v>491</v>
      </c>
      <c r="BM102" s="253" t="s">
        <v>492</v>
      </c>
      <c r="BN102" s="253" t="s">
        <v>493</v>
      </c>
      <c r="BO102" s="253" t="s">
        <v>494</v>
      </c>
      <c r="BP102" s="253" t="s">
        <v>495</v>
      </c>
      <c r="BQ102" s="253" t="s">
        <v>496</v>
      </c>
      <c r="BR102" s="253" t="s">
        <v>497</v>
      </c>
      <c r="BS102" s="253" t="s">
        <v>498</v>
      </c>
      <c r="BT102" s="253" t="s">
        <v>499</v>
      </c>
      <c r="BU102" s="253" t="s">
        <v>500</v>
      </c>
      <c r="BV102" s="253" t="s">
        <v>501</v>
      </c>
      <c r="BW102" s="253" t="s">
        <v>502</v>
      </c>
      <c r="BX102" s="253" t="s">
        <v>503</v>
      </c>
      <c r="BY102" s="253" t="s">
        <v>504</v>
      </c>
      <c r="BZ102" s="253" t="s">
        <v>505</v>
      </c>
      <c r="CA102" s="253" t="s">
        <v>506</v>
      </c>
      <c r="CB102" s="254" t="s">
        <v>507</v>
      </c>
    </row>
    <row r="103" spans="1:80" s="175" customFormat="1" ht="30.75" customHeight="1" x14ac:dyDescent="0.4">
      <c r="A103" s="239"/>
      <c r="B103" s="60" t="s">
        <v>571</v>
      </c>
      <c r="C103" s="66"/>
      <c r="D103" s="291" t="s">
        <v>411</v>
      </c>
      <c r="E103" s="291" t="s">
        <v>411</v>
      </c>
      <c r="F103" s="291" t="s">
        <v>411</v>
      </c>
      <c r="G103" s="291" t="s">
        <v>411</v>
      </c>
      <c r="H103" s="291" t="s">
        <v>411</v>
      </c>
      <c r="I103" s="291" t="s">
        <v>411</v>
      </c>
      <c r="J103" s="291" t="s">
        <v>411</v>
      </c>
      <c r="K103" s="291" t="s">
        <v>411</v>
      </c>
      <c r="L103" s="291" t="s">
        <v>411</v>
      </c>
      <c r="M103" s="291" t="s">
        <v>411</v>
      </c>
      <c r="N103" s="291" t="s">
        <v>411</v>
      </c>
      <c r="O103" s="291" t="s">
        <v>411</v>
      </c>
      <c r="P103" s="291" t="s">
        <v>411</v>
      </c>
      <c r="Q103" s="291" t="s">
        <v>411</v>
      </c>
      <c r="R103" s="291" t="s">
        <v>411</v>
      </c>
      <c r="S103" s="291" t="s">
        <v>411</v>
      </c>
      <c r="T103" s="291" t="s">
        <v>411</v>
      </c>
      <c r="U103" s="291" t="s">
        <v>411</v>
      </c>
      <c r="V103" s="291" t="s">
        <v>411</v>
      </c>
      <c r="W103" s="291" t="s">
        <v>411</v>
      </c>
      <c r="X103" s="291" t="s">
        <v>411</v>
      </c>
      <c r="Y103" s="291" t="s">
        <v>411</v>
      </c>
      <c r="Z103" s="291" t="s">
        <v>411</v>
      </c>
      <c r="AA103" s="291" t="s">
        <v>411</v>
      </c>
      <c r="AB103" s="291" t="s">
        <v>411</v>
      </c>
      <c r="AC103" s="291" t="s">
        <v>411</v>
      </c>
      <c r="AD103" s="291" t="s">
        <v>411</v>
      </c>
      <c r="AE103" s="291" t="s">
        <v>411</v>
      </c>
      <c r="AF103" s="291" t="s">
        <v>411</v>
      </c>
      <c r="AG103" s="291" t="s">
        <v>411</v>
      </c>
      <c r="AH103" s="291">
        <v>1253</v>
      </c>
      <c r="AI103" s="291">
        <v>1271</v>
      </c>
      <c r="AJ103" s="291">
        <v>1270</v>
      </c>
      <c r="AK103" s="291">
        <v>1340</v>
      </c>
      <c r="AL103" s="291">
        <v>1386</v>
      </c>
      <c r="AM103" s="291">
        <v>1331</v>
      </c>
      <c r="AN103" s="291">
        <v>1338</v>
      </c>
      <c r="AO103" s="291">
        <v>1408</v>
      </c>
      <c r="AP103" s="291">
        <v>1446</v>
      </c>
      <c r="AQ103" s="291">
        <v>1531</v>
      </c>
      <c r="AR103" s="291">
        <v>1661</v>
      </c>
      <c r="AS103" s="291">
        <v>1798</v>
      </c>
      <c r="AT103" s="291">
        <v>1959</v>
      </c>
      <c r="AU103" s="291">
        <v>2172</v>
      </c>
      <c r="AV103" s="291">
        <v>2409</v>
      </c>
      <c r="AW103" s="291">
        <v>2594</v>
      </c>
      <c r="AX103" s="291">
        <v>2766</v>
      </c>
      <c r="AY103" s="291">
        <v>2847</v>
      </c>
      <c r="AZ103" s="291">
        <v>2819</v>
      </c>
      <c r="BA103" s="291">
        <v>2813</v>
      </c>
      <c r="BB103" s="291">
        <v>2749</v>
      </c>
      <c r="BC103" s="321">
        <v>2731</v>
      </c>
      <c r="BD103" s="314">
        <v>2767</v>
      </c>
      <c r="BE103" s="291">
        <v>2796</v>
      </c>
      <c r="BF103" s="291">
        <v>2814</v>
      </c>
      <c r="BG103" s="314">
        <v>2819</v>
      </c>
      <c r="BH103" s="314">
        <v>2812</v>
      </c>
      <c r="BI103" s="291">
        <v>2763</v>
      </c>
      <c r="BJ103" s="291">
        <v>2719</v>
      </c>
      <c r="BK103" s="291">
        <v>2678</v>
      </c>
      <c r="BL103" s="291">
        <v>2719</v>
      </c>
      <c r="BM103" s="291">
        <v>2662</v>
      </c>
      <c r="BN103" s="291">
        <v>2636</v>
      </c>
      <c r="BO103" s="291">
        <v>2609</v>
      </c>
      <c r="BP103" s="291">
        <v>2540</v>
      </c>
      <c r="BQ103" s="291">
        <v>2476</v>
      </c>
      <c r="BR103" s="291">
        <v>2531</v>
      </c>
      <c r="BS103" s="291">
        <v>2543</v>
      </c>
      <c r="BT103" s="291">
        <v>2492</v>
      </c>
      <c r="BU103" s="291">
        <v>2400</v>
      </c>
      <c r="BV103" s="291">
        <v>2220</v>
      </c>
      <c r="BW103" s="291">
        <v>1995</v>
      </c>
      <c r="BX103" s="291">
        <v>2561</v>
      </c>
      <c r="BY103" s="291">
        <v>2572</v>
      </c>
      <c r="BZ103" s="291">
        <v>2580</v>
      </c>
      <c r="CA103" s="291">
        <v>2587</v>
      </c>
      <c r="CB103" s="292">
        <v>2593</v>
      </c>
    </row>
    <row r="104" spans="1:80" x14ac:dyDescent="0.4">
      <c r="A104" s="256"/>
      <c r="B104" s="294" t="s">
        <v>373</v>
      </c>
      <c r="D104" s="295" t="s">
        <v>411</v>
      </c>
      <c r="E104" s="295" t="s">
        <v>411</v>
      </c>
      <c r="F104" s="295" t="s">
        <v>411</v>
      </c>
      <c r="G104" s="295" t="s">
        <v>411</v>
      </c>
      <c r="H104" s="295" t="s">
        <v>411</v>
      </c>
      <c r="I104" s="295" t="s">
        <v>411</v>
      </c>
      <c r="J104" s="295" t="s">
        <v>411</v>
      </c>
      <c r="K104" s="295" t="s">
        <v>411</v>
      </c>
      <c r="L104" s="295" t="s">
        <v>411</v>
      </c>
      <c r="M104" s="295" t="s">
        <v>411</v>
      </c>
      <c r="N104" s="295" t="s">
        <v>411</v>
      </c>
      <c r="O104" s="295" t="s">
        <v>411</v>
      </c>
      <c r="P104" s="295" t="s">
        <v>411</v>
      </c>
      <c r="Q104" s="295" t="s">
        <v>411</v>
      </c>
      <c r="R104" s="295" t="s">
        <v>411</v>
      </c>
      <c r="S104" s="295" t="s">
        <v>411</v>
      </c>
      <c r="T104" s="295" t="s">
        <v>411</v>
      </c>
      <c r="U104" s="295" t="s">
        <v>411</v>
      </c>
      <c r="V104" s="295" t="s">
        <v>411</v>
      </c>
      <c r="W104" s="295" t="s">
        <v>411</v>
      </c>
      <c r="X104" s="295" t="s">
        <v>411</v>
      </c>
      <c r="Y104" s="295" t="s">
        <v>411</v>
      </c>
      <c r="Z104" s="295" t="s">
        <v>411</v>
      </c>
      <c r="AA104" s="295" t="s">
        <v>411</v>
      </c>
      <c r="AB104" s="295" t="s">
        <v>411</v>
      </c>
      <c r="AC104" s="295" t="s">
        <v>411</v>
      </c>
      <c r="AD104" s="295" t="s">
        <v>411</v>
      </c>
      <c r="AE104" s="295" t="s">
        <v>411</v>
      </c>
      <c r="AF104" s="295" t="s">
        <v>411</v>
      </c>
      <c r="AG104" s="295" t="s">
        <v>411</v>
      </c>
      <c r="AH104" s="295">
        <v>1204</v>
      </c>
      <c r="AI104" s="295">
        <v>1210</v>
      </c>
      <c r="AJ104" s="295">
        <v>1201</v>
      </c>
      <c r="AK104" s="295">
        <v>1265</v>
      </c>
      <c r="AL104" s="295">
        <v>1306</v>
      </c>
      <c r="AM104" s="295">
        <v>1244</v>
      </c>
      <c r="AN104" s="295">
        <v>1234</v>
      </c>
      <c r="AO104" s="295">
        <v>1285</v>
      </c>
      <c r="AP104" s="295">
        <v>1300</v>
      </c>
      <c r="AQ104" s="295">
        <v>1358</v>
      </c>
      <c r="AR104" s="295">
        <v>1460</v>
      </c>
      <c r="AS104" s="295">
        <v>1564</v>
      </c>
      <c r="AT104" s="295">
        <v>1691</v>
      </c>
      <c r="AU104" s="295">
        <v>1874</v>
      </c>
      <c r="AV104" s="295">
        <v>2085</v>
      </c>
      <c r="AW104" s="295">
        <v>2248</v>
      </c>
      <c r="AX104" s="295">
        <v>2411</v>
      </c>
      <c r="AY104" s="295">
        <v>2526</v>
      </c>
      <c r="AZ104" s="295">
        <v>2568</v>
      </c>
      <c r="BA104" s="295">
        <v>2624</v>
      </c>
      <c r="BB104" s="295">
        <v>2626</v>
      </c>
      <c r="BC104" s="322">
        <v>2664</v>
      </c>
      <c r="BD104" s="295">
        <v>2720</v>
      </c>
      <c r="BE104" s="295">
        <v>2753</v>
      </c>
      <c r="BF104" s="295">
        <v>2773</v>
      </c>
      <c r="BG104" s="295">
        <v>2778</v>
      </c>
      <c r="BH104" s="295">
        <v>2770</v>
      </c>
      <c r="BI104" s="295">
        <v>2721</v>
      </c>
      <c r="BJ104" s="295">
        <v>2677</v>
      </c>
      <c r="BK104" s="295">
        <v>2636</v>
      </c>
      <c r="BL104" s="295">
        <v>2678</v>
      </c>
      <c r="BM104" s="295">
        <v>2621</v>
      </c>
      <c r="BN104" s="295">
        <v>2597</v>
      </c>
      <c r="BO104" s="295">
        <v>2572</v>
      </c>
      <c r="BP104" s="295">
        <v>2506</v>
      </c>
      <c r="BQ104" s="295">
        <v>2445</v>
      </c>
      <c r="BR104" s="295">
        <v>2502</v>
      </c>
      <c r="BS104" s="295">
        <v>2505</v>
      </c>
      <c r="BT104" s="295">
        <v>2457</v>
      </c>
      <c r="BU104" s="295">
        <v>2368</v>
      </c>
      <c r="BV104" s="295">
        <v>2191</v>
      </c>
      <c r="BW104" s="295">
        <v>1968</v>
      </c>
      <c r="BX104" s="295">
        <v>2538</v>
      </c>
      <c r="BY104" s="295">
        <v>2549</v>
      </c>
      <c r="BZ104" s="295">
        <v>2559</v>
      </c>
      <c r="CA104" s="295">
        <v>2567</v>
      </c>
      <c r="CB104" s="296">
        <v>2574</v>
      </c>
    </row>
    <row r="105" spans="1:80" x14ac:dyDescent="0.4">
      <c r="A105" s="256"/>
      <c r="B105" s="294" t="s">
        <v>372</v>
      </c>
      <c r="D105" s="295" t="s">
        <v>411</v>
      </c>
      <c r="E105" s="295" t="s">
        <v>411</v>
      </c>
      <c r="F105" s="295" t="s">
        <v>411</v>
      </c>
      <c r="G105" s="295" t="s">
        <v>411</v>
      </c>
      <c r="H105" s="295" t="s">
        <v>411</v>
      </c>
      <c r="I105" s="295" t="s">
        <v>411</v>
      </c>
      <c r="J105" s="295" t="s">
        <v>411</v>
      </c>
      <c r="K105" s="295" t="s">
        <v>411</v>
      </c>
      <c r="L105" s="295" t="s">
        <v>411</v>
      </c>
      <c r="M105" s="295" t="s">
        <v>411</v>
      </c>
      <c r="N105" s="295" t="s">
        <v>411</v>
      </c>
      <c r="O105" s="295" t="s">
        <v>411</v>
      </c>
      <c r="P105" s="295" t="s">
        <v>411</v>
      </c>
      <c r="Q105" s="295" t="s">
        <v>411</v>
      </c>
      <c r="R105" s="295" t="s">
        <v>411</v>
      </c>
      <c r="S105" s="295" t="s">
        <v>411</v>
      </c>
      <c r="T105" s="295" t="s">
        <v>411</v>
      </c>
      <c r="U105" s="295" t="s">
        <v>411</v>
      </c>
      <c r="V105" s="295" t="s">
        <v>411</v>
      </c>
      <c r="W105" s="295" t="s">
        <v>411</v>
      </c>
      <c r="X105" s="295" t="s">
        <v>411</v>
      </c>
      <c r="Y105" s="295" t="s">
        <v>411</v>
      </c>
      <c r="Z105" s="295" t="s">
        <v>411</v>
      </c>
      <c r="AA105" s="295" t="s">
        <v>411</v>
      </c>
      <c r="AB105" s="295" t="s">
        <v>411</v>
      </c>
      <c r="AC105" s="295" t="s">
        <v>411</v>
      </c>
      <c r="AD105" s="295" t="s">
        <v>411</v>
      </c>
      <c r="AE105" s="295" t="s">
        <v>411</v>
      </c>
      <c r="AF105" s="295" t="s">
        <v>411</v>
      </c>
      <c r="AG105" s="295" t="s">
        <v>411</v>
      </c>
      <c r="AH105" s="295">
        <v>49</v>
      </c>
      <c r="AI105" s="295">
        <v>61</v>
      </c>
      <c r="AJ105" s="295">
        <v>68</v>
      </c>
      <c r="AK105" s="295">
        <v>75</v>
      </c>
      <c r="AL105" s="295">
        <v>80</v>
      </c>
      <c r="AM105" s="295">
        <v>88</v>
      </c>
      <c r="AN105" s="295">
        <v>104</v>
      </c>
      <c r="AO105" s="295">
        <v>123</v>
      </c>
      <c r="AP105" s="295">
        <v>146</v>
      </c>
      <c r="AQ105" s="295">
        <v>173</v>
      </c>
      <c r="AR105" s="295">
        <v>201</v>
      </c>
      <c r="AS105" s="295">
        <v>234</v>
      </c>
      <c r="AT105" s="295">
        <v>269</v>
      </c>
      <c r="AU105" s="295">
        <v>298</v>
      </c>
      <c r="AV105" s="295">
        <v>323</v>
      </c>
      <c r="AW105" s="295">
        <v>346</v>
      </c>
      <c r="AX105" s="295">
        <v>354</v>
      </c>
      <c r="AY105" s="295">
        <v>322</v>
      </c>
      <c r="AZ105" s="295">
        <v>250</v>
      </c>
      <c r="BA105" s="295">
        <v>189</v>
      </c>
      <c r="BB105" s="295">
        <v>123</v>
      </c>
      <c r="BC105" s="295">
        <v>67</v>
      </c>
      <c r="BD105" s="295">
        <v>47</v>
      </c>
      <c r="BE105" s="295">
        <v>43</v>
      </c>
      <c r="BF105" s="295">
        <v>41</v>
      </c>
      <c r="BG105" s="295">
        <v>41</v>
      </c>
      <c r="BH105" s="295">
        <v>42</v>
      </c>
      <c r="BI105" s="295">
        <v>42</v>
      </c>
      <c r="BJ105" s="295">
        <v>42</v>
      </c>
      <c r="BK105" s="295">
        <v>42</v>
      </c>
      <c r="BL105" s="295">
        <v>41</v>
      </c>
      <c r="BM105" s="295">
        <v>40</v>
      </c>
      <c r="BN105" s="295">
        <v>39</v>
      </c>
      <c r="BO105" s="295">
        <v>36</v>
      </c>
      <c r="BP105" s="295">
        <v>34</v>
      </c>
      <c r="BQ105" s="295">
        <v>31</v>
      </c>
      <c r="BR105" s="295">
        <v>29</v>
      </c>
      <c r="BS105" s="295">
        <v>38</v>
      </c>
      <c r="BT105" s="295">
        <v>35</v>
      </c>
      <c r="BU105" s="295">
        <v>32</v>
      </c>
      <c r="BV105" s="295">
        <v>29</v>
      </c>
      <c r="BW105" s="295">
        <v>27</v>
      </c>
      <c r="BX105" s="295">
        <v>24</v>
      </c>
      <c r="BY105" s="295">
        <v>22</v>
      </c>
      <c r="BZ105" s="295">
        <v>21</v>
      </c>
      <c r="CA105" s="295">
        <v>20</v>
      </c>
      <c r="CB105" s="296">
        <v>19</v>
      </c>
    </row>
    <row r="106" spans="1:80" s="175" customFormat="1" x14ac:dyDescent="0.4">
      <c r="A106" s="256"/>
      <c r="B106" s="318"/>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6"/>
    </row>
    <row r="107" spans="1:80" s="175" customFormat="1" x14ac:dyDescent="0.4">
      <c r="B107" s="66" t="s">
        <v>195</v>
      </c>
      <c r="D107" s="291">
        <v>0</v>
      </c>
      <c r="E107" s="291">
        <v>0</v>
      </c>
      <c r="F107" s="291">
        <v>0</v>
      </c>
      <c r="G107" s="291">
        <v>0</v>
      </c>
      <c r="H107" s="291">
        <v>0</v>
      </c>
      <c r="I107" s="291">
        <v>0</v>
      </c>
      <c r="J107" s="291">
        <v>0</v>
      </c>
      <c r="K107" s="291">
        <v>0</v>
      </c>
      <c r="L107" s="291">
        <v>0</v>
      </c>
      <c r="M107" s="291">
        <v>0</v>
      </c>
      <c r="N107" s="291">
        <v>0</v>
      </c>
      <c r="O107" s="291">
        <v>0</v>
      </c>
      <c r="P107" s="291">
        <v>0</v>
      </c>
      <c r="Q107" s="291">
        <v>0</v>
      </c>
      <c r="R107" s="291">
        <v>0</v>
      </c>
      <c r="S107" s="291">
        <v>0</v>
      </c>
      <c r="T107" s="291">
        <v>0</v>
      </c>
      <c r="U107" s="291">
        <v>0</v>
      </c>
      <c r="V107" s="291">
        <v>0</v>
      </c>
      <c r="W107" s="291">
        <v>0</v>
      </c>
      <c r="X107" s="291">
        <v>0</v>
      </c>
      <c r="Y107" s="291">
        <v>0</v>
      </c>
      <c r="Z107" s="291">
        <v>0</v>
      </c>
      <c r="AA107" s="291">
        <v>0</v>
      </c>
      <c r="AB107" s="291">
        <v>0</v>
      </c>
      <c r="AC107" s="291">
        <v>0</v>
      </c>
      <c r="AD107" s="291">
        <v>0</v>
      </c>
      <c r="AE107" s="291">
        <v>0</v>
      </c>
      <c r="AF107" s="291">
        <v>0</v>
      </c>
      <c r="AG107" s="291">
        <v>0</v>
      </c>
      <c r="AH107" s="291">
        <v>0</v>
      </c>
      <c r="AI107" s="291">
        <v>0</v>
      </c>
      <c r="AJ107" s="291">
        <v>0</v>
      </c>
      <c r="AK107" s="291">
        <v>0</v>
      </c>
      <c r="AL107" s="291">
        <v>0</v>
      </c>
      <c r="AM107" s="291">
        <v>0</v>
      </c>
      <c r="AN107" s="291">
        <v>0</v>
      </c>
      <c r="AO107" s="291">
        <v>0</v>
      </c>
      <c r="AP107" s="291">
        <v>0</v>
      </c>
      <c r="AQ107" s="291">
        <v>0</v>
      </c>
      <c r="AR107" s="291">
        <v>0</v>
      </c>
      <c r="AS107" s="291">
        <v>0</v>
      </c>
      <c r="AT107" s="291">
        <v>0</v>
      </c>
      <c r="AU107" s="291">
        <v>0</v>
      </c>
      <c r="AV107" s="291">
        <v>0</v>
      </c>
      <c r="AW107" s="291">
        <v>0</v>
      </c>
      <c r="AX107" s="291">
        <v>0</v>
      </c>
      <c r="AY107" s="291">
        <v>0</v>
      </c>
      <c r="AZ107" s="291">
        <v>0</v>
      </c>
      <c r="BA107" s="291">
        <v>0</v>
      </c>
      <c r="BB107" s="291">
        <v>0</v>
      </c>
      <c r="BC107" s="291">
        <v>0</v>
      </c>
      <c r="BD107" s="291">
        <v>0</v>
      </c>
      <c r="BE107" s="291">
        <v>0</v>
      </c>
      <c r="BF107" s="291">
        <v>0</v>
      </c>
      <c r="BG107" s="291">
        <v>0</v>
      </c>
      <c r="BH107" s="291">
        <v>0</v>
      </c>
      <c r="BI107" s="291">
        <v>0</v>
      </c>
      <c r="BJ107" s="291">
        <v>0</v>
      </c>
      <c r="BK107" s="291">
        <v>0</v>
      </c>
      <c r="BL107" s="291">
        <v>136</v>
      </c>
      <c r="BM107" s="291">
        <v>391</v>
      </c>
      <c r="BN107" s="291">
        <v>579</v>
      </c>
      <c r="BO107" s="291">
        <v>811</v>
      </c>
      <c r="BP107" s="291">
        <v>1365</v>
      </c>
      <c r="BQ107" s="291">
        <v>1912</v>
      </c>
      <c r="BR107" s="291">
        <v>2235</v>
      </c>
      <c r="BS107" s="291">
        <v>2356</v>
      </c>
      <c r="BT107" s="291">
        <v>2381</v>
      </c>
      <c r="BU107" s="291">
        <v>2325</v>
      </c>
      <c r="BV107" s="291">
        <v>2159</v>
      </c>
      <c r="BW107" s="291">
        <v>1938</v>
      </c>
      <c r="BX107" s="291">
        <v>2507</v>
      </c>
      <c r="BY107" s="291">
        <v>2518</v>
      </c>
      <c r="BZ107" s="291">
        <v>2527</v>
      </c>
      <c r="CA107" s="291">
        <v>2535</v>
      </c>
      <c r="CB107" s="292">
        <v>2542</v>
      </c>
    </row>
    <row r="108" spans="1:80" x14ac:dyDescent="0.4">
      <c r="B108" s="64" t="s">
        <v>572</v>
      </c>
      <c r="D108" s="295">
        <v>0</v>
      </c>
      <c r="E108" s="295">
        <v>0</v>
      </c>
      <c r="F108" s="295">
        <v>0</v>
      </c>
      <c r="G108" s="295">
        <v>0</v>
      </c>
      <c r="H108" s="295">
        <v>0</v>
      </c>
      <c r="I108" s="295">
        <v>0</v>
      </c>
      <c r="J108" s="295">
        <v>0</v>
      </c>
      <c r="K108" s="295">
        <v>0</v>
      </c>
      <c r="L108" s="295">
        <v>0</v>
      </c>
      <c r="M108" s="295">
        <v>0</v>
      </c>
      <c r="N108" s="295">
        <v>0</v>
      </c>
      <c r="O108" s="295">
        <v>0</v>
      </c>
      <c r="P108" s="295">
        <v>0</v>
      </c>
      <c r="Q108" s="295">
        <v>0</v>
      </c>
      <c r="R108" s="295">
        <v>0</v>
      </c>
      <c r="S108" s="295">
        <v>0</v>
      </c>
      <c r="T108" s="295">
        <v>0</v>
      </c>
      <c r="U108" s="295">
        <v>0</v>
      </c>
      <c r="V108" s="295">
        <v>0</v>
      </c>
      <c r="W108" s="295">
        <v>0</v>
      </c>
      <c r="X108" s="295">
        <v>0</v>
      </c>
      <c r="Y108" s="295">
        <v>0</v>
      </c>
      <c r="Z108" s="295">
        <v>0</v>
      </c>
      <c r="AA108" s="295">
        <v>0</v>
      </c>
      <c r="AB108" s="295">
        <v>0</v>
      </c>
      <c r="AC108" s="295">
        <v>0</v>
      </c>
      <c r="AD108" s="295">
        <v>0</v>
      </c>
      <c r="AE108" s="295">
        <v>0</v>
      </c>
      <c r="AF108" s="295">
        <v>0</v>
      </c>
      <c r="AG108" s="295">
        <v>0</v>
      </c>
      <c r="AH108" s="295">
        <v>0</v>
      </c>
      <c r="AI108" s="295">
        <v>0</v>
      </c>
      <c r="AJ108" s="295">
        <v>0</v>
      </c>
      <c r="AK108" s="295">
        <v>0</v>
      </c>
      <c r="AL108" s="295">
        <v>0</v>
      </c>
      <c r="AM108" s="295">
        <v>0</v>
      </c>
      <c r="AN108" s="295">
        <v>0</v>
      </c>
      <c r="AO108" s="295">
        <v>0</v>
      </c>
      <c r="AP108" s="295">
        <v>0</v>
      </c>
      <c r="AQ108" s="295">
        <v>0</v>
      </c>
      <c r="AR108" s="295">
        <v>0</v>
      </c>
      <c r="AS108" s="295">
        <v>0</v>
      </c>
      <c r="AT108" s="295">
        <v>0</v>
      </c>
      <c r="AU108" s="295">
        <v>0</v>
      </c>
      <c r="AV108" s="295">
        <v>0</v>
      </c>
      <c r="AW108" s="295">
        <v>0</v>
      </c>
      <c r="AX108" s="295">
        <v>0</v>
      </c>
      <c r="AY108" s="295">
        <v>0</v>
      </c>
      <c r="AZ108" s="295">
        <v>0</v>
      </c>
      <c r="BA108" s="295">
        <v>0</v>
      </c>
      <c r="BB108" s="295">
        <v>0</v>
      </c>
      <c r="BC108" s="295">
        <v>0</v>
      </c>
      <c r="BD108" s="295">
        <v>0</v>
      </c>
      <c r="BE108" s="295">
        <v>0</v>
      </c>
      <c r="BF108" s="295">
        <v>0</v>
      </c>
      <c r="BG108" s="295">
        <v>0</v>
      </c>
      <c r="BH108" s="295">
        <v>0</v>
      </c>
      <c r="BI108" s="295">
        <v>0</v>
      </c>
      <c r="BJ108" s="295">
        <v>0</v>
      </c>
      <c r="BK108" s="295">
        <v>0</v>
      </c>
      <c r="BL108" s="295">
        <v>65</v>
      </c>
      <c r="BM108" s="295">
        <v>167</v>
      </c>
      <c r="BN108" s="295">
        <v>237</v>
      </c>
      <c r="BO108" s="295">
        <v>321</v>
      </c>
      <c r="BP108" s="295">
        <v>467</v>
      </c>
      <c r="BQ108" s="295">
        <v>672</v>
      </c>
      <c r="BR108" s="295">
        <v>755</v>
      </c>
      <c r="BS108" s="295">
        <v>814</v>
      </c>
      <c r="BT108" s="295">
        <v>862</v>
      </c>
      <c r="BU108" s="295">
        <v>857</v>
      </c>
      <c r="BV108" s="295">
        <v>810</v>
      </c>
      <c r="BW108" s="295">
        <v>783</v>
      </c>
      <c r="BX108" s="295">
        <v>852</v>
      </c>
      <c r="BY108" s="295">
        <v>855</v>
      </c>
      <c r="BZ108" s="295">
        <v>857</v>
      </c>
      <c r="CA108" s="295">
        <v>859</v>
      </c>
      <c r="CB108" s="296">
        <v>861</v>
      </c>
    </row>
    <row r="109" spans="1:80" x14ac:dyDescent="0.4">
      <c r="B109" s="212" t="s">
        <v>351</v>
      </c>
      <c r="D109" s="295">
        <v>0</v>
      </c>
      <c r="E109" s="295">
        <v>0</v>
      </c>
      <c r="F109" s="295">
        <v>0</v>
      </c>
      <c r="G109" s="295">
        <v>0</v>
      </c>
      <c r="H109" s="295">
        <v>0</v>
      </c>
      <c r="I109" s="295">
        <v>0</v>
      </c>
      <c r="J109" s="295">
        <v>0</v>
      </c>
      <c r="K109" s="295">
        <v>0</v>
      </c>
      <c r="L109" s="295">
        <v>0</v>
      </c>
      <c r="M109" s="295">
        <v>0</v>
      </c>
      <c r="N109" s="295">
        <v>0</v>
      </c>
      <c r="O109" s="295">
        <v>0</v>
      </c>
      <c r="P109" s="295">
        <v>0</v>
      </c>
      <c r="Q109" s="295">
        <v>0</v>
      </c>
      <c r="R109" s="295">
        <v>0</v>
      </c>
      <c r="S109" s="295">
        <v>0</v>
      </c>
      <c r="T109" s="295">
        <v>0</v>
      </c>
      <c r="U109" s="295">
        <v>0</v>
      </c>
      <c r="V109" s="295">
        <v>0</v>
      </c>
      <c r="W109" s="295">
        <v>0</v>
      </c>
      <c r="X109" s="295">
        <v>0</v>
      </c>
      <c r="Y109" s="295">
        <v>0</v>
      </c>
      <c r="Z109" s="295">
        <v>0</v>
      </c>
      <c r="AA109" s="295">
        <v>0</v>
      </c>
      <c r="AB109" s="295">
        <v>0</v>
      </c>
      <c r="AC109" s="295">
        <v>0</v>
      </c>
      <c r="AD109" s="295">
        <v>0</v>
      </c>
      <c r="AE109" s="295">
        <v>0</v>
      </c>
      <c r="AF109" s="295">
        <v>0</v>
      </c>
      <c r="AG109" s="295">
        <v>0</v>
      </c>
      <c r="AH109" s="295">
        <v>0</v>
      </c>
      <c r="AI109" s="295">
        <v>0</v>
      </c>
      <c r="AJ109" s="295">
        <v>0</v>
      </c>
      <c r="AK109" s="295">
        <v>0</v>
      </c>
      <c r="AL109" s="295">
        <v>0</v>
      </c>
      <c r="AM109" s="295">
        <v>0</v>
      </c>
      <c r="AN109" s="295">
        <v>0</v>
      </c>
      <c r="AO109" s="295">
        <v>0</v>
      </c>
      <c r="AP109" s="295">
        <v>0</v>
      </c>
      <c r="AQ109" s="295">
        <v>0</v>
      </c>
      <c r="AR109" s="295">
        <v>0</v>
      </c>
      <c r="AS109" s="295">
        <v>0</v>
      </c>
      <c r="AT109" s="295">
        <v>0</v>
      </c>
      <c r="AU109" s="295">
        <v>0</v>
      </c>
      <c r="AV109" s="295">
        <v>0</v>
      </c>
      <c r="AW109" s="295">
        <v>0</v>
      </c>
      <c r="AX109" s="295">
        <v>0</v>
      </c>
      <c r="AY109" s="295">
        <v>0</v>
      </c>
      <c r="AZ109" s="295">
        <v>0</v>
      </c>
      <c r="BA109" s="295">
        <v>0</v>
      </c>
      <c r="BB109" s="295">
        <v>0</v>
      </c>
      <c r="BC109" s="295">
        <v>0</v>
      </c>
      <c r="BD109" s="295">
        <v>0</v>
      </c>
      <c r="BE109" s="295">
        <v>0</v>
      </c>
      <c r="BF109" s="295">
        <v>0</v>
      </c>
      <c r="BG109" s="295">
        <v>0</v>
      </c>
      <c r="BH109" s="295">
        <v>0</v>
      </c>
      <c r="BI109" s="295">
        <v>0</v>
      </c>
      <c r="BJ109" s="295">
        <v>0</v>
      </c>
      <c r="BK109" s="295">
        <v>0</v>
      </c>
      <c r="BL109" s="295">
        <v>62</v>
      </c>
      <c r="BM109" s="295">
        <v>124</v>
      </c>
      <c r="BN109" s="295">
        <v>135</v>
      </c>
      <c r="BO109" s="295">
        <v>138</v>
      </c>
      <c r="BP109" s="295">
        <v>156</v>
      </c>
      <c r="BQ109" s="295">
        <v>133</v>
      </c>
      <c r="BR109" s="295">
        <v>118</v>
      </c>
      <c r="BS109" s="295">
        <v>91</v>
      </c>
      <c r="BT109" s="295">
        <v>88</v>
      </c>
      <c r="BU109" s="295">
        <v>76</v>
      </c>
      <c r="BV109" s="295">
        <v>41</v>
      </c>
      <c r="BW109" s="295">
        <v>32</v>
      </c>
      <c r="BX109" s="295">
        <v>41</v>
      </c>
      <c r="BY109" s="295">
        <v>41</v>
      </c>
      <c r="BZ109" s="295">
        <v>41</v>
      </c>
      <c r="CA109" s="295">
        <v>41</v>
      </c>
      <c r="CB109" s="296">
        <v>41</v>
      </c>
    </row>
    <row r="110" spans="1:80" x14ac:dyDescent="0.4">
      <c r="B110" s="212" t="s">
        <v>573</v>
      </c>
      <c r="D110" s="295">
        <v>0</v>
      </c>
      <c r="E110" s="295">
        <v>0</v>
      </c>
      <c r="F110" s="295">
        <v>0</v>
      </c>
      <c r="G110" s="295">
        <v>0</v>
      </c>
      <c r="H110" s="295">
        <v>0</v>
      </c>
      <c r="I110" s="295">
        <v>0</v>
      </c>
      <c r="J110" s="295">
        <v>0</v>
      </c>
      <c r="K110" s="295">
        <v>0</v>
      </c>
      <c r="L110" s="295">
        <v>0</v>
      </c>
      <c r="M110" s="295">
        <v>0</v>
      </c>
      <c r="N110" s="295">
        <v>0</v>
      </c>
      <c r="O110" s="295">
        <v>0</v>
      </c>
      <c r="P110" s="295">
        <v>0</v>
      </c>
      <c r="Q110" s="295">
        <v>0</v>
      </c>
      <c r="R110" s="295">
        <v>0</v>
      </c>
      <c r="S110" s="295">
        <v>0</v>
      </c>
      <c r="T110" s="295">
        <v>0</v>
      </c>
      <c r="U110" s="295">
        <v>0</v>
      </c>
      <c r="V110" s="295">
        <v>0</v>
      </c>
      <c r="W110" s="295">
        <v>0</v>
      </c>
      <c r="X110" s="295">
        <v>0</v>
      </c>
      <c r="Y110" s="295">
        <v>0</v>
      </c>
      <c r="Z110" s="295">
        <v>0</v>
      </c>
      <c r="AA110" s="295">
        <v>0</v>
      </c>
      <c r="AB110" s="295">
        <v>0</v>
      </c>
      <c r="AC110" s="295">
        <v>0</v>
      </c>
      <c r="AD110" s="295">
        <v>0</v>
      </c>
      <c r="AE110" s="295">
        <v>0</v>
      </c>
      <c r="AF110" s="295">
        <v>0</v>
      </c>
      <c r="AG110" s="295">
        <v>0</v>
      </c>
      <c r="AH110" s="295">
        <v>0</v>
      </c>
      <c r="AI110" s="295">
        <v>0</v>
      </c>
      <c r="AJ110" s="295">
        <v>0</v>
      </c>
      <c r="AK110" s="295">
        <v>0</v>
      </c>
      <c r="AL110" s="295">
        <v>0</v>
      </c>
      <c r="AM110" s="295">
        <v>0</v>
      </c>
      <c r="AN110" s="295">
        <v>0</v>
      </c>
      <c r="AO110" s="295">
        <v>0</v>
      </c>
      <c r="AP110" s="295">
        <v>0</v>
      </c>
      <c r="AQ110" s="295">
        <v>0</v>
      </c>
      <c r="AR110" s="295">
        <v>0</v>
      </c>
      <c r="AS110" s="295">
        <v>0</v>
      </c>
      <c r="AT110" s="295">
        <v>0</v>
      </c>
      <c r="AU110" s="295">
        <v>0</v>
      </c>
      <c r="AV110" s="295">
        <v>0</v>
      </c>
      <c r="AW110" s="295">
        <v>0</v>
      </c>
      <c r="AX110" s="295">
        <v>0</v>
      </c>
      <c r="AY110" s="295">
        <v>0</v>
      </c>
      <c r="AZ110" s="295">
        <v>0</v>
      </c>
      <c r="BA110" s="295">
        <v>0</v>
      </c>
      <c r="BB110" s="295">
        <v>0</v>
      </c>
      <c r="BC110" s="295">
        <v>0</v>
      </c>
      <c r="BD110" s="295">
        <v>0</v>
      </c>
      <c r="BE110" s="295">
        <v>0</v>
      </c>
      <c r="BF110" s="295">
        <v>0</v>
      </c>
      <c r="BG110" s="295">
        <v>0</v>
      </c>
      <c r="BH110" s="295">
        <v>0</v>
      </c>
      <c r="BI110" s="295">
        <v>0</v>
      </c>
      <c r="BJ110" s="295">
        <v>0</v>
      </c>
      <c r="BK110" s="295">
        <v>0</v>
      </c>
      <c r="BL110" s="295">
        <v>1</v>
      </c>
      <c r="BM110" s="295">
        <v>12</v>
      </c>
      <c r="BN110" s="295">
        <v>75</v>
      </c>
      <c r="BO110" s="295">
        <v>120</v>
      </c>
      <c r="BP110" s="295">
        <v>119</v>
      </c>
      <c r="BQ110" s="295">
        <v>112</v>
      </c>
      <c r="BR110" s="295">
        <v>35</v>
      </c>
      <c r="BS110" s="295">
        <v>16</v>
      </c>
      <c r="BT110" s="295">
        <v>20</v>
      </c>
      <c r="BU110" s="295">
        <v>24</v>
      </c>
      <c r="BV110" s="295">
        <v>17</v>
      </c>
      <c r="BW110" s="295">
        <v>12</v>
      </c>
      <c r="BX110" s="295">
        <v>12</v>
      </c>
      <c r="BY110" s="295">
        <v>12</v>
      </c>
      <c r="BZ110" s="295">
        <v>12</v>
      </c>
      <c r="CA110" s="295">
        <v>12</v>
      </c>
      <c r="CB110" s="296">
        <v>12</v>
      </c>
    </row>
    <row r="111" spans="1:80" x14ac:dyDescent="0.4">
      <c r="B111" s="212" t="s">
        <v>353</v>
      </c>
      <c r="D111" s="295">
        <v>0</v>
      </c>
      <c r="E111" s="295">
        <v>0</v>
      </c>
      <c r="F111" s="295">
        <v>0</v>
      </c>
      <c r="G111" s="295">
        <v>0</v>
      </c>
      <c r="H111" s="295">
        <v>0</v>
      </c>
      <c r="I111" s="295">
        <v>0</v>
      </c>
      <c r="J111" s="295">
        <v>0</v>
      </c>
      <c r="K111" s="295">
        <v>0</v>
      </c>
      <c r="L111" s="295">
        <v>0</v>
      </c>
      <c r="M111" s="295">
        <v>0</v>
      </c>
      <c r="N111" s="295">
        <v>0</v>
      </c>
      <c r="O111" s="295">
        <v>0</v>
      </c>
      <c r="P111" s="295">
        <v>0</v>
      </c>
      <c r="Q111" s="295">
        <v>0</v>
      </c>
      <c r="R111" s="295">
        <v>0</v>
      </c>
      <c r="S111" s="295">
        <v>0</v>
      </c>
      <c r="T111" s="295">
        <v>0</v>
      </c>
      <c r="U111" s="295">
        <v>0</v>
      </c>
      <c r="V111" s="295">
        <v>0</v>
      </c>
      <c r="W111" s="295">
        <v>0</v>
      </c>
      <c r="X111" s="295">
        <v>0</v>
      </c>
      <c r="Y111" s="295">
        <v>0</v>
      </c>
      <c r="Z111" s="295">
        <v>0</v>
      </c>
      <c r="AA111" s="295">
        <v>0</v>
      </c>
      <c r="AB111" s="295">
        <v>0</v>
      </c>
      <c r="AC111" s="295">
        <v>0</v>
      </c>
      <c r="AD111" s="295">
        <v>0</v>
      </c>
      <c r="AE111" s="295">
        <v>0</v>
      </c>
      <c r="AF111" s="295">
        <v>0</v>
      </c>
      <c r="AG111" s="295">
        <v>0</v>
      </c>
      <c r="AH111" s="295">
        <v>0</v>
      </c>
      <c r="AI111" s="295">
        <v>0</v>
      </c>
      <c r="AJ111" s="295">
        <v>0</v>
      </c>
      <c r="AK111" s="295">
        <v>0</v>
      </c>
      <c r="AL111" s="295">
        <v>0</v>
      </c>
      <c r="AM111" s="295">
        <v>0</v>
      </c>
      <c r="AN111" s="295">
        <v>0</v>
      </c>
      <c r="AO111" s="295">
        <v>0</v>
      </c>
      <c r="AP111" s="295">
        <v>0</v>
      </c>
      <c r="AQ111" s="295">
        <v>0</v>
      </c>
      <c r="AR111" s="295">
        <v>0</v>
      </c>
      <c r="AS111" s="295">
        <v>0</v>
      </c>
      <c r="AT111" s="295">
        <v>0</v>
      </c>
      <c r="AU111" s="295">
        <v>0</v>
      </c>
      <c r="AV111" s="295">
        <v>0</v>
      </c>
      <c r="AW111" s="295">
        <v>0</v>
      </c>
      <c r="AX111" s="295">
        <v>0</v>
      </c>
      <c r="AY111" s="295">
        <v>0</v>
      </c>
      <c r="AZ111" s="295">
        <v>0</v>
      </c>
      <c r="BA111" s="295">
        <v>0</v>
      </c>
      <c r="BB111" s="295">
        <v>0</v>
      </c>
      <c r="BC111" s="295">
        <v>0</v>
      </c>
      <c r="BD111" s="295">
        <v>0</v>
      </c>
      <c r="BE111" s="295">
        <v>0</v>
      </c>
      <c r="BF111" s="295">
        <v>0</v>
      </c>
      <c r="BG111" s="295">
        <v>0</v>
      </c>
      <c r="BH111" s="295">
        <v>0</v>
      </c>
      <c r="BI111" s="295">
        <v>0</v>
      </c>
      <c r="BJ111" s="295">
        <v>0</v>
      </c>
      <c r="BK111" s="295">
        <v>0</v>
      </c>
      <c r="BL111" s="295">
        <v>2</v>
      </c>
      <c r="BM111" s="295">
        <v>31</v>
      </c>
      <c r="BN111" s="295">
        <v>27</v>
      </c>
      <c r="BO111" s="295">
        <v>64</v>
      </c>
      <c r="BP111" s="295">
        <v>193</v>
      </c>
      <c r="BQ111" s="295">
        <v>427</v>
      </c>
      <c r="BR111" s="295">
        <v>602</v>
      </c>
      <c r="BS111" s="295">
        <v>707</v>
      </c>
      <c r="BT111" s="295">
        <v>755</v>
      </c>
      <c r="BU111" s="295">
        <v>758</v>
      </c>
      <c r="BV111" s="295">
        <v>752</v>
      </c>
      <c r="BW111" s="295">
        <v>740</v>
      </c>
      <c r="BX111" s="295">
        <v>799</v>
      </c>
      <c r="BY111" s="295">
        <v>802</v>
      </c>
      <c r="BZ111" s="295">
        <v>804</v>
      </c>
      <c r="CA111" s="295">
        <v>806</v>
      </c>
      <c r="CB111" s="296">
        <v>808</v>
      </c>
    </row>
    <row r="112" spans="1:80" ht="26.25" customHeight="1" x14ac:dyDescent="0.4">
      <c r="B112" s="64" t="s">
        <v>591</v>
      </c>
      <c r="D112" s="295">
        <v>0</v>
      </c>
      <c r="E112" s="295">
        <v>0</v>
      </c>
      <c r="F112" s="295">
        <v>0</v>
      </c>
      <c r="G112" s="295">
        <v>0</v>
      </c>
      <c r="H112" s="295">
        <v>0</v>
      </c>
      <c r="I112" s="295">
        <v>0</v>
      </c>
      <c r="J112" s="295">
        <v>0</v>
      </c>
      <c r="K112" s="295">
        <v>0</v>
      </c>
      <c r="L112" s="295">
        <v>0</v>
      </c>
      <c r="M112" s="295">
        <v>0</v>
      </c>
      <c r="N112" s="295">
        <v>0</v>
      </c>
      <c r="O112" s="295">
        <v>0</v>
      </c>
      <c r="P112" s="295">
        <v>0</v>
      </c>
      <c r="Q112" s="295">
        <v>0</v>
      </c>
      <c r="R112" s="295">
        <v>0</v>
      </c>
      <c r="S112" s="295">
        <v>0</v>
      </c>
      <c r="T112" s="295">
        <v>0</v>
      </c>
      <c r="U112" s="295">
        <v>0</v>
      </c>
      <c r="V112" s="295">
        <v>0</v>
      </c>
      <c r="W112" s="295">
        <v>0</v>
      </c>
      <c r="X112" s="295">
        <v>0</v>
      </c>
      <c r="Y112" s="295">
        <v>0</v>
      </c>
      <c r="Z112" s="295">
        <v>0</v>
      </c>
      <c r="AA112" s="295">
        <v>0</v>
      </c>
      <c r="AB112" s="295">
        <v>0</v>
      </c>
      <c r="AC112" s="295">
        <v>0</v>
      </c>
      <c r="AD112" s="295">
        <v>0</v>
      </c>
      <c r="AE112" s="295">
        <v>0</v>
      </c>
      <c r="AF112" s="295">
        <v>0</v>
      </c>
      <c r="AG112" s="295">
        <v>0</v>
      </c>
      <c r="AH112" s="295">
        <v>0</v>
      </c>
      <c r="AI112" s="295">
        <v>0</v>
      </c>
      <c r="AJ112" s="295">
        <v>0</v>
      </c>
      <c r="AK112" s="295">
        <v>0</v>
      </c>
      <c r="AL112" s="295">
        <v>0</v>
      </c>
      <c r="AM112" s="295">
        <v>0</v>
      </c>
      <c r="AN112" s="295">
        <v>0</v>
      </c>
      <c r="AO112" s="295">
        <v>0</v>
      </c>
      <c r="AP112" s="295">
        <v>0</v>
      </c>
      <c r="AQ112" s="295">
        <v>0</v>
      </c>
      <c r="AR112" s="295">
        <v>0</v>
      </c>
      <c r="AS112" s="295">
        <v>0</v>
      </c>
      <c r="AT112" s="295">
        <v>0</v>
      </c>
      <c r="AU112" s="295">
        <v>0</v>
      </c>
      <c r="AV112" s="295">
        <v>0</v>
      </c>
      <c r="AW112" s="295">
        <v>0</v>
      </c>
      <c r="AX112" s="295">
        <v>0</v>
      </c>
      <c r="AY112" s="295">
        <v>0</v>
      </c>
      <c r="AZ112" s="295">
        <v>0</v>
      </c>
      <c r="BA112" s="295">
        <v>0</v>
      </c>
      <c r="BB112" s="295">
        <v>0</v>
      </c>
      <c r="BC112" s="295">
        <v>0</v>
      </c>
      <c r="BD112" s="295">
        <v>0</v>
      </c>
      <c r="BE112" s="295">
        <v>0</v>
      </c>
      <c r="BF112" s="295">
        <v>0</v>
      </c>
      <c r="BG112" s="295">
        <v>0</v>
      </c>
      <c r="BH112" s="295">
        <v>0</v>
      </c>
      <c r="BI112" s="295">
        <v>0</v>
      </c>
      <c r="BJ112" s="295">
        <v>0</v>
      </c>
      <c r="BK112" s="295">
        <v>0</v>
      </c>
      <c r="BL112" s="295">
        <v>56</v>
      </c>
      <c r="BM112" s="295">
        <v>168</v>
      </c>
      <c r="BN112" s="295">
        <v>275</v>
      </c>
      <c r="BO112" s="295">
        <v>424</v>
      </c>
      <c r="BP112" s="295">
        <v>784</v>
      </c>
      <c r="BQ112" s="295">
        <v>1116</v>
      </c>
      <c r="BR112" s="295">
        <v>1340</v>
      </c>
      <c r="BS112" s="295">
        <v>1398</v>
      </c>
      <c r="BT112" s="295">
        <v>1381</v>
      </c>
      <c r="BU112" s="295">
        <v>1335</v>
      </c>
      <c r="BV112" s="295">
        <v>1226</v>
      </c>
      <c r="BW112" s="295">
        <v>1041</v>
      </c>
      <c r="BX112" s="295">
        <v>1537</v>
      </c>
      <c r="BY112" s="295">
        <v>1544</v>
      </c>
      <c r="BZ112" s="295">
        <v>1550</v>
      </c>
      <c r="CA112" s="295">
        <v>1555</v>
      </c>
      <c r="CB112" s="296">
        <v>1559</v>
      </c>
    </row>
    <row r="113" spans="2:80" x14ac:dyDescent="0.4">
      <c r="B113" s="212" t="s">
        <v>351</v>
      </c>
      <c r="D113" s="295">
        <v>0</v>
      </c>
      <c r="E113" s="295">
        <v>0</v>
      </c>
      <c r="F113" s="295">
        <v>0</v>
      </c>
      <c r="G113" s="295">
        <v>0</v>
      </c>
      <c r="H113" s="295">
        <v>0</v>
      </c>
      <c r="I113" s="295">
        <v>0</v>
      </c>
      <c r="J113" s="295">
        <v>0</v>
      </c>
      <c r="K113" s="295">
        <v>0</v>
      </c>
      <c r="L113" s="295">
        <v>0</v>
      </c>
      <c r="M113" s="295">
        <v>0</v>
      </c>
      <c r="N113" s="295">
        <v>0</v>
      </c>
      <c r="O113" s="295">
        <v>0</v>
      </c>
      <c r="P113" s="295">
        <v>0</v>
      </c>
      <c r="Q113" s="295">
        <v>0</v>
      </c>
      <c r="R113" s="295">
        <v>0</v>
      </c>
      <c r="S113" s="295">
        <v>0</v>
      </c>
      <c r="T113" s="295">
        <v>0</v>
      </c>
      <c r="U113" s="295">
        <v>0</v>
      </c>
      <c r="V113" s="295">
        <v>0</v>
      </c>
      <c r="W113" s="295">
        <v>0</v>
      </c>
      <c r="X113" s="295">
        <v>0</v>
      </c>
      <c r="Y113" s="295">
        <v>0</v>
      </c>
      <c r="Z113" s="295">
        <v>0</v>
      </c>
      <c r="AA113" s="295">
        <v>0</v>
      </c>
      <c r="AB113" s="295">
        <v>0</v>
      </c>
      <c r="AC113" s="295">
        <v>0</v>
      </c>
      <c r="AD113" s="295">
        <v>0</v>
      </c>
      <c r="AE113" s="295">
        <v>0</v>
      </c>
      <c r="AF113" s="295">
        <v>0</v>
      </c>
      <c r="AG113" s="295">
        <v>0</v>
      </c>
      <c r="AH113" s="295">
        <v>0</v>
      </c>
      <c r="AI113" s="295">
        <v>0</v>
      </c>
      <c r="AJ113" s="295">
        <v>0</v>
      </c>
      <c r="AK113" s="295">
        <v>0</v>
      </c>
      <c r="AL113" s="295">
        <v>0</v>
      </c>
      <c r="AM113" s="295">
        <v>0</v>
      </c>
      <c r="AN113" s="295">
        <v>0</v>
      </c>
      <c r="AO113" s="295">
        <v>0</v>
      </c>
      <c r="AP113" s="295">
        <v>0</v>
      </c>
      <c r="AQ113" s="295">
        <v>0</v>
      </c>
      <c r="AR113" s="295">
        <v>0</v>
      </c>
      <c r="AS113" s="295">
        <v>0</v>
      </c>
      <c r="AT113" s="295">
        <v>0</v>
      </c>
      <c r="AU113" s="295">
        <v>0</v>
      </c>
      <c r="AV113" s="295">
        <v>0</v>
      </c>
      <c r="AW113" s="295">
        <v>0</v>
      </c>
      <c r="AX113" s="295">
        <v>0</v>
      </c>
      <c r="AY113" s="295">
        <v>0</v>
      </c>
      <c r="AZ113" s="295">
        <v>0</v>
      </c>
      <c r="BA113" s="295">
        <v>0</v>
      </c>
      <c r="BB113" s="295">
        <v>0</v>
      </c>
      <c r="BC113" s="295">
        <v>0</v>
      </c>
      <c r="BD113" s="295">
        <v>0</v>
      </c>
      <c r="BE113" s="295">
        <v>0</v>
      </c>
      <c r="BF113" s="295">
        <v>0</v>
      </c>
      <c r="BG113" s="295">
        <v>0</v>
      </c>
      <c r="BH113" s="295">
        <v>0</v>
      </c>
      <c r="BI113" s="295">
        <v>0</v>
      </c>
      <c r="BJ113" s="295">
        <v>0</v>
      </c>
      <c r="BK113" s="295">
        <v>0</v>
      </c>
      <c r="BL113" s="295">
        <v>53</v>
      </c>
      <c r="BM113" s="295">
        <v>132</v>
      </c>
      <c r="BN113" s="295">
        <v>181</v>
      </c>
      <c r="BO113" s="295">
        <v>226</v>
      </c>
      <c r="BP113" s="295">
        <v>313</v>
      </c>
      <c r="BQ113" s="295">
        <v>354</v>
      </c>
      <c r="BR113" s="295">
        <v>392</v>
      </c>
      <c r="BS113" s="295">
        <v>295</v>
      </c>
      <c r="BT113" s="295">
        <v>222</v>
      </c>
      <c r="BU113" s="295">
        <v>188</v>
      </c>
      <c r="BV113" s="295">
        <v>86</v>
      </c>
      <c r="BW113" s="295">
        <v>18</v>
      </c>
      <c r="BX113" s="295">
        <v>213</v>
      </c>
      <c r="BY113" s="295">
        <v>214</v>
      </c>
      <c r="BZ113" s="295">
        <v>215</v>
      </c>
      <c r="CA113" s="295">
        <v>215</v>
      </c>
      <c r="CB113" s="296">
        <v>216</v>
      </c>
    </row>
    <row r="114" spans="2:80" x14ac:dyDescent="0.4">
      <c r="B114" s="212" t="s">
        <v>573</v>
      </c>
      <c r="D114" s="295">
        <v>0</v>
      </c>
      <c r="E114" s="295">
        <v>0</v>
      </c>
      <c r="F114" s="295">
        <v>0</v>
      </c>
      <c r="G114" s="295">
        <v>0</v>
      </c>
      <c r="H114" s="295">
        <v>0</v>
      </c>
      <c r="I114" s="295">
        <v>0</v>
      </c>
      <c r="J114" s="295">
        <v>0</v>
      </c>
      <c r="K114" s="295">
        <v>0</v>
      </c>
      <c r="L114" s="295">
        <v>0</v>
      </c>
      <c r="M114" s="295">
        <v>0</v>
      </c>
      <c r="N114" s="295">
        <v>0</v>
      </c>
      <c r="O114" s="295">
        <v>0</v>
      </c>
      <c r="P114" s="295">
        <v>0</v>
      </c>
      <c r="Q114" s="295">
        <v>0</v>
      </c>
      <c r="R114" s="295">
        <v>0</v>
      </c>
      <c r="S114" s="295">
        <v>0</v>
      </c>
      <c r="T114" s="295">
        <v>0</v>
      </c>
      <c r="U114" s="295">
        <v>0</v>
      </c>
      <c r="V114" s="295">
        <v>0</v>
      </c>
      <c r="W114" s="295">
        <v>0</v>
      </c>
      <c r="X114" s="295">
        <v>0</v>
      </c>
      <c r="Y114" s="295">
        <v>0</v>
      </c>
      <c r="Z114" s="295">
        <v>0</v>
      </c>
      <c r="AA114" s="295">
        <v>0</v>
      </c>
      <c r="AB114" s="295">
        <v>0</v>
      </c>
      <c r="AC114" s="295">
        <v>0</v>
      </c>
      <c r="AD114" s="295">
        <v>0</v>
      </c>
      <c r="AE114" s="295">
        <v>0</v>
      </c>
      <c r="AF114" s="295">
        <v>0</v>
      </c>
      <c r="AG114" s="295">
        <v>0</v>
      </c>
      <c r="AH114" s="295">
        <v>0</v>
      </c>
      <c r="AI114" s="295">
        <v>0</v>
      </c>
      <c r="AJ114" s="295">
        <v>0</v>
      </c>
      <c r="AK114" s="295">
        <v>0</v>
      </c>
      <c r="AL114" s="295">
        <v>0</v>
      </c>
      <c r="AM114" s="295">
        <v>0</v>
      </c>
      <c r="AN114" s="295">
        <v>0</v>
      </c>
      <c r="AO114" s="295">
        <v>0</v>
      </c>
      <c r="AP114" s="295">
        <v>0</v>
      </c>
      <c r="AQ114" s="295">
        <v>0</v>
      </c>
      <c r="AR114" s="295">
        <v>0</v>
      </c>
      <c r="AS114" s="295">
        <v>0</v>
      </c>
      <c r="AT114" s="295">
        <v>0</v>
      </c>
      <c r="AU114" s="295">
        <v>0</v>
      </c>
      <c r="AV114" s="295">
        <v>0</v>
      </c>
      <c r="AW114" s="295">
        <v>0</v>
      </c>
      <c r="AX114" s="295">
        <v>0</v>
      </c>
      <c r="AY114" s="295">
        <v>0</v>
      </c>
      <c r="AZ114" s="295">
        <v>0</v>
      </c>
      <c r="BA114" s="295">
        <v>0</v>
      </c>
      <c r="BB114" s="295">
        <v>0</v>
      </c>
      <c r="BC114" s="295">
        <v>0</v>
      </c>
      <c r="BD114" s="295">
        <v>0</v>
      </c>
      <c r="BE114" s="295">
        <v>0</v>
      </c>
      <c r="BF114" s="295">
        <v>0</v>
      </c>
      <c r="BG114" s="295">
        <v>0</v>
      </c>
      <c r="BH114" s="295">
        <v>0</v>
      </c>
      <c r="BI114" s="295">
        <v>0</v>
      </c>
      <c r="BJ114" s="295">
        <v>0</v>
      </c>
      <c r="BK114" s="295">
        <v>0</v>
      </c>
      <c r="BL114" s="295">
        <v>0</v>
      </c>
      <c r="BM114" s="295">
        <v>8</v>
      </c>
      <c r="BN114" s="295">
        <v>71</v>
      </c>
      <c r="BO114" s="295">
        <v>132</v>
      </c>
      <c r="BP114" s="295">
        <v>285</v>
      </c>
      <c r="BQ114" s="295">
        <v>394</v>
      </c>
      <c r="BR114" s="295">
        <v>414</v>
      </c>
      <c r="BS114" s="295">
        <v>395</v>
      </c>
      <c r="BT114" s="295">
        <v>363</v>
      </c>
      <c r="BU114" s="295">
        <v>343</v>
      </c>
      <c r="BV114" s="295">
        <v>314</v>
      </c>
      <c r="BW114" s="295">
        <v>240</v>
      </c>
      <c r="BX114" s="295">
        <v>318</v>
      </c>
      <c r="BY114" s="295">
        <v>320</v>
      </c>
      <c r="BZ114" s="295">
        <v>321</v>
      </c>
      <c r="CA114" s="295">
        <v>323</v>
      </c>
      <c r="CB114" s="296">
        <v>324</v>
      </c>
    </row>
    <row r="115" spans="2:80" x14ac:dyDescent="0.4">
      <c r="B115" s="212" t="s">
        <v>353</v>
      </c>
      <c r="D115" s="295">
        <v>0</v>
      </c>
      <c r="E115" s="295">
        <v>0</v>
      </c>
      <c r="F115" s="295">
        <v>0</v>
      </c>
      <c r="G115" s="295">
        <v>0</v>
      </c>
      <c r="H115" s="295">
        <v>0</v>
      </c>
      <c r="I115" s="295">
        <v>0</v>
      </c>
      <c r="J115" s="295">
        <v>0</v>
      </c>
      <c r="K115" s="295">
        <v>0</v>
      </c>
      <c r="L115" s="295">
        <v>0</v>
      </c>
      <c r="M115" s="295">
        <v>0</v>
      </c>
      <c r="N115" s="295">
        <v>0</v>
      </c>
      <c r="O115" s="295">
        <v>0</v>
      </c>
      <c r="P115" s="295">
        <v>0</v>
      </c>
      <c r="Q115" s="295">
        <v>0</v>
      </c>
      <c r="R115" s="295">
        <v>0</v>
      </c>
      <c r="S115" s="295">
        <v>0</v>
      </c>
      <c r="T115" s="295">
        <v>0</v>
      </c>
      <c r="U115" s="295">
        <v>0</v>
      </c>
      <c r="V115" s="295">
        <v>0</v>
      </c>
      <c r="W115" s="295">
        <v>0</v>
      </c>
      <c r="X115" s="295">
        <v>0</v>
      </c>
      <c r="Y115" s="295">
        <v>0</v>
      </c>
      <c r="Z115" s="295">
        <v>0</v>
      </c>
      <c r="AA115" s="295">
        <v>0</v>
      </c>
      <c r="AB115" s="295">
        <v>0</v>
      </c>
      <c r="AC115" s="295">
        <v>0</v>
      </c>
      <c r="AD115" s="295">
        <v>0</v>
      </c>
      <c r="AE115" s="295">
        <v>0</v>
      </c>
      <c r="AF115" s="295">
        <v>0</v>
      </c>
      <c r="AG115" s="295">
        <v>0</v>
      </c>
      <c r="AH115" s="295">
        <v>0</v>
      </c>
      <c r="AI115" s="295">
        <v>0</v>
      </c>
      <c r="AJ115" s="295">
        <v>0</v>
      </c>
      <c r="AK115" s="295">
        <v>0</v>
      </c>
      <c r="AL115" s="295">
        <v>0</v>
      </c>
      <c r="AM115" s="295">
        <v>0</v>
      </c>
      <c r="AN115" s="295">
        <v>0</v>
      </c>
      <c r="AO115" s="295">
        <v>0</v>
      </c>
      <c r="AP115" s="295">
        <v>0</v>
      </c>
      <c r="AQ115" s="295">
        <v>0</v>
      </c>
      <c r="AR115" s="295">
        <v>0</v>
      </c>
      <c r="AS115" s="295">
        <v>0</v>
      </c>
      <c r="AT115" s="295">
        <v>0</v>
      </c>
      <c r="AU115" s="295">
        <v>0</v>
      </c>
      <c r="AV115" s="295">
        <v>0</v>
      </c>
      <c r="AW115" s="295">
        <v>0</v>
      </c>
      <c r="AX115" s="295">
        <v>0</v>
      </c>
      <c r="AY115" s="295">
        <v>0</v>
      </c>
      <c r="AZ115" s="295">
        <v>0</v>
      </c>
      <c r="BA115" s="295">
        <v>0</v>
      </c>
      <c r="BB115" s="295">
        <v>0</v>
      </c>
      <c r="BC115" s="295">
        <v>0</v>
      </c>
      <c r="BD115" s="295">
        <v>0</v>
      </c>
      <c r="BE115" s="295">
        <v>0</v>
      </c>
      <c r="BF115" s="295">
        <v>0</v>
      </c>
      <c r="BG115" s="295">
        <v>0</v>
      </c>
      <c r="BH115" s="295">
        <v>0</v>
      </c>
      <c r="BI115" s="295">
        <v>0</v>
      </c>
      <c r="BJ115" s="295">
        <v>0</v>
      </c>
      <c r="BK115" s="295">
        <v>0</v>
      </c>
      <c r="BL115" s="295">
        <v>2</v>
      </c>
      <c r="BM115" s="295">
        <v>28</v>
      </c>
      <c r="BN115" s="295">
        <v>23</v>
      </c>
      <c r="BO115" s="295">
        <v>66</v>
      </c>
      <c r="BP115" s="295">
        <v>186</v>
      </c>
      <c r="BQ115" s="295">
        <v>367</v>
      </c>
      <c r="BR115" s="295">
        <v>533</v>
      </c>
      <c r="BS115" s="295">
        <v>707</v>
      </c>
      <c r="BT115" s="295">
        <v>796</v>
      </c>
      <c r="BU115" s="295">
        <v>804</v>
      </c>
      <c r="BV115" s="295">
        <v>825</v>
      </c>
      <c r="BW115" s="295">
        <v>783</v>
      </c>
      <c r="BX115" s="295">
        <v>1006</v>
      </c>
      <c r="BY115" s="295">
        <v>1010</v>
      </c>
      <c r="BZ115" s="295">
        <v>1014</v>
      </c>
      <c r="CA115" s="295">
        <v>1017</v>
      </c>
      <c r="CB115" s="296">
        <v>1019</v>
      </c>
    </row>
    <row r="116" spans="2:80" ht="26.25" customHeight="1" x14ac:dyDescent="0.4">
      <c r="B116" s="64" t="s">
        <v>592</v>
      </c>
      <c r="D116" s="295">
        <v>0</v>
      </c>
      <c r="E116" s="295">
        <v>0</v>
      </c>
      <c r="F116" s="295">
        <v>0</v>
      </c>
      <c r="G116" s="295">
        <v>0</v>
      </c>
      <c r="H116" s="295">
        <v>0</v>
      </c>
      <c r="I116" s="295">
        <v>0</v>
      </c>
      <c r="J116" s="295">
        <v>0</v>
      </c>
      <c r="K116" s="295">
        <v>0</v>
      </c>
      <c r="L116" s="295">
        <v>0</v>
      </c>
      <c r="M116" s="295">
        <v>0</v>
      </c>
      <c r="N116" s="295">
        <v>0</v>
      </c>
      <c r="O116" s="295">
        <v>0</v>
      </c>
      <c r="P116" s="295">
        <v>0</v>
      </c>
      <c r="Q116" s="295">
        <v>0</v>
      </c>
      <c r="R116" s="295">
        <v>0</v>
      </c>
      <c r="S116" s="295">
        <v>0</v>
      </c>
      <c r="T116" s="295">
        <v>0</v>
      </c>
      <c r="U116" s="295">
        <v>0</v>
      </c>
      <c r="V116" s="295">
        <v>0</v>
      </c>
      <c r="W116" s="295">
        <v>0</v>
      </c>
      <c r="X116" s="295">
        <v>0</v>
      </c>
      <c r="Y116" s="295">
        <v>0</v>
      </c>
      <c r="Z116" s="295">
        <v>0</v>
      </c>
      <c r="AA116" s="295">
        <v>0</v>
      </c>
      <c r="AB116" s="295">
        <v>0</v>
      </c>
      <c r="AC116" s="295">
        <v>0</v>
      </c>
      <c r="AD116" s="295">
        <v>0</v>
      </c>
      <c r="AE116" s="295">
        <v>0</v>
      </c>
      <c r="AF116" s="295">
        <v>0</v>
      </c>
      <c r="AG116" s="295">
        <v>0</v>
      </c>
      <c r="AH116" s="295">
        <v>0</v>
      </c>
      <c r="AI116" s="295">
        <v>0</v>
      </c>
      <c r="AJ116" s="295">
        <v>0</v>
      </c>
      <c r="AK116" s="295">
        <v>0</v>
      </c>
      <c r="AL116" s="295">
        <v>0</v>
      </c>
      <c r="AM116" s="295">
        <v>0</v>
      </c>
      <c r="AN116" s="295">
        <v>0</v>
      </c>
      <c r="AO116" s="295">
        <v>0</v>
      </c>
      <c r="AP116" s="295">
        <v>0</v>
      </c>
      <c r="AQ116" s="295">
        <v>0</v>
      </c>
      <c r="AR116" s="295">
        <v>0</v>
      </c>
      <c r="AS116" s="295">
        <v>0</v>
      </c>
      <c r="AT116" s="295">
        <v>0</v>
      </c>
      <c r="AU116" s="295">
        <v>0</v>
      </c>
      <c r="AV116" s="295">
        <v>0</v>
      </c>
      <c r="AW116" s="295">
        <v>0</v>
      </c>
      <c r="AX116" s="295">
        <v>0</v>
      </c>
      <c r="AY116" s="295">
        <v>0</v>
      </c>
      <c r="AZ116" s="295">
        <v>0</v>
      </c>
      <c r="BA116" s="295">
        <v>0</v>
      </c>
      <c r="BB116" s="295">
        <v>0</v>
      </c>
      <c r="BC116" s="295">
        <v>0</v>
      </c>
      <c r="BD116" s="295">
        <v>0</v>
      </c>
      <c r="BE116" s="295">
        <v>0</v>
      </c>
      <c r="BF116" s="295">
        <v>0</v>
      </c>
      <c r="BG116" s="295">
        <v>0</v>
      </c>
      <c r="BH116" s="295">
        <v>0</v>
      </c>
      <c r="BI116" s="295">
        <v>0</v>
      </c>
      <c r="BJ116" s="295">
        <v>0</v>
      </c>
      <c r="BK116" s="295">
        <v>0</v>
      </c>
      <c r="BL116" s="295">
        <v>16</v>
      </c>
      <c r="BM116" s="295">
        <v>56</v>
      </c>
      <c r="BN116" s="295">
        <v>67</v>
      </c>
      <c r="BO116" s="295">
        <v>65</v>
      </c>
      <c r="BP116" s="295">
        <v>114</v>
      </c>
      <c r="BQ116" s="295">
        <v>124</v>
      </c>
      <c r="BR116" s="295">
        <v>141</v>
      </c>
      <c r="BS116" s="295">
        <v>144</v>
      </c>
      <c r="BT116" s="295">
        <v>137</v>
      </c>
      <c r="BU116" s="295">
        <v>133</v>
      </c>
      <c r="BV116" s="295">
        <v>123</v>
      </c>
      <c r="BW116" s="295">
        <v>114</v>
      </c>
      <c r="BX116" s="295">
        <v>118</v>
      </c>
      <c r="BY116" s="295">
        <v>119</v>
      </c>
      <c r="BZ116" s="295">
        <v>120</v>
      </c>
      <c r="CA116" s="295">
        <v>121</v>
      </c>
      <c r="CB116" s="296">
        <v>122</v>
      </c>
    </row>
    <row r="117" spans="2:80" ht="26.25" customHeight="1" x14ac:dyDescent="0.4">
      <c r="B117" s="171" t="s">
        <v>593</v>
      </c>
      <c r="D117" s="295">
        <v>0</v>
      </c>
      <c r="E117" s="295">
        <v>0</v>
      </c>
      <c r="F117" s="295">
        <v>0</v>
      </c>
      <c r="G117" s="295">
        <v>0</v>
      </c>
      <c r="H117" s="295">
        <v>0</v>
      </c>
      <c r="I117" s="295">
        <v>0</v>
      </c>
      <c r="J117" s="295">
        <v>0</v>
      </c>
      <c r="K117" s="295">
        <v>0</v>
      </c>
      <c r="L117" s="295">
        <v>0</v>
      </c>
      <c r="M117" s="295">
        <v>0</v>
      </c>
      <c r="N117" s="295">
        <v>0</v>
      </c>
      <c r="O117" s="295">
        <v>0</v>
      </c>
      <c r="P117" s="295">
        <v>0</v>
      </c>
      <c r="Q117" s="295">
        <v>0</v>
      </c>
      <c r="R117" s="295">
        <v>0</v>
      </c>
      <c r="S117" s="295">
        <v>0</v>
      </c>
      <c r="T117" s="295">
        <v>0</v>
      </c>
      <c r="U117" s="295">
        <v>0</v>
      </c>
      <c r="V117" s="295">
        <v>0</v>
      </c>
      <c r="W117" s="295">
        <v>0</v>
      </c>
      <c r="X117" s="295">
        <v>0</v>
      </c>
      <c r="Y117" s="295">
        <v>0</v>
      </c>
      <c r="Z117" s="295">
        <v>0</v>
      </c>
      <c r="AA117" s="295">
        <v>0</v>
      </c>
      <c r="AB117" s="295">
        <v>0</v>
      </c>
      <c r="AC117" s="295">
        <v>0</v>
      </c>
      <c r="AD117" s="295">
        <v>0</v>
      </c>
      <c r="AE117" s="295">
        <v>0</v>
      </c>
      <c r="AF117" s="295">
        <v>0</v>
      </c>
      <c r="AG117" s="295">
        <v>0</v>
      </c>
      <c r="AH117" s="295">
        <v>0</v>
      </c>
      <c r="AI117" s="295">
        <v>0</v>
      </c>
      <c r="AJ117" s="295">
        <v>0</v>
      </c>
      <c r="AK117" s="295">
        <v>0</v>
      </c>
      <c r="AL117" s="295">
        <v>0</v>
      </c>
      <c r="AM117" s="295">
        <v>0</v>
      </c>
      <c r="AN117" s="295">
        <v>0</v>
      </c>
      <c r="AO117" s="295">
        <v>0</v>
      </c>
      <c r="AP117" s="295">
        <v>0</v>
      </c>
      <c r="AQ117" s="295">
        <v>0</v>
      </c>
      <c r="AR117" s="295">
        <v>0</v>
      </c>
      <c r="AS117" s="295">
        <v>0</v>
      </c>
      <c r="AT117" s="295">
        <v>0</v>
      </c>
      <c r="AU117" s="295">
        <v>0</v>
      </c>
      <c r="AV117" s="295">
        <v>0</v>
      </c>
      <c r="AW117" s="295">
        <v>0</v>
      </c>
      <c r="AX117" s="295">
        <v>0</v>
      </c>
      <c r="AY117" s="295">
        <v>0</v>
      </c>
      <c r="AZ117" s="295">
        <v>0</v>
      </c>
      <c r="BA117" s="295">
        <v>0</v>
      </c>
      <c r="BB117" s="295">
        <v>0</v>
      </c>
      <c r="BC117" s="295">
        <v>0</v>
      </c>
      <c r="BD117" s="295">
        <v>0</v>
      </c>
      <c r="BE117" s="295">
        <v>0</v>
      </c>
      <c r="BF117" s="295">
        <v>0</v>
      </c>
      <c r="BG117" s="295">
        <v>0</v>
      </c>
      <c r="BH117" s="295">
        <v>0</v>
      </c>
      <c r="BI117" s="295">
        <v>0</v>
      </c>
      <c r="BJ117" s="295">
        <v>0</v>
      </c>
      <c r="BK117" s="295">
        <v>0</v>
      </c>
      <c r="BL117" s="295">
        <v>59</v>
      </c>
      <c r="BM117" s="295">
        <v>145</v>
      </c>
      <c r="BN117" s="295">
        <v>199</v>
      </c>
      <c r="BO117" s="295">
        <v>262</v>
      </c>
      <c r="BP117" s="295">
        <v>364</v>
      </c>
      <c r="BQ117" s="295">
        <v>492</v>
      </c>
      <c r="BR117" s="295">
        <v>507</v>
      </c>
      <c r="BS117" s="295">
        <v>489</v>
      </c>
      <c r="BT117" s="295">
        <v>483</v>
      </c>
      <c r="BU117" s="295">
        <v>459</v>
      </c>
      <c r="BV117" s="295">
        <v>397</v>
      </c>
      <c r="BW117" s="295">
        <v>347</v>
      </c>
      <c r="BX117" s="295">
        <v>346</v>
      </c>
      <c r="BY117" s="295">
        <v>348</v>
      </c>
      <c r="BZ117" s="295">
        <v>349</v>
      </c>
      <c r="CA117" s="295">
        <v>350</v>
      </c>
      <c r="CB117" s="296">
        <v>351</v>
      </c>
    </row>
    <row r="118" spans="2:80" x14ac:dyDescent="0.4">
      <c r="B118" s="171" t="s">
        <v>594</v>
      </c>
      <c r="D118" s="295">
        <v>0</v>
      </c>
      <c r="E118" s="295">
        <v>0</v>
      </c>
      <c r="F118" s="295">
        <v>0</v>
      </c>
      <c r="G118" s="295">
        <v>0</v>
      </c>
      <c r="H118" s="295">
        <v>0</v>
      </c>
      <c r="I118" s="295">
        <v>0</v>
      </c>
      <c r="J118" s="295">
        <v>0</v>
      </c>
      <c r="K118" s="295">
        <v>0</v>
      </c>
      <c r="L118" s="295">
        <v>0</v>
      </c>
      <c r="M118" s="295">
        <v>0</v>
      </c>
      <c r="N118" s="295">
        <v>0</v>
      </c>
      <c r="O118" s="295">
        <v>0</v>
      </c>
      <c r="P118" s="295">
        <v>0</v>
      </c>
      <c r="Q118" s="295">
        <v>0</v>
      </c>
      <c r="R118" s="295">
        <v>0</v>
      </c>
      <c r="S118" s="295">
        <v>0</v>
      </c>
      <c r="T118" s="295">
        <v>0</v>
      </c>
      <c r="U118" s="295">
        <v>0</v>
      </c>
      <c r="V118" s="295">
        <v>0</v>
      </c>
      <c r="W118" s="295">
        <v>0</v>
      </c>
      <c r="X118" s="295">
        <v>0</v>
      </c>
      <c r="Y118" s="295">
        <v>0</v>
      </c>
      <c r="Z118" s="295">
        <v>0</v>
      </c>
      <c r="AA118" s="295">
        <v>0</v>
      </c>
      <c r="AB118" s="295">
        <v>0</v>
      </c>
      <c r="AC118" s="295">
        <v>0</v>
      </c>
      <c r="AD118" s="295">
        <v>0</v>
      </c>
      <c r="AE118" s="295">
        <v>0</v>
      </c>
      <c r="AF118" s="295">
        <v>0</v>
      </c>
      <c r="AG118" s="295">
        <v>0</v>
      </c>
      <c r="AH118" s="295">
        <v>0</v>
      </c>
      <c r="AI118" s="295">
        <v>0</v>
      </c>
      <c r="AJ118" s="295">
        <v>0</v>
      </c>
      <c r="AK118" s="295">
        <v>0</v>
      </c>
      <c r="AL118" s="295">
        <v>0</v>
      </c>
      <c r="AM118" s="295">
        <v>0</v>
      </c>
      <c r="AN118" s="295">
        <v>0</v>
      </c>
      <c r="AO118" s="295">
        <v>0</v>
      </c>
      <c r="AP118" s="295">
        <v>0</v>
      </c>
      <c r="AQ118" s="295">
        <v>0</v>
      </c>
      <c r="AR118" s="295">
        <v>0</v>
      </c>
      <c r="AS118" s="295">
        <v>0</v>
      </c>
      <c r="AT118" s="295">
        <v>0</v>
      </c>
      <c r="AU118" s="295">
        <v>0</v>
      </c>
      <c r="AV118" s="295">
        <v>0</v>
      </c>
      <c r="AW118" s="295">
        <v>0</v>
      </c>
      <c r="AX118" s="295">
        <v>0</v>
      </c>
      <c r="AY118" s="295">
        <v>0</v>
      </c>
      <c r="AZ118" s="295">
        <v>0</v>
      </c>
      <c r="BA118" s="295">
        <v>0</v>
      </c>
      <c r="BB118" s="295">
        <v>0</v>
      </c>
      <c r="BC118" s="295">
        <v>0</v>
      </c>
      <c r="BD118" s="295">
        <v>0</v>
      </c>
      <c r="BE118" s="295">
        <v>0</v>
      </c>
      <c r="BF118" s="295">
        <v>0</v>
      </c>
      <c r="BG118" s="295">
        <v>0</v>
      </c>
      <c r="BH118" s="295">
        <v>0</v>
      </c>
      <c r="BI118" s="295">
        <v>0</v>
      </c>
      <c r="BJ118" s="295">
        <v>0</v>
      </c>
      <c r="BK118" s="295">
        <v>0</v>
      </c>
      <c r="BL118" s="295">
        <v>6</v>
      </c>
      <c r="BM118" s="295">
        <v>22</v>
      </c>
      <c r="BN118" s="295">
        <v>38</v>
      </c>
      <c r="BO118" s="295">
        <v>59</v>
      </c>
      <c r="BP118" s="295">
        <v>103</v>
      </c>
      <c r="BQ118" s="295">
        <v>180</v>
      </c>
      <c r="BR118" s="295">
        <v>248</v>
      </c>
      <c r="BS118" s="295">
        <v>325</v>
      </c>
      <c r="BT118" s="295">
        <v>379</v>
      </c>
      <c r="BU118" s="295">
        <v>398</v>
      </c>
      <c r="BV118" s="295">
        <v>413</v>
      </c>
      <c r="BW118" s="295">
        <v>436</v>
      </c>
      <c r="BX118" s="295">
        <v>505</v>
      </c>
      <c r="BY118" s="295">
        <v>507</v>
      </c>
      <c r="BZ118" s="295">
        <v>508</v>
      </c>
      <c r="CA118" s="295">
        <v>509</v>
      </c>
      <c r="CB118" s="296">
        <v>510</v>
      </c>
    </row>
    <row r="119" spans="2:80" x14ac:dyDescent="0.4">
      <c r="B119" s="171" t="s">
        <v>595</v>
      </c>
      <c r="D119" s="295">
        <v>0</v>
      </c>
      <c r="E119" s="295">
        <v>0</v>
      </c>
      <c r="F119" s="295">
        <v>0</v>
      </c>
      <c r="G119" s="295">
        <v>0</v>
      </c>
      <c r="H119" s="295">
        <v>0</v>
      </c>
      <c r="I119" s="295">
        <v>0</v>
      </c>
      <c r="J119" s="295">
        <v>0</v>
      </c>
      <c r="K119" s="295">
        <v>0</v>
      </c>
      <c r="L119" s="295">
        <v>0</v>
      </c>
      <c r="M119" s="295">
        <v>0</v>
      </c>
      <c r="N119" s="295">
        <v>0</v>
      </c>
      <c r="O119" s="295">
        <v>0</v>
      </c>
      <c r="P119" s="295">
        <v>0</v>
      </c>
      <c r="Q119" s="295">
        <v>0</v>
      </c>
      <c r="R119" s="295">
        <v>0</v>
      </c>
      <c r="S119" s="295">
        <v>0</v>
      </c>
      <c r="T119" s="295">
        <v>0</v>
      </c>
      <c r="U119" s="295">
        <v>0</v>
      </c>
      <c r="V119" s="295">
        <v>0</v>
      </c>
      <c r="W119" s="295">
        <v>0</v>
      </c>
      <c r="X119" s="295">
        <v>0</v>
      </c>
      <c r="Y119" s="295">
        <v>0</v>
      </c>
      <c r="Z119" s="295">
        <v>0</v>
      </c>
      <c r="AA119" s="295">
        <v>0</v>
      </c>
      <c r="AB119" s="295">
        <v>0</v>
      </c>
      <c r="AC119" s="295">
        <v>0</v>
      </c>
      <c r="AD119" s="295">
        <v>0</v>
      </c>
      <c r="AE119" s="295">
        <v>0</v>
      </c>
      <c r="AF119" s="295">
        <v>0</v>
      </c>
      <c r="AG119" s="295">
        <v>0</v>
      </c>
      <c r="AH119" s="295">
        <v>0</v>
      </c>
      <c r="AI119" s="295">
        <v>0</v>
      </c>
      <c r="AJ119" s="295">
        <v>0</v>
      </c>
      <c r="AK119" s="295">
        <v>0</v>
      </c>
      <c r="AL119" s="295">
        <v>0</v>
      </c>
      <c r="AM119" s="295">
        <v>0</v>
      </c>
      <c r="AN119" s="295">
        <v>0</v>
      </c>
      <c r="AO119" s="295">
        <v>0</v>
      </c>
      <c r="AP119" s="295">
        <v>0</v>
      </c>
      <c r="AQ119" s="295">
        <v>0</v>
      </c>
      <c r="AR119" s="295">
        <v>0</v>
      </c>
      <c r="AS119" s="295">
        <v>0</v>
      </c>
      <c r="AT119" s="295">
        <v>0</v>
      </c>
      <c r="AU119" s="295">
        <v>0</v>
      </c>
      <c r="AV119" s="295">
        <v>0</v>
      </c>
      <c r="AW119" s="295">
        <v>0</v>
      </c>
      <c r="AX119" s="295">
        <v>0</v>
      </c>
      <c r="AY119" s="295">
        <v>0</v>
      </c>
      <c r="AZ119" s="295">
        <v>0</v>
      </c>
      <c r="BA119" s="295">
        <v>0</v>
      </c>
      <c r="BB119" s="295">
        <v>0</v>
      </c>
      <c r="BC119" s="295">
        <v>0</v>
      </c>
      <c r="BD119" s="295">
        <v>0</v>
      </c>
      <c r="BE119" s="295">
        <v>0</v>
      </c>
      <c r="BF119" s="295">
        <v>0</v>
      </c>
      <c r="BG119" s="295">
        <v>0</v>
      </c>
      <c r="BH119" s="295">
        <v>0</v>
      </c>
      <c r="BI119" s="295">
        <v>0</v>
      </c>
      <c r="BJ119" s="295">
        <v>0</v>
      </c>
      <c r="BK119" s="295">
        <v>0</v>
      </c>
      <c r="BL119" s="295">
        <v>56</v>
      </c>
      <c r="BM119" s="295">
        <v>168</v>
      </c>
      <c r="BN119" s="295">
        <v>275</v>
      </c>
      <c r="BO119" s="295">
        <v>424</v>
      </c>
      <c r="BP119" s="295">
        <v>784</v>
      </c>
      <c r="BQ119" s="295">
        <v>1116</v>
      </c>
      <c r="BR119" s="295">
        <v>1340</v>
      </c>
      <c r="BS119" s="295">
        <v>1398</v>
      </c>
      <c r="BT119" s="295">
        <v>1381</v>
      </c>
      <c r="BU119" s="295">
        <v>1335</v>
      </c>
      <c r="BV119" s="295">
        <v>1226</v>
      </c>
      <c r="BW119" s="295">
        <v>1041</v>
      </c>
      <c r="BX119" s="295">
        <v>1537</v>
      </c>
      <c r="BY119" s="295">
        <v>1544</v>
      </c>
      <c r="BZ119" s="295">
        <v>1550</v>
      </c>
      <c r="CA119" s="295">
        <v>1555</v>
      </c>
      <c r="CB119" s="296">
        <v>1559</v>
      </c>
    </row>
    <row r="120" spans="2:80" s="175" customFormat="1" ht="26.25" customHeight="1" x14ac:dyDescent="0.4">
      <c r="B120" s="66" t="s">
        <v>205</v>
      </c>
      <c r="D120" s="291" t="s">
        <v>411</v>
      </c>
      <c r="E120" s="291" t="s">
        <v>411</v>
      </c>
      <c r="F120" s="291" t="s">
        <v>411</v>
      </c>
      <c r="G120" s="291" t="s">
        <v>411</v>
      </c>
      <c r="H120" s="291" t="s">
        <v>411</v>
      </c>
      <c r="I120" s="291" t="s">
        <v>411</v>
      </c>
      <c r="J120" s="291" t="s">
        <v>411</v>
      </c>
      <c r="K120" s="291" t="s">
        <v>411</v>
      </c>
      <c r="L120" s="291" t="s">
        <v>411</v>
      </c>
      <c r="M120" s="291" t="s">
        <v>411</v>
      </c>
      <c r="N120" s="291" t="s">
        <v>411</v>
      </c>
      <c r="O120" s="291" t="s">
        <v>411</v>
      </c>
      <c r="P120" s="291" t="s">
        <v>411</v>
      </c>
      <c r="Q120" s="291" t="s">
        <v>411</v>
      </c>
      <c r="R120" s="291" t="s">
        <v>411</v>
      </c>
      <c r="S120" s="291" t="s">
        <v>411</v>
      </c>
      <c r="T120" s="291" t="s">
        <v>411</v>
      </c>
      <c r="U120" s="291" t="s">
        <v>411</v>
      </c>
      <c r="V120" s="291" t="s">
        <v>411</v>
      </c>
      <c r="W120" s="291" t="s">
        <v>411</v>
      </c>
      <c r="X120" s="291" t="s">
        <v>411</v>
      </c>
      <c r="Y120" s="291" t="s">
        <v>411</v>
      </c>
      <c r="Z120" s="291" t="s">
        <v>411</v>
      </c>
      <c r="AA120" s="291" t="s">
        <v>411</v>
      </c>
      <c r="AB120" s="291" t="s">
        <v>411</v>
      </c>
      <c r="AC120" s="291" t="s">
        <v>411</v>
      </c>
      <c r="AD120" s="291" t="s">
        <v>411</v>
      </c>
      <c r="AE120" s="291" t="s">
        <v>411</v>
      </c>
      <c r="AF120" s="291" t="s">
        <v>411</v>
      </c>
      <c r="AG120" s="291" t="s">
        <v>411</v>
      </c>
      <c r="AH120" s="291">
        <v>0</v>
      </c>
      <c r="AI120" s="291">
        <v>0</v>
      </c>
      <c r="AJ120" s="291">
        <v>0</v>
      </c>
      <c r="AK120" s="291">
        <v>0</v>
      </c>
      <c r="AL120" s="291">
        <v>0</v>
      </c>
      <c r="AM120" s="291">
        <v>0</v>
      </c>
      <c r="AN120" s="291">
        <v>0</v>
      </c>
      <c r="AO120" s="291">
        <v>0</v>
      </c>
      <c r="AP120" s="291">
        <v>0</v>
      </c>
      <c r="AQ120" s="291">
        <v>0</v>
      </c>
      <c r="AR120" s="291">
        <v>0</v>
      </c>
      <c r="AS120" s="291">
        <v>0</v>
      </c>
      <c r="AT120" s="291">
        <v>0</v>
      </c>
      <c r="AU120" s="291">
        <v>0</v>
      </c>
      <c r="AV120" s="291">
        <v>0</v>
      </c>
      <c r="AW120" s="291">
        <v>0</v>
      </c>
      <c r="AX120" s="291">
        <v>0</v>
      </c>
      <c r="AY120" s="291">
        <v>2490</v>
      </c>
      <c r="AZ120" s="291">
        <v>2455</v>
      </c>
      <c r="BA120" s="291">
        <v>2437</v>
      </c>
      <c r="BB120" s="291">
        <v>2371</v>
      </c>
      <c r="BC120" s="291">
        <v>2354</v>
      </c>
      <c r="BD120" s="291">
        <v>2391</v>
      </c>
      <c r="BE120" s="291">
        <v>2430</v>
      </c>
      <c r="BF120" s="291">
        <v>2483</v>
      </c>
      <c r="BG120" s="291">
        <v>2504</v>
      </c>
      <c r="BH120" s="291">
        <v>2510</v>
      </c>
      <c r="BI120" s="291">
        <v>2475</v>
      </c>
      <c r="BJ120" s="291">
        <v>2443</v>
      </c>
      <c r="BK120" s="291">
        <v>2415</v>
      </c>
      <c r="BL120" s="291">
        <v>2332</v>
      </c>
      <c r="BM120" s="291">
        <v>2031</v>
      </c>
      <c r="BN120" s="291">
        <v>1827</v>
      </c>
      <c r="BO120" s="291">
        <v>1577</v>
      </c>
      <c r="BP120" s="291">
        <v>965</v>
      </c>
      <c r="BQ120" s="291">
        <v>366</v>
      </c>
      <c r="BR120" s="291">
        <v>133</v>
      </c>
      <c r="BS120" s="291">
        <v>74</v>
      </c>
      <c r="BT120" s="291">
        <v>52</v>
      </c>
      <c r="BU120" s="291">
        <v>40</v>
      </c>
      <c r="BV120" s="291">
        <v>32</v>
      </c>
      <c r="BW120" s="291">
        <v>29</v>
      </c>
      <c r="BX120" s="291">
        <v>31</v>
      </c>
      <c r="BY120" s="291">
        <v>31</v>
      </c>
      <c r="BZ120" s="291">
        <v>31</v>
      </c>
      <c r="CA120" s="291">
        <v>32</v>
      </c>
      <c r="CB120" s="292">
        <v>32</v>
      </c>
    </row>
    <row r="121" spans="2:80" x14ac:dyDescent="0.4">
      <c r="B121" s="294" t="s">
        <v>373</v>
      </c>
      <c r="D121" s="295">
        <v>0</v>
      </c>
      <c r="E121" s="295">
        <v>0</v>
      </c>
      <c r="F121" s="295">
        <v>0</v>
      </c>
      <c r="G121" s="295">
        <v>0</v>
      </c>
      <c r="H121" s="295">
        <v>0</v>
      </c>
      <c r="I121" s="295">
        <v>0</v>
      </c>
      <c r="J121" s="295">
        <v>0</v>
      </c>
      <c r="K121" s="295">
        <v>0</v>
      </c>
      <c r="L121" s="295">
        <v>0</v>
      </c>
      <c r="M121" s="295">
        <v>0</v>
      </c>
      <c r="N121" s="295">
        <v>0</v>
      </c>
      <c r="O121" s="295">
        <v>0</v>
      </c>
      <c r="P121" s="295">
        <v>0</v>
      </c>
      <c r="Q121" s="295">
        <v>0</v>
      </c>
      <c r="R121" s="295">
        <v>0</v>
      </c>
      <c r="S121" s="295">
        <v>0</v>
      </c>
      <c r="T121" s="295">
        <v>0</v>
      </c>
      <c r="U121" s="295">
        <v>0</v>
      </c>
      <c r="V121" s="295">
        <v>0</v>
      </c>
      <c r="W121" s="295">
        <v>0</v>
      </c>
      <c r="X121" s="295">
        <v>0</v>
      </c>
      <c r="Y121" s="295">
        <v>0</v>
      </c>
      <c r="Z121" s="295">
        <v>0</v>
      </c>
      <c r="AA121" s="295">
        <v>0</v>
      </c>
      <c r="AB121" s="295">
        <v>0</v>
      </c>
      <c r="AC121" s="295">
        <v>0</v>
      </c>
      <c r="AD121" s="295">
        <v>0</v>
      </c>
      <c r="AE121" s="295">
        <v>0</v>
      </c>
      <c r="AF121" s="295">
        <v>0</v>
      </c>
      <c r="AG121" s="295">
        <v>0</v>
      </c>
      <c r="AH121" s="295">
        <v>0</v>
      </c>
      <c r="AI121" s="295">
        <v>0</v>
      </c>
      <c r="AJ121" s="295">
        <v>0</v>
      </c>
      <c r="AK121" s="295">
        <v>0</v>
      </c>
      <c r="AL121" s="295">
        <v>0</v>
      </c>
      <c r="AM121" s="295">
        <v>0</v>
      </c>
      <c r="AN121" s="295">
        <v>0</v>
      </c>
      <c r="AO121" s="295">
        <v>0</v>
      </c>
      <c r="AP121" s="295">
        <v>0</v>
      </c>
      <c r="AQ121" s="295">
        <v>0</v>
      </c>
      <c r="AR121" s="295">
        <v>0</v>
      </c>
      <c r="AS121" s="295">
        <v>0</v>
      </c>
      <c r="AT121" s="295">
        <v>0</v>
      </c>
      <c r="AU121" s="295">
        <v>0</v>
      </c>
      <c r="AV121" s="295">
        <v>0</v>
      </c>
      <c r="AW121" s="295">
        <v>0</v>
      </c>
      <c r="AX121" s="295">
        <v>0</v>
      </c>
      <c r="AY121" s="295">
        <v>2218</v>
      </c>
      <c r="AZ121" s="295">
        <v>2240</v>
      </c>
      <c r="BA121" s="295">
        <v>2285</v>
      </c>
      <c r="BB121" s="295">
        <v>2288</v>
      </c>
      <c r="BC121" s="295">
        <v>2328</v>
      </c>
      <c r="BD121" s="295">
        <v>2384</v>
      </c>
      <c r="BE121" s="295">
        <v>2427</v>
      </c>
      <c r="BF121" s="295">
        <v>2483</v>
      </c>
      <c r="BG121" s="295">
        <v>2504</v>
      </c>
      <c r="BH121" s="295">
        <v>2510</v>
      </c>
      <c r="BI121" s="295">
        <v>2475</v>
      </c>
      <c r="BJ121" s="295">
        <v>2443</v>
      </c>
      <c r="BK121" s="295">
        <v>2415</v>
      </c>
      <c r="BL121" s="295">
        <v>2332</v>
      </c>
      <c r="BM121" s="295">
        <v>2031</v>
      </c>
      <c r="BN121" s="295">
        <v>1827</v>
      </c>
      <c r="BO121" s="295">
        <v>1577</v>
      </c>
      <c r="BP121" s="295">
        <v>965</v>
      </c>
      <c r="BQ121" s="295">
        <v>366</v>
      </c>
      <c r="BR121" s="295">
        <v>133</v>
      </c>
      <c r="BS121" s="295">
        <v>74</v>
      </c>
      <c r="BT121" s="295">
        <v>52</v>
      </c>
      <c r="BU121" s="295">
        <v>40</v>
      </c>
      <c r="BV121" s="295">
        <v>32</v>
      </c>
      <c r="BW121" s="295">
        <v>29</v>
      </c>
      <c r="BX121" s="295">
        <v>31</v>
      </c>
      <c r="BY121" s="295">
        <v>31</v>
      </c>
      <c r="BZ121" s="295">
        <v>31</v>
      </c>
      <c r="CA121" s="295">
        <v>32</v>
      </c>
      <c r="CB121" s="296">
        <v>32</v>
      </c>
    </row>
    <row r="122" spans="2:80" x14ac:dyDescent="0.4">
      <c r="B122" s="294" t="s">
        <v>372</v>
      </c>
      <c r="D122" s="295" t="s">
        <v>411</v>
      </c>
      <c r="E122" s="295" t="s">
        <v>411</v>
      </c>
      <c r="F122" s="295" t="s">
        <v>411</v>
      </c>
      <c r="G122" s="295" t="s">
        <v>411</v>
      </c>
      <c r="H122" s="295" t="s">
        <v>411</v>
      </c>
      <c r="I122" s="295" t="s">
        <v>411</v>
      </c>
      <c r="J122" s="295" t="s">
        <v>411</v>
      </c>
      <c r="K122" s="295" t="s">
        <v>411</v>
      </c>
      <c r="L122" s="295" t="s">
        <v>411</v>
      </c>
      <c r="M122" s="295" t="s">
        <v>411</v>
      </c>
      <c r="N122" s="295" t="s">
        <v>411</v>
      </c>
      <c r="O122" s="295" t="s">
        <v>411</v>
      </c>
      <c r="P122" s="295" t="s">
        <v>411</v>
      </c>
      <c r="Q122" s="295" t="s">
        <v>411</v>
      </c>
      <c r="R122" s="295" t="s">
        <v>411</v>
      </c>
      <c r="S122" s="295" t="s">
        <v>411</v>
      </c>
      <c r="T122" s="295" t="s">
        <v>411</v>
      </c>
      <c r="U122" s="295" t="s">
        <v>411</v>
      </c>
      <c r="V122" s="295" t="s">
        <v>411</v>
      </c>
      <c r="W122" s="295" t="s">
        <v>411</v>
      </c>
      <c r="X122" s="295" t="s">
        <v>411</v>
      </c>
      <c r="Y122" s="295" t="s">
        <v>411</v>
      </c>
      <c r="Z122" s="295" t="s">
        <v>411</v>
      </c>
      <c r="AA122" s="295" t="s">
        <v>411</v>
      </c>
      <c r="AB122" s="295" t="s">
        <v>411</v>
      </c>
      <c r="AC122" s="295" t="s">
        <v>411</v>
      </c>
      <c r="AD122" s="295" t="s">
        <v>411</v>
      </c>
      <c r="AE122" s="295" t="s">
        <v>411</v>
      </c>
      <c r="AF122" s="295" t="s">
        <v>411</v>
      </c>
      <c r="AG122" s="295" t="s">
        <v>411</v>
      </c>
      <c r="AH122" s="295">
        <v>0</v>
      </c>
      <c r="AI122" s="295">
        <v>0</v>
      </c>
      <c r="AJ122" s="295">
        <v>0</v>
      </c>
      <c r="AK122" s="295">
        <v>0</v>
      </c>
      <c r="AL122" s="295">
        <v>0</v>
      </c>
      <c r="AM122" s="295">
        <v>0</v>
      </c>
      <c r="AN122" s="295">
        <v>0</v>
      </c>
      <c r="AO122" s="295">
        <v>0</v>
      </c>
      <c r="AP122" s="295">
        <v>0</v>
      </c>
      <c r="AQ122" s="295">
        <v>0</v>
      </c>
      <c r="AR122" s="295">
        <v>0</v>
      </c>
      <c r="AS122" s="295">
        <v>0</v>
      </c>
      <c r="AT122" s="295">
        <v>0</v>
      </c>
      <c r="AU122" s="295">
        <v>0</v>
      </c>
      <c r="AV122" s="295">
        <v>0</v>
      </c>
      <c r="AW122" s="295">
        <v>0</v>
      </c>
      <c r="AX122" s="295">
        <v>0</v>
      </c>
      <c r="AY122" s="295">
        <v>272</v>
      </c>
      <c r="AZ122" s="295">
        <v>215</v>
      </c>
      <c r="BA122" s="295">
        <v>152</v>
      </c>
      <c r="BB122" s="295">
        <v>83</v>
      </c>
      <c r="BC122" s="295">
        <v>26</v>
      </c>
      <c r="BD122" s="295">
        <v>7</v>
      </c>
      <c r="BE122" s="295">
        <v>2</v>
      </c>
      <c r="BF122" s="295">
        <v>0</v>
      </c>
      <c r="BG122" s="295">
        <v>0</v>
      </c>
      <c r="BH122" s="295">
        <v>0</v>
      </c>
      <c r="BI122" s="295">
        <v>0</v>
      </c>
      <c r="BJ122" s="295">
        <v>0</v>
      </c>
      <c r="BK122" s="295">
        <v>0</v>
      </c>
      <c r="BL122" s="295">
        <v>0</v>
      </c>
      <c r="BM122" s="295">
        <v>0</v>
      </c>
      <c r="BN122" s="295">
        <v>0</v>
      </c>
      <c r="BO122" s="295">
        <v>0</v>
      </c>
      <c r="BP122" s="295">
        <v>0</v>
      </c>
      <c r="BQ122" s="295">
        <v>0</v>
      </c>
      <c r="BR122" s="295">
        <v>0</v>
      </c>
      <c r="BS122" s="295">
        <v>0</v>
      </c>
      <c r="BT122" s="295">
        <v>0</v>
      </c>
      <c r="BU122" s="295">
        <v>0</v>
      </c>
      <c r="BV122" s="295">
        <v>0</v>
      </c>
      <c r="BW122" s="295">
        <v>0</v>
      </c>
      <c r="BX122" s="295">
        <v>0</v>
      </c>
      <c r="BY122" s="295">
        <v>0</v>
      </c>
      <c r="BZ122" s="295">
        <v>0</v>
      </c>
      <c r="CA122" s="295">
        <v>0</v>
      </c>
      <c r="CB122" s="296">
        <v>0</v>
      </c>
    </row>
    <row r="123" spans="2:80" ht="25.5" customHeight="1" x14ac:dyDescent="0.4">
      <c r="B123" s="64" t="s">
        <v>575</v>
      </c>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v>0</v>
      </c>
      <c r="BB123" s="295">
        <v>0</v>
      </c>
      <c r="BC123" s="295">
        <v>0</v>
      </c>
      <c r="BD123" s="295">
        <v>115</v>
      </c>
      <c r="BE123" s="295">
        <v>111</v>
      </c>
      <c r="BF123" s="295">
        <v>123</v>
      </c>
      <c r="BG123" s="295">
        <v>108</v>
      </c>
      <c r="BH123" s="295">
        <v>100</v>
      </c>
      <c r="BI123" s="295">
        <v>94</v>
      </c>
      <c r="BJ123" s="295">
        <v>91</v>
      </c>
      <c r="BK123" s="295">
        <v>91</v>
      </c>
      <c r="BL123" s="295">
        <v>72</v>
      </c>
      <c r="BM123" s="295">
        <v>7</v>
      </c>
      <c r="BN123" s="295">
        <v>5</v>
      </c>
      <c r="BO123" s="295">
        <v>2</v>
      </c>
      <c r="BP123" s="295">
        <v>1</v>
      </c>
      <c r="BQ123" s="295">
        <v>1</v>
      </c>
      <c r="BR123" s="295">
        <v>0</v>
      </c>
      <c r="BS123" s="295">
        <v>0</v>
      </c>
      <c r="BT123" s="295">
        <v>0</v>
      </c>
      <c r="BU123" s="295">
        <v>0</v>
      </c>
      <c r="BV123" s="295">
        <v>0</v>
      </c>
      <c r="BW123" s="295">
        <v>0</v>
      </c>
      <c r="BX123" s="295">
        <v>0</v>
      </c>
      <c r="BY123" s="295">
        <v>0</v>
      </c>
      <c r="BZ123" s="295">
        <v>0</v>
      </c>
      <c r="CA123" s="295">
        <v>0</v>
      </c>
      <c r="CB123" s="296">
        <v>0</v>
      </c>
    </row>
    <row r="124" spans="2:80" x14ac:dyDescent="0.4">
      <c r="B124" s="64" t="s">
        <v>576</v>
      </c>
      <c r="D124" s="295">
        <v>0</v>
      </c>
      <c r="E124" s="295">
        <v>0</v>
      </c>
      <c r="F124" s="295">
        <v>0</v>
      </c>
      <c r="G124" s="295">
        <v>0</v>
      </c>
      <c r="H124" s="295">
        <v>0</v>
      </c>
      <c r="I124" s="295">
        <v>0</v>
      </c>
      <c r="J124" s="295">
        <v>0</v>
      </c>
      <c r="K124" s="295">
        <v>0</v>
      </c>
      <c r="L124" s="295">
        <v>0</v>
      </c>
      <c r="M124" s="295">
        <v>0</v>
      </c>
      <c r="N124" s="295">
        <v>0</v>
      </c>
      <c r="O124" s="295">
        <v>0</v>
      </c>
      <c r="P124" s="295">
        <v>0</v>
      </c>
      <c r="Q124" s="295">
        <v>0</v>
      </c>
      <c r="R124" s="295">
        <v>0</v>
      </c>
      <c r="S124" s="295">
        <v>0</v>
      </c>
      <c r="T124" s="295">
        <v>0</v>
      </c>
      <c r="U124" s="295">
        <v>0</v>
      </c>
      <c r="V124" s="295">
        <v>0</v>
      </c>
      <c r="W124" s="295">
        <v>0</v>
      </c>
      <c r="X124" s="295">
        <v>0</v>
      </c>
      <c r="Y124" s="295">
        <v>0</v>
      </c>
      <c r="Z124" s="295">
        <v>0</v>
      </c>
      <c r="AA124" s="295">
        <v>0</v>
      </c>
      <c r="AB124" s="295">
        <v>0</v>
      </c>
      <c r="AC124" s="295">
        <v>0</v>
      </c>
      <c r="AD124" s="295">
        <v>0</v>
      </c>
      <c r="AE124" s="295">
        <v>0</v>
      </c>
      <c r="AF124" s="295">
        <v>0</v>
      </c>
      <c r="AG124" s="295">
        <v>0</v>
      </c>
      <c r="AH124" s="295">
        <v>0</v>
      </c>
      <c r="AI124" s="295">
        <v>0</v>
      </c>
      <c r="AJ124" s="295">
        <v>0</v>
      </c>
      <c r="AK124" s="295">
        <v>0</v>
      </c>
      <c r="AL124" s="295">
        <v>0</v>
      </c>
      <c r="AM124" s="295">
        <v>0</v>
      </c>
      <c r="AN124" s="295">
        <v>0</v>
      </c>
      <c r="AO124" s="295">
        <v>0</v>
      </c>
      <c r="AP124" s="295">
        <v>0</v>
      </c>
      <c r="AQ124" s="295">
        <v>0</v>
      </c>
      <c r="AR124" s="295">
        <v>0</v>
      </c>
      <c r="AS124" s="295">
        <v>0</v>
      </c>
      <c r="AT124" s="295">
        <v>0</v>
      </c>
      <c r="AU124" s="295">
        <v>0</v>
      </c>
      <c r="AV124" s="295">
        <v>0</v>
      </c>
      <c r="AW124" s="295">
        <v>0</v>
      </c>
      <c r="AX124" s="295">
        <v>0</v>
      </c>
      <c r="AY124" s="295">
        <v>0</v>
      </c>
      <c r="AZ124" s="295">
        <v>0</v>
      </c>
      <c r="BA124" s="295">
        <v>0</v>
      </c>
      <c r="BB124" s="295">
        <v>0</v>
      </c>
      <c r="BC124" s="295">
        <v>0</v>
      </c>
      <c r="BD124" s="295">
        <v>115</v>
      </c>
      <c r="BE124" s="295">
        <v>117</v>
      </c>
      <c r="BF124" s="295">
        <v>123</v>
      </c>
      <c r="BG124" s="295">
        <v>113</v>
      </c>
      <c r="BH124" s="295">
        <v>109</v>
      </c>
      <c r="BI124" s="295">
        <v>98</v>
      </c>
      <c r="BJ124" s="295">
        <v>92</v>
      </c>
      <c r="BK124" s="295">
        <v>92</v>
      </c>
      <c r="BL124" s="295">
        <v>82</v>
      </c>
      <c r="BM124" s="295">
        <v>23</v>
      </c>
      <c r="BN124" s="295">
        <v>4</v>
      </c>
      <c r="BO124" s="295">
        <v>3</v>
      </c>
      <c r="BP124" s="295">
        <v>1</v>
      </c>
      <c r="BQ124" s="295">
        <v>0</v>
      </c>
      <c r="BR124" s="295">
        <v>0</v>
      </c>
      <c r="BS124" s="295">
        <v>0</v>
      </c>
      <c r="BT124" s="295">
        <v>0</v>
      </c>
      <c r="BU124" s="295">
        <v>0</v>
      </c>
      <c r="BV124" s="295">
        <v>0</v>
      </c>
      <c r="BW124" s="295">
        <v>0</v>
      </c>
      <c r="BX124" s="295">
        <v>0</v>
      </c>
      <c r="BY124" s="295">
        <v>0</v>
      </c>
      <c r="BZ124" s="295">
        <v>0</v>
      </c>
      <c r="CA124" s="295">
        <v>0</v>
      </c>
      <c r="CB124" s="296">
        <v>0</v>
      </c>
    </row>
    <row r="125" spans="2:80" x14ac:dyDescent="0.4">
      <c r="B125" s="64" t="s">
        <v>577</v>
      </c>
      <c r="D125" s="295">
        <v>0</v>
      </c>
      <c r="E125" s="295">
        <v>0</v>
      </c>
      <c r="F125" s="295">
        <v>0</v>
      </c>
      <c r="G125" s="295">
        <v>0</v>
      </c>
      <c r="H125" s="295">
        <v>0</v>
      </c>
      <c r="I125" s="295">
        <v>0</v>
      </c>
      <c r="J125" s="295">
        <v>0</v>
      </c>
      <c r="K125" s="295">
        <v>0</v>
      </c>
      <c r="L125" s="295">
        <v>0</v>
      </c>
      <c r="M125" s="295">
        <v>0</v>
      </c>
      <c r="N125" s="295">
        <v>0</v>
      </c>
      <c r="O125" s="295">
        <v>0</v>
      </c>
      <c r="P125" s="295">
        <v>0</v>
      </c>
      <c r="Q125" s="295">
        <v>0</v>
      </c>
      <c r="R125" s="295">
        <v>0</v>
      </c>
      <c r="S125" s="295">
        <v>0</v>
      </c>
      <c r="T125" s="295">
        <v>0</v>
      </c>
      <c r="U125" s="295">
        <v>0</v>
      </c>
      <c r="V125" s="295">
        <v>0</v>
      </c>
      <c r="W125" s="295">
        <v>0</v>
      </c>
      <c r="X125" s="295">
        <v>0</v>
      </c>
      <c r="Y125" s="295">
        <v>0</v>
      </c>
      <c r="Z125" s="295">
        <v>0</v>
      </c>
      <c r="AA125" s="295">
        <v>0</v>
      </c>
      <c r="AB125" s="295">
        <v>0</v>
      </c>
      <c r="AC125" s="295">
        <v>0</v>
      </c>
      <c r="AD125" s="295">
        <v>0</v>
      </c>
      <c r="AE125" s="295">
        <v>0</v>
      </c>
      <c r="AF125" s="295">
        <v>0</v>
      </c>
      <c r="AG125" s="295">
        <v>0</v>
      </c>
      <c r="AH125" s="295">
        <v>0</v>
      </c>
      <c r="AI125" s="295">
        <v>0</v>
      </c>
      <c r="AJ125" s="295">
        <v>0</v>
      </c>
      <c r="AK125" s="295">
        <v>0</v>
      </c>
      <c r="AL125" s="295">
        <v>0</v>
      </c>
      <c r="AM125" s="295">
        <v>0</v>
      </c>
      <c r="AN125" s="295">
        <v>0</v>
      </c>
      <c r="AO125" s="295">
        <v>0</v>
      </c>
      <c r="AP125" s="295">
        <v>0</v>
      </c>
      <c r="AQ125" s="295">
        <v>0</v>
      </c>
      <c r="AR125" s="295">
        <v>0</v>
      </c>
      <c r="AS125" s="295">
        <v>0</v>
      </c>
      <c r="AT125" s="295">
        <v>0</v>
      </c>
      <c r="AU125" s="295">
        <v>0</v>
      </c>
      <c r="AV125" s="295">
        <v>0</v>
      </c>
      <c r="AW125" s="295">
        <v>0</v>
      </c>
      <c r="AX125" s="295">
        <v>0</v>
      </c>
      <c r="AY125" s="295">
        <v>0</v>
      </c>
      <c r="AZ125" s="295">
        <v>0</v>
      </c>
      <c r="BA125" s="295">
        <v>0</v>
      </c>
      <c r="BB125" s="295">
        <v>0</v>
      </c>
      <c r="BC125" s="295">
        <v>0</v>
      </c>
      <c r="BD125" s="295">
        <v>1343</v>
      </c>
      <c r="BE125" s="295">
        <v>1344</v>
      </c>
      <c r="BF125" s="295">
        <v>1340</v>
      </c>
      <c r="BG125" s="295">
        <v>1349</v>
      </c>
      <c r="BH125" s="295">
        <v>1334</v>
      </c>
      <c r="BI125" s="295">
        <v>1308</v>
      </c>
      <c r="BJ125" s="295">
        <v>1273</v>
      </c>
      <c r="BK125" s="295">
        <v>1230</v>
      </c>
      <c r="BL125" s="295">
        <v>1191</v>
      </c>
      <c r="BM125" s="295">
        <v>1146</v>
      </c>
      <c r="BN125" s="295">
        <v>1045</v>
      </c>
      <c r="BO125" s="295">
        <v>904</v>
      </c>
      <c r="BP125" s="295">
        <v>564</v>
      </c>
      <c r="BQ125" s="295">
        <v>192</v>
      </c>
      <c r="BR125" s="295">
        <v>37</v>
      </c>
      <c r="BS125" s="295">
        <v>10</v>
      </c>
      <c r="BT125" s="295">
        <v>3</v>
      </c>
      <c r="BU125" s="295">
        <v>2</v>
      </c>
      <c r="BV125" s="295">
        <v>0</v>
      </c>
      <c r="BW125" s="295">
        <v>0</v>
      </c>
      <c r="BX125" s="295">
        <v>0</v>
      </c>
      <c r="BY125" s="295">
        <v>0</v>
      </c>
      <c r="BZ125" s="295">
        <v>0</v>
      </c>
      <c r="CA125" s="295">
        <v>0</v>
      </c>
      <c r="CB125" s="296">
        <v>0</v>
      </c>
    </row>
    <row r="126" spans="2:80" x14ac:dyDescent="0.4">
      <c r="B126" s="64" t="s">
        <v>578</v>
      </c>
      <c r="D126" s="295">
        <v>0</v>
      </c>
      <c r="E126" s="295">
        <v>0</v>
      </c>
      <c r="F126" s="295">
        <v>0</v>
      </c>
      <c r="G126" s="295">
        <v>0</v>
      </c>
      <c r="H126" s="295">
        <v>0</v>
      </c>
      <c r="I126" s="295">
        <v>0</v>
      </c>
      <c r="J126" s="295">
        <v>0</v>
      </c>
      <c r="K126" s="295">
        <v>0</v>
      </c>
      <c r="L126" s="295">
        <v>0</v>
      </c>
      <c r="M126" s="295">
        <v>0</v>
      </c>
      <c r="N126" s="295">
        <v>0</v>
      </c>
      <c r="O126" s="295">
        <v>0</v>
      </c>
      <c r="P126" s="295">
        <v>0</v>
      </c>
      <c r="Q126" s="295">
        <v>0</v>
      </c>
      <c r="R126" s="295">
        <v>0</v>
      </c>
      <c r="S126" s="295">
        <v>0</v>
      </c>
      <c r="T126" s="295">
        <v>0</v>
      </c>
      <c r="U126" s="295">
        <v>0</v>
      </c>
      <c r="V126" s="295">
        <v>0</v>
      </c>
      <c r="W126" s="295">
        <v>0</v>
      </c>
      <c r="X126" s="295">
        <v>0</v>
      </c>
      <c r="Y126" s="295">
        <v>0</v>
      </c>
      <c r="Z126" s="295">
        <v>0</v>
      </c>
      <c r="AA126" s="295">
        <v>0</v>
      </c>
      <c r="AB126" s="295">
        <v>0</v>
      </c>
      <c r="AC126" s="295">
        <v>0</v>
      </c>
      <c r="AD126" s="295">
        <v>0</v>
      </c>
      <c r="AE126" s="295">
        <v>0</v>
      </c>
      <c r="AF126" s="295">
        <v>0</v>
      </c>
      <c r="AG126" s="295">
        <v>0</v>
      </c>
      <c r="AH126" s="295">
        <v>0</v>
      </c>
      <c r="AI126" s="295">
        <v>0</v>
      </c>
      <c r="AJ126" s="295">
        <v>0</v>
      </c>
      <c r="AK126" s="295">
        <v>0</v>
      </c>
      <c r="AL126" s="295">
        <v>0</v>
      </c>
      <c r="AM126" s="295">
        <v>0</v>
      </c>
      <c r="AN126" s="295">
        <v>0</v>
      </c>
      <c r="AO126" s="295">
        <v>0</v>
      </c>
      <c r="AP126" s="295">
        <v>0</v>
      </c>
      <c r="AQ126" s="295">
        <v>0</v>
      </c>
      <c r="AR126" s="295">
        <v>0</v>
      </c>
      <c r="AS126" s="295">
        <v>0</v>
      </c>
      <c r="AT126" s="295">
        <v>0</v>
      </c>
      <c r="AU126" s="295">
        <v>0</v>
      </c>
      <c r="AV126" s="295">
        <v>0</v>
      </c>
      <c r="AW126" s="295">
        <v>0</v>
      </c>
      <c r="AX126" s="295">
        <v>0</v>
      </c>
      <c r="AY126" s="295">
        <v>1899</v>
      </c>
      <c r="AZ126" s="295">
        <v>1832</v>
      </c>
      <c r="BA126" s="295">
        <v>1765</v>
      </c>
      <c r="BB126" s="295">
        <v>1660</v>
      </c>
      <c r="BC126" s="295">
        <v>1595</v>
      </c>
      <c r="BD126" s="295">
        <v>1580</v>
      </c>
      <c r="BE126" s="295">
        <v>1574</v>
      </c>
      <c r="BF126" s="295">
        <v>1586</v>
      </c>
      <c r="BG126" s="295">
        <v>1570</v>
      </c>
      <c r="BH126" s="295">
        <v>1543</v>
      </c>
      <c r="BI126" s="295">
        <v>1500</v>
      </c>
      <c r="BJ126" s="295">
        <v>1456</v>
      </c>
      <c r="BK126" s="295">
        <v>1413</v>
      </c>
      <c r="BL126" s="295">
        <v>1346</v>
      </c>
      <c r="BM126" s="295">
        <v>1177</v>
      </c>
      <c r="BN126" s="295">
        <v>1054</v>
      </c>
      <c r="BO126" s="295">
        <v>909</v>
      </c>
      <c r="BP126" s="295">
        <v>566</v>
      </c>
      <c r="BQ126" s="295">
        <v>192</v>
      </c>
      <c r="BR126" s="295">
        <v>38</v>
      </c>
      <c r="BS126" s="295">
        <v>10</v>
      </c>
      <c r="BT126" s="295">
        <v>3</v>
      </c>
      <c r="BU126" s="295">
        <v>2</v>
      </c>
      <c r="BV126" s="295">
        <v>0</v>
      </c>
      <c r="BW126" s="295">
        <v>0</v>
      </c>
      <c r="BX126" s="295">
        <v>0</v>
      </c>
      <c r="BY126" s="295">
        <v>0</v>
      </c>
      <c r="BZ126" s="295">
        <v>0</v>
      </c>
      <c r="CA126" s="295">
        <v>0</v>
      </c>
      <c r="CB126" s="296">
        <v>0</v>
      </c>
    </row>
    <row r="127" spans="2:80" x14ac:dyDescent="0.4">
      <c r="B127" s="212" t="s">
        <v>373</v>
      </c>
      <c r="D127" s="295">
        <v>0</v>
      </c>
      <c r="E127" s="295">
        <v>0</v>
      </c>
      <c r="F127" s="295">
        <v>0</v>
      </c>
      <c r="G127" s="295">
        <v>0</v>
      </c>
      <c r="H127" s="295">
        <v>0</v>
      </c>
      <c r="I127" s="295">
        <v>0</v>
      </c>
      <c r="J127" s="295">
        <v>0</v>
      </c>
      <c r="K127" s="295">
        <v>0</v>
      </c>
      <c r="L127" s="295">
        <v>0</v>
      </c>
      <c r="M127" s="295">
        <v>0</v>
      </c>
      <c r="N127" s="295">
        <v>0</v>
      </c>
      <c r="O127" s="295">
        <v>0</v>
      </c>
      <c r="P127" s="295">
        <v>0</v>
      </c>
      <c r="Q127" s="295">
        <v>0</v>
      </c>
      <c r="R127" s="295">
        <v>0</v>
      </c>
      <c r="S127" s="295">
        <v>0</v>
      </c>
      <c r="T127" s="295">
        <v>0</v>
      </c>
      <c r="U127" s="295">
        <v>0</v>
      </c>
      <c r="V127" s="295">
        <v>0</v>
      </c>
      <c r="W127" s="295">
        <v>0</v>
      </c>
      <c r="X127" s="295">
        <v>0</v>
      </c>
      <c r="Y127" s="295">
        <v>0</v>
      </c>
      <c r="Z127" s="295">
        <v>0</v>
      </c>
      <c r="AA127" s="295">
        <v>0</v>
      </c>
      <c r="AB127" s="295">
        <v>0</v>
      </c>
      <c r="AC127" s="295">
        <v>0</v>
      </c>
      <c r="AD127" s="295">
        <v>0</v>
      </c>
      <c r="AE127" s="295">
        <v>0</v>
      </c>
      <c r="AF127" s="295">
        <v>0</v>
      </c>
      <c r="AG127" s="295">
        <v>0</v>
      </c>
      <c r="AH127" s="295">
        <v>0</v>
      </c>
      <c r="AI127" s="295">
        <v>0</v>
      </c>
      <c r="AJ127" s="295">
        <v>0</v>
      </c>
      <c r="AK127" s="295">
        <v>0</v>
      </c>
      <c r="AL127" s="295">
        <v>0</v>
      </c>
      <c r="AM127" s="295">
        <v>0</v>
      </c>
      <c r="AN127" s="295">
        <v>0</v>
      </c>
      <c r="AO127" s="295">
        <v>0</v>
      </c>
      <c r="AP127" s="295">
        <v>0</v>
      </c>
      <c r="AQ127" s="295">
        <v>0</v>
      </c>
      <c r="AR127" s="295">
        <v>0</v>
      </c>
      <c r="AS127" s="295">
        <v>0</v>
      </c>
      <c r="AT127" s="295">
        <v>0</v>
      </c>
      <c r="AU127" s="295">
        <v>0</v>
      </c>
      <c r="AV127" s="295">
        <v>0</v>
      </c>
      <c r="AW127" s="295">
        <v>0</v>
      </c>
      <c r="AX127" s="295">
        <v>0</v>
      </c>
      <c r="AY127" s="295">
        <v>1634</v>
      </c>
      <c r="AZ127" s="295">
        <v>1622</v>
      </c>
      <c r="BA127" s="295">
        <v>1618</v>
      </c>
      <c r="BB127" s="295">
        <v>1581</v>
      </c>
      <c r="BC127" s="295">
        <v>1569</v>
      </c>
      <c r="BD127" s="295">
        <v>1573</v>
      </c>
      <c r="BE127" s="295">
        <v>1572</v>
      </c>
      <c r="BF127" s="295">
        <v>1586</v>
      </c>
      <c r="BG127" s="295">
        <v>1570</v>
      </c>
      <c r="BH127" s="295">
        <v>1543</v>
      </c>
      <c r="BI127" s="295">
        <v>1500</v>
      </c>
      <c r="BJ127" s="295">
        <v>1456</v>
      </c>
      <c r="BK127" s="295">
        <v>1413</v>
      </c>
      <c r="BL127" s="295">
        <v>1346</v>
      </c>
      <c r="BM127" s="295">
        <v>1177</v>
      </c>
      <c r="BN127" s="295">
        <v>1054</v>
      </c>
      <c r="BO127" s="295">
        <v>909</v>
      </c>
      <c r="BP127" s="295">
        <v>566</v>
      </c>
      <c r="BQ127" s="295">
        <v>192</v>
      </c>
      <c r="BR127" s="295">
        <v>38</v>
      </c>
      <c r="BS127" s="295">
        <v>10</v>
      </c>
      <c r="BT127" s="295">
        <v>3</v>
      </c>
      <c r="BU127" s="295">
        <v>2</v>
      </c>
      <c r="BV127" s="295">
        <v>0</v>
      </c>
      <c r="BW127" s="295">
        <v>0</v>
      </c>
      <c r="BX127" s="295">
        <v>0</v>
      </c>
      <c r="BY127" s="295">
        <v>0</v>
      </c>
      <c r="BZ127" s="295">
        <v>0</v>
      </c>
      <c r="CA127" s="295">
        <v>0</v>
      </c>
      <c r="CB127" s="296">
        <v>0</v>
      </c>
    </row>
    <row r="128" spans="2:80" x14ac:dyDescent="0.4">
      <c r="B128" s="212" t="s">
        <v>372</v>
      </c>
      <c r="D128" s="295">
        <v>0</v>
      </c>
      <c r="E128" s="295">
        <v>0</v>
      </c>
      <c r="F128" s="295">
        <v>0</v>
      </c>
      <c r="G128" s="295">
        <v>0</v>
      </c>
      <c r="H128" s="295">
        <v>0</v>
      </c>
      <c r="I128" s="295">
        <v>0</v>
      </c>
      <c r="J128" s="295">
        <v>0</v>
      </c>
      <c r="K128" s="295">
        <v>0</v>
      </c>
      <c r="L128" s="295">
        <v>0</v>
      </c>
      <c r="M128" s="295">
        <v>0</v>
      </c>
      <c r="N128" s="295">
        <v>0</v>
      </c>
      <c r="O128" s="295">
        <v>0</v>
      </c>
      <c r="P128" s="295">
        <v>0</v>
      </c>
      <c r="Q128" s="295">
        <v>0</v>
      </c>
      <c r="R128" s="295">
        <v>0</v>
      </c>
      <c r="S128" s="295">
        <v>0</v>
      </c>
      <c r="T128" s="295">
        <v>0</v>
      </c>
      <c r="U128" s="295">
        <v>0</v>
      </c>
      <c r="V128" s="295">
        <v>0</v>
      </c>
      <c r="W128" s="295">
        <v>0</v>
      </c>
      <c r="X128" s="295">
        <v>0</v>
      </c>
      <c r="Y128" s="295">
        <v>0</v>
      </c>
      <c r="Z128" s="295">
        <v>0</v>
      </c>
      <c r="AA128" s="295">
        <v>0</v>
      </c>
      <c r="AB128" s="295">
        <v>0</v>
      </c>
      <c r="AC128" s="295">
        <v>0</v>
      </c>
      <c r="AD128" s="295">
        <v>0</v>
      </c>
      <c r="AE128" s="295">
        <v>0</v>
      </c>
      <c r="AF128" s="295">
        <v>0</v>
      </c>
      <c r="AG128" s="295">
        <v>0</v>
      </c>
      <c r="AH128" s="295">
        <v>0</v>
      </c>
      <c r="AI128" s="295">
        <v>0</v>
      </c>
      <c r="AJ128" s="295">
        <v>0</v>
      </c>
      <c r="AK128" s="295">
        <v>0</v>
      </c>
      <c r="AL128" s="295">
        <v>0</v>
      </c>
      <c r="AM128" s="295">
        <v>0</v>
      </c>
      <c r="AN128" s="295">
        <v>0</v>
      </c>
      <c r="AO128" s="295">
        <v>0</v>
      </c>
      <c r="AP128" s="295">
        <v>0</v>
      </c>
      <c r="AQ128" s="295">
        <v>0</v>
      </c>
      <c r="AR128" s="295">
        <v>0</v>
      </c>
      <c r="AS128" s="295">
        <v>0</v>
      </c>
      <c r="AT128" s="295">
        <v>0</v>
      </c>
      <c r="AU128" s="295">
        <v>0</v>
      </c>
      <c r="AV128" s="295">
        <v>0</v>
      </c>
      <c r="AW128" s="295">
        <v>0</v>
      </c>
      <c r="AX128" s="295">
        <v>0</v>
      </c>
      <c r="AY128" s="295">
        <v>266</v>
      </c>
      <c r="AZ128" s="295">
        <v>210</v>
      </c>
      <c r="BA128" s="295">
        <v>148</v>
      </c>
      <c r="BB128" s="295">
        <v>78</v>
      </c>
      <c r="BC128" s="295">
        <v>26</v>
      </c>
      <c r="BD128" s="295">
        <v>7</v>
      </c>
      <c r="BE128" s="295">
        <v>2</v>
      </c>
      <c r="BF128" s="295">
        <v>0</v>
      </c>
      <c r="BG128" s="295">
        <v>0</v>
      </c>
      <c r="BH128" s="295">
        <v>0</v>
      </c>
      <c r="BI128" s="295">
        <v>0</v>
      </c>
      <c r="BJ128" s="295">
        <v>0</v>
      </c>
      <c r="BK128" s="295">
        <v>0</v>
      </c>
      <c r="BL128" s="295">
        <v>0</v>
      </c>
      <c r="BM128" s="295">
        <v>0</v>
      </c>
      <c r="BN128" s="295">
        <v>0</v>
      </c>
      <c r="BO128" s="295">
        <v>0</v>
      </c>
      <c r="BP128" s="295">
        <v>0</v>
      </c>
      <c r="BQ128" s="295">
        <v>0</v>
      </c>
      <c r="BR128" s="295">
        <v>0</v>
      </c>
      <c r="BS128" s="295">
        <v>0</v>
      </c>
      <c r="BT128" s="295">
        <v>0</v>
      </c>
      <c r="BU128" s="295">
        <v>0</v>
      </c>
      <c r="BV128" s="295">
        <v>0</v>
      </c>
      <c r="BW128" s="295">
        <v>0</v>
      </c>
      <c r="BX128" s="295">
        <v>0</v>
      </c>
      <c r="BY128" s="295">
        <v>0</v>
      </c>
      <c r="BZ128" s="295">
        <v>0</v>
      </c>
      <c r="CA128" s="295">
        <v>0</v>
      </c>
      <c r="CB128" s="296">
        <v>0</v>
      </c>
    </row>
    <row r="129" spans="1:80" ht="24.75" customHeight="1" x14ac:dyDescent="0.4">
      <c r="B129" s="64" t="s">
        <v>596</v>
      </c>
      <c r="D129" s="295">
        <v>0</v>
      </c>
      <c r="E129" s="295">
        <v>0</v>
      </c>
      <c r="F129" s="295">
        <v>0</v>
      </c>
      <c r="G129" s="295">
        <v>0</v>
      </c>
      <c r="H129" s="295">
        <v>0</v>
      </c>
      <c r="I129" s="295">
        <v>0</v>
      </c>
      <c r="J129" s="295">
        <v>0</v>
      </c>
      <c r="K129" s="295">
        <v>0</v>
      </c>
      <c r="L129" s="295">
        <v>0</v>
      </c>
      <c r="M129" s="295">
        <v>0</v>
      </c>
      <c r="N129" s="295">
        <v>0</v>
      </c>
      <c r="O129" s="295">
        <v>0</v>
      </c>
      <c r="P129" s="295">
        <v>0</v>
      </c>
      <c r="Q129" s="295">
        <v>0</v>
      </c>
      <c r="R129" s="295">
        <v>0</v>
      </c>
      <c r="S129" s="295">
        <v>0</v>
      </c>
      <c r="T129" s="295">
        <v>0</v>
      </c>
      <c r="U129" s="295">
        <v>0</v>
      </c>
      <c r="V129" s="295">
        <v>0</v>
      </c>
      <c r="W129" s="295">
        <v>0</v>
      </c>
      <c r="X129" s="295">
        <v>0</v>
      </c>
      <c r="Y129" s="295">
        <v>0</v>
      </c>
      <c r="Z129" s="295">
        <v>0</v>
      </c>
      <c r="AA129" s="295">
        <v>0</v>
      </c>
      <c r="AB129" s="295">
        <v>0</v>
      </c>
      <c r="AC129" s="295">
        <v>0</v>
      </c>
      <c r="AD129" s="295">
        <v>0</v>
      </c>
      <c r="AE129" s="295">
        <v>0</v>
      </c>
      <c r="AF129" s="295">
        <v>0</v>
      </c>
      <c r="AG129" s="295">
        <v>0</v>
      </c>
      <c r="AH129" s="295">
        <v>0</v>
      </c>
      <c r="AI129" s="295">
        <v>0</v>
      </c>
      <c r="AJ129" s="295">
        <v>0</v>
      </c>
      <c r="AK129" s="295">
        <v>0</v>
      </c>
      <c r="AL129" s="295">
        <v>0</v>
      </c>
      <c r="AM129" s="295">
        <v>0</v>
      </c>
      <c r="AN129" s="295">
        <v>0</v>
      </c>
      <c r="AO129" s="295">
        <v>0</v>
      </c>
      <c r="AP129" s="295">
        <v>0</v>
      </c>
      <c r="AQ129" s="295">
        <v>0</v>
      </c>
      <c r="AR129" s="295">
        <v>0</v>
      </c>
      <c r="AS129" s="295">
        <v>0</v>
      </c>
      <c r="AT129" s="295">
        <v>0</v>
      </c>
      <c r="AU129" s="295">
        <v>0</v>
      </c>
      <c r="AV129" s="295">
        <v>0</v>
      </c>
      <c r="AW129" s="295">
        <v>0</v>
      </c>
      <c r="AX129" s="295">
        <v>0</v>
      </c>
      <c r="AY129" s="295">
        <v>590</v>
      </c>
      <c r="AZ129" s="295">
        <v>623</v>
      </c>
      <c r="BA129" s="295">
        <v>671</v>
      </c>
      <c r="BB129" s="295">
        <v>712</v>
      </c>
      <c r="BC129" s="295">
        <v>759</v>
      </c>
      <c r="BD129" s="295">
        <v>811</v>
      </c>
      <c r="BE129" s="295">
        <v>856</v>
      </c>
      <c r="BF129" s="295">
        <v>898</v>
      </c>
      <c r="BG129" s="295">
        <v>934</v>
      </c>
      <c r="BH129" s="295">
        <v>967</v>
      </c>
      <c r="BI129" s="295">
        <v>975</v>
      </c>
      <c r="BJ129" s="295">
        <v>987</v>
      </c>
      <c r="BK129" s="295">
        <v>1002</v>
      </c>
      <c r="BL129" s="295">
        <v>986</v>
      </c>
      <c r="BM129" s="295">
        <v>854</v>
      </c>
      <c r="BN129" s="295">
        <v>773</v>
      </c>
      <c r="BO129" s="295">
        <v>668</v>
      </c>
      <c r="BP129" s="295">
        <v>399</v>
      </c>
      <c r="BQ129" s="295">
        <v>174</v>
      </c>
      <c r="BR129" s="295">
        <v>95</v>
      </c>
      <c r="BS129" s="295">
        <v>65</v>
      </c>
      <c r="BT129" s="295">
        <v>49</v>
      </c>
      <c r="BU129" s="295">
        <v>39</v>
      </c>
      <c r="BV129" s="295">
        <v>32</v>
      </c>
      <c r="BW129" s="295">
        <v>29</v>
      </c>
      <c r="BX129" s="295">
        <v>31</v>
      </c>
      <c r="BY129" s="295">
        <v>31</v>
      </c>
      <c r="BZ129" s="295">
        <v>31</v>
      </c>
      <c r="CA129" s="295">
        <v>32</v>
      </c>
      <c r="CB129" s="296">
        <v>32</v>
      </c>
    </row>
    <row r="130" spans="1:80" x14ac:dyDescent="0.4">
      <c r="B130" s="212" t="s">
        <v>373</v>
      </c>
      <c r="D130" s="295">
        <v>0</v>
      </c>
      <c r="E130" s="295">
        <v>0</v>
      </c>
      <c r="F130" s="295">
        <v>0</v>
      </c>
      <c r="G130" s="295">
        <v>0</v>
      </c>
      <c r="H130" s="295">
        <v>0</v>
      </c>
      <c r="I130" s="295">
        <v>0</v>
      </c>
      <c r="J130" s="295">
        <v>0</v>
      </c>
      <c r="K130" s="295">
        <v>0</v>
      </c>
      <c r="L130" s="295">
        <v>0</v>
      </c>
      <c r="M130" s="295">
        <v>0</v>
      </c>
      <c r="N130" s="295">
        <v>0</v>
      </c>
      <c r="O130" s="295">
        <v>0</v>
      </c>
      <c r="P130" s="295">
        <v>0</v>
      </c>
      <c r="Q130" s="295">
        <v>0</v>
      </c>
      <c r="R130" s="295">
        <v>0</v>
      </c>
      <c r="S130" s="295">
        <v>0</v>
      </c>
      <c r="T130" s="295">
        <v>0</v>
      </c>
      <c r="U130" s="295">
        <v>0</v>
      </c>
      <c r="V130" s="295">
        <v>0</v>
      </c>
      <c r="W130" s="295">
        <v>0</v>
      </c>
      <c r="X130" s="295">
        <v>0</v>
      </c>
      <c r="Y130" s="295">
        <v>0</v>
      </c>
      <c r="Z130" s="295">
        <v>0</v>
      </c>
      <c r="AA130" s="295">
        <v>0</v>
      </c>
      <c r="AB130" s="295">
        <v>0</v>
      </c>
      <c r="AC130" s="295">
        <v>0</v>
      </c>
      <c r="AD130" s="295">
        <v>0</v>
      </c>
      <c r="AE130" s="295">
        <v>0</v>
      </c>
      <c r="AF130" s="295">
        <v>0</v>
      </c>
      <c r="AG130" s="295">
        <v>0</v>
      </c>
      <c r="AH130" s="295">
        <v>0</v>
      </c>
      <c r="AI130" s="295">
        <v>0</v>
      </c>
      <c r="AJ130" s="295">
        <v>0</v>
      </c>
      <c r="AK130" s="295">
        <v>0</v>
      </c>
      <c r="AL130" s="295">
        <v>0</v>
      </c>
      <c r="AM130" s="295">
        <v>0</v>
      </c>
      <c r="AN130" s="295">
        <v>0</v>
      </c>
      <c r="AO130" s="295">
        <v>0</v>
      </c>
      <c r="AP130" s="295">
        <v>0</v>
      </c>
      <c r="AQ130" s="295">
        <v>0</v>
      </c>
      <c r="AR130" s="295">
        <v>0</v>
      </c>
      <c r="AS130" s="295">
        <v>0</v>
      </c>
      <c r="AT130" s="295">
        <v>0</v>
      </c>
      <c r="AU130" s="295">
        <v>0</v>
      </c>
      <c r="AV130" s="295">
        <v>0</v>
      </c>
      <c r="AW130" s="295">
        <v>0</v>
      </c>
      <c r="AX130" s="295">
        <v>0</v>
      </c>
      <c r="AY130" s="295">
        <v>584</v>
      </c>
      <c r="AZ130" s="295">
        <v>618</v>
      </c>
      <c r="BA130" s="295">
        <v>667</v>
      </c>
      <c r="BB130" s="295">
        <v>707</v>
      </c>
      <c r="BC130" s="295">
        <v>759</v>
      </c>
      <c r="BD130" s="295">
        <v>811</v>
      </c>
      <c r="BE130" s="295">
        <v>856</v>
      </c>
      <c r="BF130" s="295">
        <v>898</v>
      </c>
      <c r="BG130" s="295">
        <v>934</v>
      </c>
      <c r="BH130" s="295">
        <v>967</v>
      </c>
      <c r="BI130" s="295">
        <v>975</v>
      </c>
      <c r="BJ130" s="295">
        <v>987</v>
      </c>
      <c r="BK130" s="295">
        <v>1002</v>
      </c>
      <c r="BL130" s="295">
        <v>986</v>
      </c>
      <c r="BM130" s="295">
        <v>854</v>
      </c>
      <c r="BN130" s="295">
        <v>773</v>
      </c>
      <c r="BO130" s="295">
        <v>668</v>
      </c>
      <c r="BP130" s="295">
        <v>399</v>
      </c>
      <c r="BQ130" s="295">
        <v>174</v>
      </c>
      <c r="BR130" s="295">
        <v>95</v>
      </c>
      <c r="BS130" s="295">
        <v>65</v>
      </c>
      <c r="BT130" s="295">
        <v>49</v>
      </c>
      <c r="BU130" s="295">
        <v>39</v>
      </c>
      <c r="BV130" s="295">
        <v>32</v>
      </c>
      <c r="BW130" s="295">
        <v>29</v>
      </c>
      <c r="BX130" s="295">
        <v>31</v>
      </c>
      <c r="BY130" s="295">
        <v>31</v>
      </c>
      <c r="BZ130" s="295">
        <v>31</v>
      </c>
      <c r="CA130" s="295">
        <v>32</v>
      </c>
      <c r="CB130" s="296">
        <v>32</v>
      </c>
    </row>
    <row r="131" spans="1:80" x14ac:dyDescent="0.4">
      <c r="B131" s="212" t="s">
        <v>372</v>
      </c>
      <c r="D131" s="295">
        <v>0</v>
      </c>
      <c r="E131" s="295">
        <v>0</v>
      </c>
      <c r="F131" s="295">
        <v>0</v>
      </c>
      <c r="G131" s="295">
        <v>0</v>
      </c>
      <c r="H131" s="295">
        <v>0</v>
      </c>
      <c r="I131" s="295">
        <v>0</v>
      </c>
      <c r="J131" s="295">
        <v>0</v>
      </c>
      <c r="K131" s="295">
        <v>0</v>
      </c>
      <c r="L131" s="295">
        <v>0</v>
      </c>
      <c r="M131" s="295">
        <v>0</v>
      </c>
      <c r="N131" s="295">
        <v>0</v>
      </c>
      <c r="O131" s="295">
        <v>0</v>
      </c>
      <c r="P131" s="295">
        <v>0</v>
      </c>
      <c r="Q131" s="295">
        <v>0</v>
      </c>
      <c r="R131" s="295">
        <v>0</v>
      </c>
      <c r="S131" s="295">
        <v>0</v>
      </c>
      <c r="T131" s="295">
        <v>0</v>
      </c>
      <c r="U131" s="295">
        <v>0</v>
      </c>
      <c r="V131" s="295">
        <v>0</v>
      </c>
      <c r="W131" s="295">
        <v>0</v>
      </c>
      <c r="X131" s="295">
        <v>0</v>
      </c>
      <c r="Y131" s="295">
        <v>0</v>
      </c>
      <c r="Z131" s="295">
        <v>0</v>
      </c>
      <c r="AA131" s="295">
        <v>0</v>
      </c>
      <c r="AB131" s="295">
        <v>0</v>
      </c>
      <c r="AC131" s="295">
        <v>0</v>
      </c>
      <c r="AD131" s="295">
        <v>0</v>
      </c>
      <c r="AE131" s="295">
        <v>0</v>
      </c>
      <c r="AF131" s="295">
        <v>0</v>
      </c>
      <c r="AG131" s="295">
        <v>0</v>
      </c>
      <c r="AH131" s="295">
        <v>0</v>
      </c>
      <c r="AI131" s="295">
        <v>0</v>
      </c>
      <c r="AJ131" s="295">
        <v>0</v>
      </c>
      <c r="AK131" s="295">
        <v>0</v>
      </c>
      <c r="AL131" s="295">
        <v>0</v>
      </c>
      <c r="AM131" s="295">
        <v>0</v>
      </c>
      <c r="AN131" s="295">
        <v>0</v>
      </c>
      <c r="AO131" s="295">
        <v>0</v>
      </c>
      <c r="AP131" s="295">
        <v>0</v>
      </c>
      <c r="AQ131" s="295">
        <v>0</v>
      </c>
      <c r="AR131" s="295">
        <v>0</v>
      </c>
      <c r="AS131" s="295">
        <v>0</v>
      </c>
      <c r="AT131" s="295">
        <v>0</v>
      </c>
      <c r="AU131" s="295">
        <v>0</v>
      </c>
      <c r="AV131" s="295">
        <v>0</v>
      </c>
      <c r="AW131" s="295">
        <v>0</v>
      </c>
      <c r="AX131" s="295">
        <v>0</v>
      </c>
      <c r="AY131" s="295">
        <v>6</v>
      </c>
      <c r="AZ131" s="295">
        <v>5</v>
      </c>
      <c r="BA131" s="295">
        <v>4</v>
      </c>
      <c r="BB131" s="295">
        <v>5</v>
      </c>
      <c r="BC131" s="295">
        <v>0</v>
      </c>
      <c r="BD131" s="295">
        <v>0</v>
      </c>
      <c r="BE131" s="295">
        <v>0</v>
      </c>
      <c r="BF131" s="295">
        <v>0</v>
      </c>
      <c r="BG131" s="295">
        <v>0</v>
      </c>
      <c r="BH131" s="295">
        <v>0</v>
      </c>
      <c r="BI131" s="295">
        <v>0</v>
      </c>
      <c r="BJ131" s="295">
        <v>0</v>
      </c>
      <c r="BK131" s="295">
        <v>0</v>
      </c>
      <c r="BL131" s="295">
        <v>0</v>
      </c>
      <c r="BM131" s="295">
        <v>0</v>
      </c>
      <c r="BN131" s="295">
        <v>0</v>
      </c>
      <c r="BO131" s="295">
        <v>0</v>
      </c>
      <c r="BP131" s="295">
        <v>0</v>
      </c>
      <c r="BQ131" s="295">
        <v>0</v>
      </c>
      <c r="BR131" s="295">
        <v>0</v>
      </c>
      <c r="BS131" s="295">
        <v>0</v>
      </c>
      <c r="BT131" s="295">
        <v>0</v>
      </c>
      <c r="BU131" s="295">
        <v>0</v>
      </c>
      <c r="BV131" s="295">
        <v>0</v>
      </c>
      <c r="BW131" s="295">
        <v>0</v>
      </c>
      <c r="BX131" s="295">
        <v>0</v>
      </c>
      <c r="BY131" s="295">
        <v>0</v>
      </c>
      <c r="BZ131" s="295">
        <v>0</v>
      </c>
      <c r="CA131" s="295">
        <v>0</v>
      </c>
      <c r="CB131" s="296">
        <v>0</v>
      </c>
    </row>
    <row r="132" spans="1:80" s="175" customFormat="1" ht="26.25" customHeight="1" x14ac:dyDescent="0.4">
      <c r="A132" s="239"/>
      <c r="B132" s="66" t="s">
        <v>208</v>
      </c>
      <c r="D132" s="291" t="s">
        <v>411</v>
      </c>
      <c r="E132" s="291" t="s">
        <v>411</v>
      </c>
      <c r="F132" s="291" t="s">
        <v>411</v>
      </c>
      <c r="G132" s="291" t="s">
        <v>411</v>
      </c>
      <c r="H132" s="291" t="s">
        <v>411</v>
      </c>
      <c r="I132" s="291" t="s">
        <v>411</v>
      </c>
      <c r="J132" s="291" t="s">
        <v>411</v>
      </c>
      <c r="K132" s="291" t="s">
        <v>411</v>
      </c>
      <c r="L132" s="291" t="s">
        <v>411</v>
      </c>
      <c r="M132" s="291" t="s">
        <v>411</v>
      </c>
      <c r="N132" s="291" t="s">
        <v>411</v>
      </c>
      <c r="O132" s="291" t="s">
        <v>411</v>
      </c>
      <c r="P132" s="291" t="s">
        <v>411</v>
      </c>
      <c r="Q132" s="291" t="s">
        <v>411</v>
      </c>
      <c r="R132" s="291" t="s">
        <v>411</v>
      </c>
      <c r="S132" s="291" t="s">
        <v>411</v>
      </c>
      <c r="T132" s="291" t="s">
        <v>411</v>
      </c>
      <c r="U132" s="291" t="s">
        <v>411</v>
      </c>
      <c r="V132" s="291" t="s">
        <v>411</v>
      </c>
      <c r="W132" s="291" t="s">
        <v>411</v>
      </c>
      <c r="X132" s="291" t="s">
        <v>411</v>
      </c>
      <c r="Y132" s="291" t="s">
        <v>411</v>
      </c>
      <c r="Z132" s="291" t="s">
        <v>411</v>
      </c>
      <c r="AA132" s="291" t="s">
        <v>411</v>
      </c>
      <c r="AB132" s="291" t="s">
        <v>411</v>
      </c>
      <c r="AC132" s="291" t="s">
        <v>411</v>
      </c>
      <c r="AD132" s="291" t="s">
        <v>411</v>
      </c>
      <c r="AE132" s="291" t="s">
        <v>411</v>
      </c>
      <c r="AF132" s="291" t="s">
        <v>411</v>
      </c>
      <c r="AG132" s="291" t="s">
        <v>411</v>
      </c>
      <c r="AH132" s="291">
        <v>586</v>
      </c>
      <c r="AI132" s="291">
        <v>613</v>
      </c>
      <c r="AJ132" s="291">
        <v>643</v>
      </c>
      <c r="AK132" s="291">
        <v>710</v>
      </c>
      <c r="AL132" s="291">
        <v>754</v>
      </c>
      <c r="AM132" s="291">
        <v>796</v>
      </c>
      <c r="AN132" s="291">
        <v>861</v>
      </c>
      <c r="AO132" s="291">
        <v>921</v>
      </c>
      <c r="AP132" s="291">
        <v>974</v>
      </c>
      <c r="AQ132" s="291">
        <v>1067</v>
      </c>
      <c r="AR132" s="291">
        <v>1178</v>
      </c>
      <c r="AS132" s="291">
        <v>1300</v>
      </c>
      <c r="AT132" s="291">
        <v>1441</v>
      </c>
      <c r="AU132" s="291">
        <v>1623</v>
      </c>
      <c r="AV132" s="291">
        <v>1826</v>
      </c>
      <c r="AW132" s="291">
        <v>1990</v>
      </c>
      <c r="AX132" s="291">
        <v>2142</v>
      </c>
      <c r="AY132" s="291">
        <v>0</v>
      </c>
      <c r="AZ132" s="291">
        <v>0</v>
      </c>
      <c r="BA132" s="291">
        <v>0</v>
      </c>
      <c r="BB132" s="291">
        <v>0</v>
      </c>
      <c r="BC132" s="291">
        <v>0</v>
      </c>
      <c r="BD132" s="291">
        <v>0</v>
      </c>
      <c r="BE132" s="291">
        <v>0</v>
      </c>
      <c r="BF132" s="291">
        <v>0</v>
      </c>
      <c r="BG132" s="291">
        <v>0</v>
      </c>
      <c r="BH132" s="291">
        <v>0</v>
      </c>
      <c r="BI132" s="291">
        <v>0</v>
      </c>
      <c r="BJ132" s="291">
        <v>0</v>
      </c>
      <c r="BK132" s="291">
        <v>0</v>
      </c>
      <c r="BL132" s="291">
        <v>0</v>
      </c>
      <c r="BM132" s="291">
        <v>0</v>
      </c>
      <c r="BN132" s="291">
        <v>0</v>
      </c>
      <c r="BO132" s="291">
        <v>0</v>
      </c>
      <c r="BP132" s="291">
        <v>0</v>
      </c>
      <c r="BQ132" s="291">
        <v>0</v>
      </c>
      <c r="BR132" s="291">
        <v>0</v>
      </c>
      <c r="BS132" s="291">
        <v>0</v>
      </c>
      <c r="BT132" s="291">
        <v>0</v>
      </c>
      <c r="BU132" s="291">
        <v>0</v>
      </c>
      <c r="BV132" s="291">
        <v>0</v>
      </c>
      <c r="BW132" s="291">
        <v>0</v>
      </c>
      <c r="BX132" s="291">
        <v>0</v>
      </c>
      <c r="BY132" s="291">
        <v>0</v>
      </c>
      <c r="BZ132" s="291">
        <v>0</v>
      </c>
      <c r="CA132" s="291">
        <v>0</v>
      </c>
      <c r="CB132" s="292">
        <v>0</v>
      </c>
    </row>
    <row r="133" spans="1:80" x14ac:dyDescent="0.4">
      <c r="A133" s="256"/>
      <c r="B133" s="294" t="s">
        <v>373</v>
      </c>
      <c r="D133" s="295" t="s">
        <v>411</v>
      </c>
      <c r="E133" s="295" t="s">
        <v>411</v>
      </c>
      <c r="F133" s="295" t="s">
        <v>411</v>
      </c>
      <c r="G133" s="295" t="s">
        <v>411</v>
      </c>
      <c r="H133" s="295" t="s">
        <v>411</v>
      </c>
      <c r="I133" s="295" t="s">
        <v>411</v>
      </c>
      <c r="J133" s="295" t="s">
        <v>411</v>
      </c>
      <c r="K133" s="295" t="s">
        <v>411</v>
      </c>
      <c r="L133" s="295" t="s">
        <v>411</v>
      </c>
      <c r="M133" s="295" t="s">
        <v>411</v>
      </c>
      <c r="N133" s="295" t="s">
        <v>411</v>
      </c>
      <c r="O133" s="295" t="s">
        <v>411</v>
      </c>
      <c r="P133" s="295" t="s">
        <v>411</v>
      </c>
      <c r="Q133" s="295" t="s">
        <v>411</v>
      </c>
      <c r="R133" s="295" t="s">
        <v>411</v>
      </c>
      <c r="S133" s="295" t="s">
        <v>411</v>
      </c>
      <c r="T133" s="295" t="s">
        <v>411</v>
      </c>
      <c r="U133" s="295" t="s">
        <v>411</v>
      </c>
      <c r="V133" s="295" t="s">
        <v>411</v>
      </c>
      <c r="W133" s="295" t="s">
        <v>411</v>
      </c>
      <c r="X133" s="295" t="s">
        <v>411</v>
      </c>
      <c r="Y133" s="295" t="s">
        <v>411</v>
      </c>
      <c r="Z133" s="295" t="s">
        <v>411</v>
      </c>
      <c r="AA133" s="295" t="s">
        <v>411</v>
      </c>
      <c r="AB133" s="295" t="s">
        <v>411</v>
      </c>
      <c r="AC133" s="295" t="s">
        <v>411</v>
      </c>
      <c r="AD133" s="295" t="s">
        <v>411</v>
      </c>
      <c r="AE133" s="295" t="s">
        <v>411</v>
      </c>
      <c r="AF133" s="295" t="s">
        <v>411</v>
      </c>
      <c r="AG133" s="295" t="s">
        <v>411</v>
      </c>
      <c r="AH133" s="295">
        <v>545</v>
      </c>
      <c r="AI133" s="295">
        <v>565</v>
      </c>
      <c r="AJ133" s="295">
        <v>591</v>
      </c>
      <c r="AK133" s="295">
        <v>654</v>
      </c>
      <c r="AL133" s="295">
        <v>694</v>
      </c>
      <c r="AM133" s="295">
        <v>730</v>
      </c>
      <c r="AN133" s="295">
        <v>782</v>
      </c>
      <c r="AO133" s="295">
        <v>826</v>
      </c>
      <c r="AP133" s="295">
        <v>857</v>
      </c>
      <c r="AQ133" s="295">
        <v>926</v>
      </c>
      <c r="AR133" s="295">
        <v>1012</v>
      </c>
      <c r="AS133" s="295">
        <v>1105</v>
      </c>
      <c r="AT133" s="295">
        <v>1214</v>
      </c>
      <c r="AU133" s="295">
        <v>1366</v>
      </c>
      <c r="AV133" s="295">
        <v>1547</v>
      </c>
      <c r="AW133" s="295">
        <v>1694</v>
      </c>
      <c r="AX133" s="295">
        <v>1838</v>
      </c>
      <c r="AY133" s="295">
        <v>0</v>
      </c>
      <c r="AZ133" s="295">
        <v>0</v>
      </c>
      <c r="BA133" s="295">
        <v>0</v>
      </c>
      <c r="BB133" s="295">
        <v>0</v>
      </c>
      <c r="BC133" s="295">
        <v>0</v>
      </c>
      <c r="BD133" s="295">
        <v>0</v>
      </c>
      <c r="BE133" s="295">
        <v>0</v>
      </c>
      <c r="BF133" s="295">
        <v>0</v>
      </c>
      <c r="BG133" s="295">
        <v>0</v>
      </c>
      <c r="BH133" s="295">
        <v>0</v>
      </c>
      <c r="BI133" s="295">
        <v>0</v>
      </c>
      <c r="BJ133" s="295">
        <v>0</v>
      </c>
      <c r="BK133" s="295">
        <v>0</v>
      </c>
      <c r="BL133" s="295">
        <v>0</v>
      </c>
      <c r="BM133" s="295">
        <v>0</v>
      </c>
      <c r="BN133" s="295">
        <v>0</v>
      </c>
      <c r="BO133" s="295">
        <v>0</v>
      </c>
      <c r="BP133" s="295">
        <v>0</v>
      </c>
      <c r="BQ133" s="295">
        <v>0</v>
      </c>
      <c r="BR133" s="295">
        <v>0</v>
      </c>
      <c r="BS133" s="295">
        <v>0</v>
      </c>
      <c r="BT133" s="295">
        <v>0</v>
      </c>
      <c r="BU133" s="295">
        <v>0</v>
      </c>
      <c r="BV133" s="295">
        <v>0</v>
      </c>
      <c r="BW133" s="295">
        <v>0</v>
      </c>
      <c r="BX133" s="295">
        <v>0</v>
      </c>
      <c r="BY133" s="295">
        <v>0</v>
      </c>
      <c r="BZ133" s="295">
        <v>0</v>
      </c>
      <c r="CA133" s="295">
        <v>0</v>
      </c>
      <c r="CB133" s="296">
        <v>0</v>
      </c>
    </row>
    <row r="134" spans="1:80" x14ac:dyDescent="0.4">
      <c r="A134" s="256"/>
      <c r="B134" s="294" t="s">
        <v>372</v>
      </c>
      <c r="D134" s="295" t="s">
        <v>411</v>
      </c>
      <c r="E134" s="295" t="s">
        <v>411</v>
      </c>
      <c r="F134" s="295" t="s">
        <v>411</v>
      </c>
      <c r="G134" s="295" t="s">
        <v>411</v>
      </c>
      <c r="H134" s="295" t="s">
        <v>411</v>
      </c>
      <c r="I134" s="295" t="s">
        <v>411</v>
      </c>
      <c r="J134" s="295" t="s">
        <v>411</v>
      </c>
      <c r="K134" s="295" t="s">
        <v>411</v>
      </c>
      <c r="L134" s="295" t="s">
        <v>411</v>
      </c>
      <c r="M134" s="295" t="s">
        <v>411</v>
      </c>
      <c r="N134" s="295" t="s">
        <v>411</v>
      </c>
      <c r="O134" s="295" t="s">
        <v>411</v>
      </c>
      <c r="P134" s="295" t="s">
        <v>411</v>
      </c>
      <c r="Q134" s="295" t="s">
        <v>411</v>
      </c>
      <c r="R134" s="295" t="s">
        <v>411</v>
      </c>
      <c r="S134" s="295" t="s">
        <v>411</v>
      </c>
      <c r="T134" s="295" t="s">
        <v>411</v>
      </c>
      <c r="U134" s="295" t="s">
        <v>411</v>
      </c>
      <c r="V134" s="295" t="s">
        <v>411</v>
      </c>
      <c r="W134" s="295" t="s">
        <v>411</v>
      </c>
      <c r="X134" s="295" t="s">
        <v>411</v>
      </c>
      <c r="Y134" s="295" t="s">
        <v>411</v>
      </c>
      <c r="Z134" s="295" t="s">
        <v>411</v>
      </c>
      <c r="AA134" s="295" t="s">
        <v>411</v>
      </c>
      <c r="AB134" s="295" t="s">
        <v>411</v>
      </c>
      <c r="AC134" s="295" t="s">
        <v>411</v>
      </c>
      <c r="AD134" s="295" t="s">
        <v>411</v>
      </c>
      <c r="AE134" s="295" t="s">
        <v>411</v>
      </c>
      <c r="AF134" s="295" t="s">
        <v>411</v>
      </c>
      <c r="AG134" s="295" t="s">
        <v>411</v>
      </c>
      <c r="AH134" s="295">
        <v>40</v>
      </c>
      <c r="AI134" s="295">
        <v>48</v>
      </c>
      <c r="AJ134" s="295">
        <v>52</v>
      </c>
      <c r="AK134" s="295">
        <v>56</v>
      </c>
      <c r="AL134" s="295">
        <v>60</v>
      </c>
      <c r="AM134" s="295">
        <v>66</v>
      </c>
      <c r="AN134" s="295">
        <v>79</v>
      </c>
      <c r="AO134" s="295">
        <v>95</v>
      </c>
      <c r="AP134" s="295">
        <v>117</v>
      </c>
      <c r="AQ134" s="295">
        <v>142</v>
      </c>
      <c r="AR134" s="295">
        <v>166</v>
      </c>
      <c r="AS134" s="295">
        <v>195</v>
      </c>
      <c r="AT134" s="295">
        <v>228</v>
      </c>
      <c r="AU134" s="295">
        <v>257</v>
      </c>
      <c r="AV134" s="295">
        <v>279</v>
      </c>
      <c r="AW134" s="295">
        <v>297</v>
      </c>
      <c r="AX134" s="295">
        <v>305</v>
      </c>
      <c r="AY134" s="295">
        <v>0</v>
      </c>
      <c r="AZ134" s="295">
        <v>0</v>
      </c>
      <c r="BA134" s="295">
        <v>0</v>
      </c>
      <c r="BB134" s="295">
        <v>0</v>
      </c>
      <c r="BC134" s="295">
        <v>0</v>
      </c>
      <c r="BD134" s="295">
        <v>0</v>
      </c>
      <c r="BE134" s="295">
        <v>0</v>
      </c>
      <c r="BF134" s="295">
        <v>0</v>
      </c>
      <c r="BG134" s="295">
        <v>0</v>
      </c>
      <c r="BH134" s="295">
        <v>0</v>
      </c>
      <c r="BI134" s="295">
        <v>0</v>
      </c>
      <c r="BJ134" s="295">
        <v>0</v>
      </c>
      <c r="BK134" s="295">
        <v>0</v>
      </c>
      <c r="BL134" s="295">
        <v>0</v>
      </c>
      <c r="BM134" s="295">
        <v>0</v>
      </c>
      <c r="BN134" s="295">
        <v>0</v>
      </c>
      <c r="BO134" s="295">
        <v>0</v>
      </c>
      <c r="BP134" s="295">
        <v>0</v>
      </c>
      <c r="BQ134" s="295">
        <v>0</v>
      </c>
      <c r="BR134" s="295">
        <v>0</v>
      </c>
      <c r="BS134" s="295">
        <v>0</v>
      </c>
      <c r="BT134" s="295">
        <v>0</v>
      </c>
      <c r="BU134" s="295">
        <v>0</v>
      </c>
      <c r="BV134" s="295">
        <v>0</v>
      </c>
      <c r="BW134" s="295">
        <v>0</v>
      </c>
      <c r="BX134" s="295">
        <v>0</v>
      </c>
      <c r="BY134" s="295">
        <v>0</v>
      </c>
      <c r="BZ134" s="295">
        <v>0</v>
      </c>
      <c r="CA134" s="295">
        <v>0</v>
      </c>
      <c r="CB134" s="296">
        <v>0</v>
      </c>
    </row>
    <row r="135" spans="1:80" ht="25.5" customHeight="1" x14ac:dyDescent="0.4">
      <c r="B135" s="64" t="s">
        <v>597</v>
      </c>
      <c r="D135" s="295">
        <v>0</v>
      </c>
      <c r="E135" s="295">
        <v>0</v>
      </c>
      <c r="F135" s="295">
        <v>0</v>
      </c>
      <c r="G135" s="295">
        <v>0</v>
      </c>
      <c r="H135" s="295">
        <v>0</v>
      </c>
      <c r="I135" s="295">
        <v>0</v>
      </c>
      <c r="J135" s="295">
        <v>0</v>
      </c>
      <c r="K135" s="295">
        <v>0</v>
      </c>
      <c r="L135" s="295">
        <v>0</v>
      </c>
      <c r="M135" s="295">
        <v>0</v>
      </c>
      <c r="N135" s="295">
        <v>0</v>
      </c>
      <c r="O135" s="295">
        <v>0</v>
      </c>
      <c r="P135" s="295">
        <v>0</v>
      </c>
      <c r="Q135" s="295">
        <v>0</v>
      </c>
      <c r="R135" s="295">
        <v>0</v>
      </c>
      <c r="S135" s="295">
        <v>0</v>
      </c>
      <c r="T135" s="295">
        <v>0</v>
      </c>
      <c r="U135" s="295">
        <v>0</v>
      </c>
      <c r="V135" s="295">
        <v>0</v>
      </c>
      <c r="W135" s="295">
        <v>0</v>
      </c>
      <c r="X135" s="295">
        <v>0</v>
      </c>
      <c r="Y135" s="295">
        <v>0</v>
      </c>
      <c r="Z135" s="295">
        <v>0</v>
      </c>
      <c r="AA135" s="295">
        <v>0</v>
      </c>
      <c r="AB135" s="295">
        <v>0</v>
      </c>
      <c r="AC135" s="295">
        <v>0</v>
      </c>
      <c r="AD135" s="295">
        <v>0</v>
      </c>
      <c r="AE135" s="295">
        <v>0</v>
      </c>
      <c r="AF135" s="295">
        <v>0</v>
      </c>
      <c r="AG135" s="295">
        <v>0</v>
      </c>
      <c r="AH135" s="295">
        <v>0</v>
      </c>
      <c r="AI135" s="295">
        <v>0</v>
      </c>
      <c r="AJ135" s="295">
        <v>0</v>
      </c>
      <c r="AK135" s="295">
        <v>0</v>
      </c>
      <c r="AL135" s="295">
        <v>0</v>
      </c>
      <c r="AM135" s="295">
        <v>0</v>
      </c>
      <c r="AN135" s="295">
        <v>813</v>
      </c>
      <c r="AO135" s="295">
        <v>864</v>
      </c>
      <c r="AP135" s="295">
        <v>900</v>
      </c>
      <c r="AQ135" s="295">
        <v>964</v>
      </c>
      <c r="AR135" s="295">
        <v>1030</v>
      </c>
      <c r="AS135" s="295">
        <v>1099</v>
      </c>
      <c r="AT135" s="295">
        <v>1181</v>
      </c>
      <c r="AU135" s="295">
        <v>1303</v>
      </c>
      <c r="AV135" s="295">
        <v>1439</v>
      </c>
      <c r="AW135" s="295">
        <v>1540</v>
      </c>
      <c r="AX135" s="295">
        <v>1624</v>
      </c>
      <c r="AY135" s="295">
        <v>0</v>
      </c>
      <c r="AZ135" s="295">
        <v>0</v>
      </c>
      <c r="BA135" s="295">
        <v>0</v>
      </c>
      <c r="BB135" s="295">
        <v>0</v>
      </c>
      <c r="BC135" s="295">
        <v>0</v>
      </c>
      <c r="BD135" s="295">
        <v>0</v>
      </c>
      <c r="BE135" s="295">
        <v>0</v>
      </c>
      <c r="BF135" s="295">
        <v>0</v>
      </c>
      <c r="BG135" s="295">
        <v>0</v>
      </c>
      <c r="BH135" s="295">
        <v>0</v>
      </c>
      <c r="BI135" s="295">
        <v>0</v>
      </c>
      <c r="BJ135" s="295">
        <v>0</v>
      </c>
      <c r="BK135" s="295">
        <v>0</v>
      </c>
      <c r="BL135" s="295">
        <v>0</v>
      </c>
      <c r="BM135" s="295">
        <v>0</v>
      </c>
      <c r="BN135" s="295">
        <v>0</v>
      </c>
      <c r="BO135" s="295">
        <v>0</v>
      </c>
      <c r="BP135" s="295">
        <v>0</v>
      </c>
      <c r="BQ135" s="295">
        <v>0</v>
      </c>
      <c r="BR135" s="295">
        <v>0</v>
      </c>
      <c r="BS135" s="295">
        <v>0</v>
      </c>
      <c r="BT135" s="295">
        <v>0</v>
      </c>
      <c r="BU135" s="295">
        <v>0</v>
      </c>
      <c r="BV135" s="295">
        <v>0</v>
      </c>
      <c r="BW135" s="295">
        <v>0</v>
      </c>
      <c r="BX135" s="295">
        <v>0</v>
      </c>
      <c r="BY135" s="295">
        <v>0</v>
      </c>
      <c r="BZ135" s="295">
        <v>0</v>
      </c>
      <c r="CA135" s="295">
        <v>0</v>
      </c>
      <c r="CB135" s="296">
        <v>0</v>
      </c>
    </row>
    <row r="136" spans="1:80" x14ac:dyDescent="0.4">
      <c r="B136" s="212" t="s">
        <v>373</v>
      </c>
      <c r="D136" s="295">
        <v>0</v>
      </c>
      <c r="E136" s="295">
        <v>0</v>
      </c>
      <c r="F136" s="295">
        <v>0</v>
      </c>
      <c r="G136" s="295">
        <v>0</v>
      </c>
      <c r="H136" s="295">
        <v>0</v>
      </c>
      <c r="I136" s="295">
        <v>0</v>
      </c>
      <c r="J136" s="295">
        <v>0</v>
      </c>
      <c r="K136" s="295">
        <v>0</v>
      </c>
      <c r="L136" s="295">
        <v>0</v>
      </c>
      <c r="M136" s="295">
        <v>0</v>
      </c>
      <c r="N136" s="295">
        <v>0</v>
      </c>
      <c r="O136" s="295">
        <v>0</v>
      </c>
      <c r="P136" s="295">
        <v>0</v>
      </c>
      <c r="Q136" s="295">
        <v>0</v>
      </c>
      <c r="R136" s="295">
        <v>0</v>
      </c>
      <c r="S136" s="295">
        <v>0</v>
      </c>
      <c r="T136" s="295">
        <v>0</v>
      </c>
      <c r="U136" s="295">
        <v>0</v>
      </c>
      <c r="V136" s="295">
        <v>0</v>
      </c>
      <c r="W136" s="295">
        <v>0</v>
      </c>
      <c r="X136" s="295">
        <v>0</v>
      </c>
      <c r="Y136" s="295">
        <v>0</v>
      </c>
      <c r="Z136" s="295">
        <v>0</v>
      </c>
      <c r="AA136" s="295">
        <v>0</v>
      </c>
      <c r="AB136" s="295">
        <v>0</v>
      </c>
      <c r="AC136" s="295">
        <v>0</v>
      </c>
      <c r="AD136" s="295">
        <v>0</v>
      </c>
      <c r="AE136" s="295">
        <v>0</v>
      </c>
      <c r="AF136" s="295">
        <v>0</v>
      </c>
      <c r="AG136" s="295">
        <v>0</v>
      </c>
      <c r="AH136" s="295">
        <v>0</v>
      </c>
      <c r="AI136" s="295">
        <v>0</v>
      </c>
      <c r="AJ136" s="295">
        <v>0</v>
      </c>
      <c r="AK136" s="295">
        <v>0</v>
      </c>
      <c r="AL136" s="295">
        <v>0</v>
      </c>
      <c r="AM136" s="295">
        <v>0</v>
      </c>
      <c r="AN136" s="295">
        <v>734</v>
      </c>
      <c r="AO136" s="295">
        <v>768</v>
      </c>
      <c r="AP136" s="295">
        <v>782</v>
      </c>
      <c r="AQ136" s="295">
        <v>823</v>
      </c>
      <c r="AR136" s="295">
        <v>864</v>
      </c>
      <c r="AS136" s="295">
        <v>904</v>
      </c>
      <c r="AT136" s="295">
        <v>955</v>
      </c>
      <c r="AU136" s="295">
        <v>1048</v>
      </c>
      <c r="AV136" s="295">
        <v>1164</v>
      </c>
      <c r="AW136" s="295">
        <v>1249</v>
      </c>
      <c r="AX136" s="295">
        <v>1325</v>
      </c>
      <c r="AY136" s="295">
        <v>0</v>
      </c>
      <c r="AZ136" s="295">
        <v>0</v>
      </c>
      <c r="BA136" s="295">
        <v>0</v>
      </c>
      <c r="BB136" s="295">
        <v>0</v>
      </c>
      <c r="BC136" s="295">
        <v>0</v>
      </c>
      <c r="BD136" s="295">
        <v>0</v>
      </c>
      <c r="BE136" s="295">
        <v>0</v>
      </c>
      <c r="BF136" s="295">
        <v>0</v>
      </c>
      <c r="BG136" s="295">
        <v>0</v>
      </c>
      <c r="BH136" s="295">
        <v>0</v>
      </c>
      <c r="BI136" s="295">
        <v>0</v>
      </c>
      <c r="BJ136" s="295">
        <v>0</v>
      </c>
      <c r="BK136" s="295">
        <v>0</v>
      </c>
      <c r="BL136" s="295">
        <v>0</v>
      </c>
      <c r="BM136" s="295">
        <v>0</v>
      </c>
      <c r="BN136" s="295">
        <v>0</v>
      </c>
      <c r="BO136" s="295">
        <v>0</v>
      </c>
      <c r="BP136" s="295">
        <v>0</v>
      </c>
      <c r="BQ136" s="295">
        <v>0</v>
      </c>
      <c r="BR136" s="295">
        <v>0</v>
      </c>
      <c r="BS136" s="295">
        <v>0</v>
      </c>
      <c r="BT136" s="295">
        <v>0</v>
      </c>
      <c r="BU136" s="295">
        <v>0</v>
      </c>
      <c r="BV136" s="295">
        <v>0</v>
      </c>
      <c r="BW136" s="295">
        <v>0</v>
      </c>
      <c r="BX136" s="295">
        <v>0</v>
      </c>
      <c r="BY136" s="295">
        <v>0</v>
      </c>
      <c r="BZ136" s="295">
        <v>0</v>
      </c>
      <c r="CA136" s="295">
        <v>0</v>
      </c>
      <c r="CB136" s="296">
        <v>0</v>
      </c>
    </row>
    <row r="137" spans="1:80" x14ac:dyDescent="0.4">
      <c r="B137" s="212" t="s">
        <v>372</v>
      </c>
      <c r="D137" s="295">
        <v>0</v>
      </c>
      <c r="E137" s="295">
        <v>0</v>
      </c>
      <c r="F137" s="295">
        <v>0</v>
      </c>
      <c r="G137" s="295">
        <v>0</v>
      </c>
      <c r="H137" s="295">
        <v>0</v>
      </c>
      <c r="I137" s="295">
        <v>0</v>
      </c>
      <c r="J137" s="295">
        <v>0</v>
      </c>
      <c r="K137" s="295">
        <v>0</v>
      </c>
      <c r="L137" s="295">
        <v>0</v>
      </c>
      <c r="M137" s="295">
        <v>0</v>
      </c>
      <c r="N137" s="295">
        <v>0</v>
      </c>
      <c r="O137" s="295">
        <v>0</v>
      </c>
      <c r="P137" s="295">
        <v>0</v>
      </c>
      <c r="Q137" s="295">
        <v>0</v>
      </c>
      <c r="R137" s="295">
        <v>0</v>
      </c>
      <c r="S137" s="295">
        <v>0</v>
      </c>
      <c r="T137" s="295">
        <v>0</v>
      </c>
      <c r="U137" s="295">
        <v>0</v>
      </c>
      <c r="V137" s="295">
        <v>0</v>
      </c>
      <c r="W137" s="295">
        <v>0</v>
      </c>
      <c r="X137" s="295">
        <v>0</v>
      </c>
      <c r="Y137" s="295">
        <v>0</v>
      </c>
      <c r="Z137" s="295">
        <v>0</v>
      </c>
      <c r="AA137" s="295">
        <v>0</v>
      </c>
      <c r="AB137" s="295">
        <v>0</v>
      </c>
      <c r="AC137" s="295">
        <v>0</v>
      </c>
      <c r="AD137" s="295">
        <v>0</v>
      </c>
      <c r="AE137" s="295">
        <v>0</v>
      </c>
      <c r="AF137" s="295">
        <v>0</v>
      </c>
      <c r="AG137" s="295">
        <v>0</v>
      </c>
      <c r="AH137" s="295">
        <v>0</v>
      </c>
      <c r="AI137" s="295">
        <v>0</v>
      </c>
      <c r="AJ137" s="295">
        <v>0</v>
      </c>
      <c r="AK137" s="295">
        <v>0</v>
      </c>
      <c r="AL137" s="295">
        <v>0</v>
      </c>
      <c r="AM137" s="295">
        <v>0</v>
      </c>
      <c r="AN137" s="295">
        <v>79</v>
      </c>
      <c r="AO137" s="295">
        <v>96</v>
      </c>
      <c r="AP137" s="295">
        <v>118</v>
      </c>
      <c r="AQ137" s="295">
        <v>141</v>
      </c>
      <c r="AR137" s="295">
        <v>166</v>
      </c>
      <c r="AS137" s="295">
        <v>195</v>
      </c>
      <c r="AT137" s="295">
        <v>226</v>
      </c>
      <c r="AU137" s="295">
        <v>255</v>
      </c>
      <c r="AV137" s="295">
        <v>275</v>
      </c>
      <c r="AW137" s="295">
        <v>291</v>
      </c>
      <c r="AX137" s="295">
        <v>299</v>
      </c>
      <c r="AY137" s="295">
        <v>0</v>
      </c>
      <c r="AZ137" s="295">
        <v>0</v>
      </c>
      <c r="BA137" s="295">
        <v>0</v>
      </c>
      <c r="BB137" s="295">
        <v>0</v>
      </c>
      <c r="BC137" s="295">
        <v>0</v>
      </c>
      <c r="BD137" s="295">
        <v>0</v>
      </c>
      <c r="BE137" s="295">
        <v>0</v>
      </c>
      <c r="BF137" s="295">
        <v>0</v>
      </c>
      <c r="BG137" s="295">
        <v>0</v>
      </c>
      <c r="BH137" s="295">
        <v>0</v>
      </c>
      <c r="BI137" s="295">
        <v>0</v>
      </c>
      <c r="BJ137" s="295">
        <v>0</v>
      </c>
      <c r="BK137" s="295">
        <v>0</v>
      </c>
      <c r="BL137" s="295">
        <v>0</v>
      </c>
      <c r="BM137" s="295">
        <v>0</v>
      </c>
      <c r="BN137" s="295">
        <v>0</v>
      </c>
      <c r="BO137" s="295">
        <v>0</v>
      </c>
      <c r="BP137" s="295">
        <v>0</v>
      </c>
      <c r="BQ137" s="295">
        <v>0</v>
      </c>
      <c r="BR137" s="295">
        <v>0</v>
      </c>
      <c r="BS137" s="295">
        <v>0</v>
      </c>
      <c r="BT137" s="295">
        <v>0</v>
      </c>
      <c r="BU137" s="295">
        <v>0</v>
      </c>
      <c r="BV137" s="295">
        <v>0</v>
      </c>
      <c r="BW137" s="295">
        <v>0</v>
      </c>
      <c r="BX137" s="295">
        <v>0</v>
      </c>
      <c r="BY137" s="295">
        <v>0</v>
      </c>
      <c r="BZ137" s="295">
        <v>0</v>
      </c>
      <c r="CA137" s="295">
        <v>0</v>
      </c>
      <c r="CB137" s="296">
        <v>0</v>
      </c>
    </row>
    <row r="138" spans="1:80" ht="24.75" customHeight="1" x14ac:dyDescent="0.4">
      <c r="B138" s="64" t="s">
        <v>598</v>
      </c>
      <c r="D138" s="295">
        <v>0</v>
      </c>
      <c r="E138" s="295">
        <v>0</v>
      </c>
      <c r="F138" s="295">
        <v>0</v>
      </c>
      <c r="G138" s="295">
        <v>0</v>
      </c>
      <c r="H138" s="295">
        <v>0</v>
      </c>
      <c r="I138" s="295">
        <v>0</v>
      </c>
      <c r="J138" s="295">
        <v>0</v>
      </c>
      <c r="K138" s="295">
        <v>0</v>
      </c>
      <c r="L138" s="295">
        <v>0</v>
      </c>
      <c r="M138" s="295">
        <v>0</v>
      </c>
      <c r="N138" s="295">
        <v>0</v>
      </c>
      <c r="O138" s="295">
        <v>0</v>
      </c>
      <c r="P138" s="295">
        <v>0</v>
      </c>
      <c r="Q138" s="295">
        <v>0</v>
      </c>
      <c r="R138" s="295">
        <v>0</v>
      </c>
      <c r="S138" s="295">
        <v>0</v>
      </c>
      <c r="T138" s="295">
        <v>0</v>
      </c>
      <c r="U138" s="295">
        <v>0</v>
      </c>
      <c r="V138" s="295">
        <v>0</v>
      </c>
      <c r="W138" s="295">
        <v>0</v>
      </c>
      <c r="X138" s="295">
        <v>0</v>
      </c>
      <c r="Y138" s="295">
        <v>0</v>
      </c>
      <c r="Z138" s="295">
        <v>0</v>
      </c>
      <c r="AA138" s="295">
        <v>0</v>
      </c>
      <c r="AB138" s="295">
        <v>0</v>
      </c>
      <c r="AC138" s="295">
        <v>0</v>
      </c>
      <c r="AD138" s="295">
        <v>0</v>
      </c>
      <c r="AE138" s="295">
        <v>0</v>
      </c>
      <c r="AF138" s="295">
        <v>0</v>
      </c>
      <c r="AG138" s="295">
        <v>0</v>
      </c>
      <c r="AH138" s="295">
        <v>0</v>
      </c>
      <c r="AI138" s="295">
        <v>0</v>
      </c>
      <c r="AJ138" s="295">
        <v>0</v>
      </c>
      <c r="AK138" s="295">
        <v>0</v>
      </c>
      <c r="AL138" s="295">
        <v>0</v>
      </c>
      <c r="AM138" s="295">
        <v>0</v>
      </c>
      <c r="AN138" s="295">
        <v>48</v>
      </c>
      <c r="AO138" s="295">
        <v>57</v>
      </c>
      <c r="AP138" s="295">
        <v>74</v>
      </c>
      <c r="AQ138" s="295">
        <v>103</v>
      </c>
      <c r="AR138" s="295">
        <v>148</v>
      </c>
      <c r="AS138" s="295">
        <v>201</v>
      </c>
      <c r="AT138" s="295">
        <v>260</v>
      </c>
      <c r="AU138" s="295">
        <v>320</v>
      </c>
      <c r="AV138" s="295">
        <v>387</v>
      </c>
      <c r="AW138" s="295">
        <v>450</v>
      </c>
      <c r="AX138" s="295">
        <v>518</v>
      </c>
      <c r="AY138" s="295">
        <v>0</v>
      </c>
      <c r="AZ138" s="295">
        <v>0</v>
      </c>
      <c r="BA138" s="295">
        <v>0</v>
      </c>
      <c r="BB138" s="295">
        <v>0</v>
      </c>
      <c r="BC138" s="295">
        <v>0</v>
      </c>
      <c r="BD138" s="295">
        <v>0</v>
      </c>
      <c r="BE138" s="295">
        <v>0</v>
      </c>
      <c r="BF138" s="295">
        <v>0</v>
      </c>
      <c r="BG138" s="295">
        <v>0</v>
      </c>
      <c r="BH138" s="295">
        <v>0</v>
      </c>
      <c r="BI138" s="295">
        <v>0</v>
      </c>
      <c r="BJ138" s="295">
        <v>0</v>
      </c>
      <c r="BK138" s="295">
        <v>0</v>
      </c>
      <c r="BL138" s="295">
        <v>0</v>
      </c>
      <c r="BM138" s="295">
        <v>0</v>
      </c>
      <c r="BN138" s="295">
        <v>0</v>
      </c>
      <c r="BO138" s="295">
        <v>0</v>
      </c>
      <c r="BP138" s="295">
        <v>0</v>
      </c>
      <c r="BQ138" s="295">
        <v>0</v>
      </c>
      <c r="BR138" s="295">
        <v>0</v>
      </c>
      <c r="BS138" s="295">
        <v>0</v>
      </c>
      <c r="BT138" s="295">
        <v>0</v>
      </c>
      <c r="BU138" s="295">
        <v>0</v>
      </c>
      <c r="BV138" s="295">
        <v>0</v>
      </c>
      <c r="BW138" s="295">
        <v>0</v>
      </c>
      <c r="BX138" s="295">
        <v>0</v>
      </c>
      <c r="BY138" s="295">
        <v>0</v>
      </c>
      <c r="BZ138" s="295">
        <v>0</v>
      </c>
      <c r="CA138" s="295">
        <v>0</v>
      </c>
      <c r="CB138" s="296">
        <v>0</v>
      </c>
    </row>
    <row r="139" spans="1:80" x14ac:dyDescent="0.4">
      <c r="B139" s="212" t="s">
        <v>373</v>
      </c>
      <c r="D139" s="295">
        <v>0</v>
      </c>
      <c r="E139" s="295">
        <v>0</v>
      </c>
      <c r="F139" s="295">
        <v>0</v>
      </c>
      <c r="G139" s="295">
        <v>0</v>
      </c>
      <c r="H139" s="295">
        <v>0</v>
      </c>
      <c r="I139" s="295">
        <v>0</v>
      </c>
      <c r="J139" s="295">
        <v>0</v>
      </c>
      <c r="K139" s="295">
        <v>0</v>
      </c>
      <c r="L139" s="295">
        <v>0</v>
      </c>
      <c r="M139" s="295">
        <v>0</v>
      </c>
      <c r="N139" s="295">
        <v>0</v>
      </c>
      <c r="O139" s="295">
        <v>0</v>
      </c>
      <c r="P139" s="295">
        <v>0</v>
      </c>
      <c r="Q139" s="295">
        <v>0</v>
      </c>
      <c r="R139" s="295">
        <v>0</v>
      </c>
      <c r="S139" s="295">
        <v>0</v>
      </c>
      <c r="T139" s="295">
        <v>0</v>
      </c>
      <c r="U139" s="295">
        <v>0</v>
      </c>
      <c r="V139" s="295">
        <v>0</v>
      </c>
      <c r="W139" s="295">
        <v>0</v>
      </c>
      <c r="X139" s="295">
        <v>0</v>
      </c>
      <c r="Y139" s="295">
        <v>0</v>
      </c>
      <c r="Z139" s="295">
        <v>0</v>
      </c>
      <c r="AA139" s="295">
        <v>0</v>
      </c>
      <c r="AB139" s="295">
        <v>0</v>
      </c>
      <c r="AC139" s="295">
        <v>0</v>
      </c>
      <c r="AD139" s="295">
        <v>0</v>
      </c>
      <c r="AE139" s="295">
        <v>0</v>
      </c>
      <c r="AF139" s="295">
        <v>0</v>
      </c>
      <c r="AG139" s="295">
        <v>0</v>
      </c>
      <c r="AH139" s="295">
        <v>0</v>
      </c>
      <c r="AI139" s="295">
        <v>0</v>
      </c>
      <c r="AJ139" s="295">
        <v>0</v>
      </c>
      <c r="AK139" s="295">
        <v>0</v>
      </c>
      <c r="AL139" s="295">
        <v>0</v>
      </c>
      <c r="AM139" s="295">
        <v>0</v>
      </c>
      <c r="AN139" s="295">
        <v>46</v>
      </c>
      <c r="AO139" s="295">
        <v>57</v>
      </c>
      <c r="AP139" s="295">
        <v>74</v>
      </c>
      <c r="AQ139" s="295">
        <v>101</v>
      </c>
      <c r="AR139" s="295">
        <v>146</v>
      </c>
      <c r="AS139" s="295">
        <v>199</v>
      </c>
      <c r="AT139" s="295">
        <v>257</v>
      </c>
      <c r="AU139" s="295">
        <v>316</v>
      </c>
      <c r="AV139" s="295">
        <v>382</v>
      </c>
      <c r="AW139" s="295">
        <v>442</v>
      </c>
      <c r="AX139" s="295">
        <v>511</v>
      </c>
      <c r="AY139" s="295">
        <v>0</v>
      </c>
      <c r="AZ139" s="295">
        <v>0</v>
      </c>
      <c r="BA139" s="295">
        <v>0</v>
      </c>
      <c r="BB139" s="295">
        <v>0</v>
      </c>
      <c r="BC139" s="295">
        <v>0</v>
      </c>
      <c r="BD139" s="295">
        <v>0</v>
      </c>
      <c r="BE139" s="295">
        <v>0</v>
      </c>
      <c r="BF139" s="295">
        <v>0</v>
      </c>
      <c r="BG139" s="295">
        <v>0</v>
      </c>
      <c r="BH139" s="295">
        <v>0</v>
      </c>
      <c r="BI139" s="295">
        <v>0</v>
      </c>
      <c r="BJ139" s="295">
        <v>0</v>
      </c>
      <c r="BK139" s="295">
        <v>0</v>
      </c>
      <c r="BL139" s="295">
        <v>0</v>
      </c>
      <c r="BM139" s="295">
        <v>0</v>
      </c>
      <c r="BN139" s="295">
        <v>0</v>
      </c>
      <c r="BO139" s="295">
        <v>0</v>
      </c>
      <c r="BP139" s="295">
        <v>0</v>
      </c>
      <c r="BQ139" s="295">
        <v>0</v>
      </c>
      <c r="BR139" s="295">
        <v>0</v>
      </c>
      <c r="BS139" s="295">
        <v>0</v>
      </c>
      <c r="BT139" s="295">
        <v>0</v>
      </c>
      <c r="BU139" s="295">
        <v>0</v>
      </c>
      <c r="BV139" s="295">
        <v>0</v>
      </c>
      <c r="BW139" s="295">
        <v>0</v>
      </c>
      <c r="BX139" s="295">
        <v>0</v>
      </c>
      <c r="BY139" s="295">
        <v>0</v>
      </c>
      <c r="BZ139" s="295">
        <v>0</v>
      </c>
      <c r="CA139" s="295">
        <v>0</v>
      </c>
      <c r="CB139" s="296">
        <v>0</v>
      </c>
    </row>
    <row r="140" spans="1:80" x14ac:dyDescent="0.4">
      <c r="B140" s="212" t="s">
        <v>372</v>
      </c>
      <c r="D140" s="295">
        <v>0</v>
      </c>
      <c r="E140" s="295">
        <v>0</v>
      </c>
      <c r="F140" s="295">
        <v>0</v>
      </c>
      <c r="G140" s="295">
        <v>0</v>
      </c>
      <c r="H140" s="295">
        <v>0</v>
      </c>
      <c r="I140" s="295">
        <v>0</v>
      </c>
      <c r="J140" s="295">
        <v>0</v>
      </c>
      <c r="K140" s="295">
        <v>0</v>
      </c>
      <c r="L140" s="295">
        <v>0</v>
      </c>
      <c r="M140" s="295">
        <v>0</v>
      </c>
      <c r="N140" s="295">
        <v>0</v>
      </c>
      <c r="O140" s="295">
        <v>0</v>
      </c>
      <c r="P140" s="295">
        <v>0</v>
      </c>
      <c r="Q140" s="295">
        <v>0</v>
      </c>
      <c r="R140" s="295">
        <v>0</v>
      </c>
      <c r="S140" s="295">
        <v>0</v>
      </c>
      <c r="T140" s="295">
        <v>0</v>
      </c>
      <c r="U140" s="295">
        <v>0</v>
      </c>
      <c r="V140" s="295">
        <v>0</v>
      </c>
      <c r="W140" s="295">
        <v>0</v>
      </c>
      <c r="X140" s="295">
        <v>0</v>
      </c>
      <c r="Y140" s="295">
        <v>0</v>
      </c>
      <c r="Z140" s="295">
        <v>0</v>
      </c>
      <c r="AA140" s="295">
        <v>0</v>
      </c>
      <c r="AB140" s="295">
        <v>0</v>
      </c>
      <c r="AC140" s="295">
        <v>0</v>
      </c>
      <c r="AD140" s="295">
        <v>0</v>
      </c>
      <c r="AE140" s="295">
        <v>0</v>
      </c>
      <c r="AF140" s="295">
        <v>0</v>
      </c>
      <c r="AG140" s="295">
        <v>0</v>
      </c>
      <c r="AH140" s="295">
        <v>0</v>
      </c>
      <c r="AI140" s="295">
        <v>0</v>
      </c>
      <c r="AJ140" s="295">
        <v>0</v>
      </c>
      <c r="AK140" s="295">
        <v>0</v>
      </c>
      <c r="AL140" s="295">
        <v>0</v>
      </c>
      <c r="AM140" s="295">
        <v>0</v>
      </c>
      <c r="AN140" s="295">
        <v>2</v>
      </c>
      <c r="AO140" s="295">
        <v>0</v>
      </c>
      <c r="AP140" s="295">
        <v>0</v>
      </c>
      <c r="AQ140" s="295">
        <v>2</v>
      </c>
      <c r="AR140" s="295">
        <v>2</v>
      </c>
      <c r="AS140" s="295">
        <v>2</v>
      </c>
      <c r="AT140" s="295">
        <v>3</v>
      </c>
      <c r="AU140" s="295">
        <v>4</v>
      </c>
      <c r="AV140" s="295">
        <v>5</v>
      </c>
      <c r="AW140" s="295">
        <v>8</v>
      </c>
      <c r="AX140" s="295">
        <v>7</v>
      </c>
      <c r="AY140" s="295">
        <v>0</v>
      </c>
      <c r="AZ140" s="295">
        <v>0</v>
      </c>
      <c r="BA140" s="295">
        <v>0</v>
      </c>
      <c r="BB140" s="295">
        <v>0</v>
      </c>
      <c r="BC140" s="295">
        <v>0</v>
      </c>
      <c r="BD140" s="295">
        <v>0</v>
      </c>
      <c r="BE140" s="295">
        <v>0</v>
      </c>
      <c r="BF140" s="295">
        <v>0</v>
      </c>
      <c r="BG140" s="295">
        <v>0</v>
      </c>
      <c r="BH140" s="295">
        <v>0</v>
      </c>
      <c r="BI140" s="295">
        <v>0</v>
      </c>
      <c r="BJ140" s="295">
        <v>0</v>
      </c>
      <c r="BK140" s="295">
        <v>0</v>
      </c>
      <c r="BL140" s="295">
        <v>0</v>
      </c>
      <c r="BM140" s="295">
        <v>0</v>
      </c>
      <c r="BN140" s="295">
        <v>0</v>
      </c>
      <c r="BO140" s="295">
        <v>0</v>
      </c>
      <c r="BP140" s="295">
        <v>0</v>
      </c>
      <c r="BQ140" s="295">
        <v>0</v>
      </c>
      <c r="BR140" s="295">
        <v>0</v>
      </c>
      <c r="BS140" s="295">
        <v>0</v>
      </c>
      <c r="BT140" s="295">
        <v>0</v>
      </c>
      <c r="BU140" s="295">
        <v>0</v>
      </c>
      <c r="BV140" s="295">
        <v>0</v>
      </c>
      <c r="BW140" s="295">
        <v>0</v>
      </c>
      <c r="BX140" s="295">
        <v>0</v>
      </c>
      <c r="BY140" s="295">
        <v>0</v>
      </c>
      <c r="BZ140" s="295">
        <v>0</v>
      </c>
      <c r="CA140" s="295">
        <v>0</v>
      </c>
      <c r="CB140" s="296">
        <v>0</v>
      </c>
    </row>
    <row r="141" spans="1:80" s="175" customFormat="1" ht="26.25" customHeight="1" x14ac:dyDescent="0.4">
      <c r="B141" s="66" t="s">
        <v>226</v>
      </c>
      <c r="D141" s="291">
        <v>0</v>
      </c>
      <c r="E141" s="291">
        <v>0</v>
      </c>
      <c r="F141" s="291">
        <v>0</v>
      </c>
      <c r="G141" s="291">
        <v>0</v>
      </c>
      <c r="H141" s="291">
        <v>0</v>
      </c>
      <c r="I141" s="291">
        <v>0</v>
      </c>
      <c r="J141" s="291">
        <v>0</v>
      </c>
      <c r="K141" s="291">
        <v>0</v>
      </c>
      <c r="L141" s="291">
        <v>0</v>
      </c>
      <c r="M141" s="291">
        <v>0</v>
      </c>
      <c r="N141" s="291">
        <v>0</v>
      </c>
      <c r="O141" s="291">
        <v>0</v>
      </c>
      <c r="P141" s="291">
        <v>0</v>
      </c>
      <c r="Q141" s="291">
        <v>0</v>
      </c>
      <c r="R141" s="291">
        <v>0</v>
      </c>
      <c r="S141" s="291">
        <v>0</v>
      </c>
      <c r="T141" s="291">
        <v>0</v>
      </c>
      <c r="U141" s="291">
        <v>0</v>
      </c>
      <c r="V141" s="291">
        <v>0</v>
      </c>
      <c r="W141" s="291">
        <v>0</v>
      </c>
      <c r="X141" s="291">
        <v>0</v>
      </c>
      <c r="Y141" s="291">
        <v>0</v>
      </c>
      <c r="Z141" s="291">
        <v>0</v>
      </c>
      <c r="AA141" s="291">
        <v>0</v>
      </c>
      <c r="AB141" s="291">
        <v>0</v>
      </c>
      <c r="AC141" s="291">
        <v>0</v>
      </c>
      <c r="AD141" s="291">
        <v>0</v>
      </c>
      <c r="AE141" s="291">
        <v>0</v>
      </c>
      <c r="AF141" s="291">
        <v>0</v>
      </c>
      <c r="AG141" s="291">
        <v>0</v>
      </c>
      <c r="AH141" s="291">
        <v>552</v>
      </c>
      <c r="AI141" s="291">
        <v>506</v>
      </c>
      <c r="AJ141" s="291">
        <v>449</v>
      </c>
      <c r="AK141" s="291">
        <v>444</v>
      </c>
      <c r="AL141" s="291">
        <v>437</v>
      </c>
      <c r="AM141" s="291">
        <v>327</v>
      </c>
      <c r="AN141" s="291">
        <v>242</v>
      </c>
      <c r="AO141" s="291">
        <v>233</v>
      </c>
      <c r="AP141" s="291">
        <v>215</v>
      </c>
      <c r="AQ141" s="291">
        <v>206</v>
      </c>
      <c r="AR141" s="291">
        <v>217</v>
      </c>
      <c r="AS141" s="291">
        <v>222</v>
      </c>
      <c r="AT141" s="291">
        <v>232</v>
      </c>
      <c r="AU141" s="291">
        <v>253</v>
      </c>
      <c r="AV141" s="291">
        <v>276</v>
      </c>
      <c r="AW141" s="291">
        <v>283</v>
      </c>
      <c r="AX141" s="291">
        <v>286</v>
      </c>
      <c r="AY141" s="291">
        <v>0</v>
      </c>
      <c r="AZ141" s="291">
        <v>0</v>
      </c>
      <c r="BA141" s="291">
        <v>0</v>
      </c>
      <c r="BB141" s="291">
        <v>0</v>
      </c>
      <c r="BC141" s="291">
        <v>0</v>
      </c>
      <c r="BD141" s="291">
        <v>0</v>
      </c>
      <c r="BE141" s="291">
        <v>0</v>
      </c>
      <c r="BF141" s="291">
        <v>0</v>
      </c>
      <c r="BG141" s="291">
        <v>0</v>
      </c>
      <c r="BH141" s="291">
        <v>0</v>
      </c>
      <c r="BI141" s="291">
        <v>0</v>
      </c>
      <c r="BJ141" s="291">
        <v>0</v>
      </c>
      <c r="BK141" s="291">
        <v>0</v>
      </c>
      <c r="BL141" s="291">
        <v>0</v>
      </c>
      <c r="BM141" s="291">
        <v>0</v>
      </c>
      <c r="BN141" s="291">
        <v>0</v>
      </c>
      <c r="BO141" s="291">
        <v>0</v>
      </c>
      <c r="BP141" s="291">
        <v>0</v>
      </c>
      <c r="BQ141" s="291">
        <v>0</v>
      </c>
      <c r="BR141" s="291">
        <v>0</v>
      </c>
      <c r="BS141" s="291">
        <v>0</v>
      </c>
      <c r="BT141" s="291">
        <v>0</v>
      </c>
      <c r="BU141" s="291">
        <v>0</v>
      </c>
      <c r="BV141" s="291">
        <v>0</v>
      </c>
      <c r="BW141" s="291">
        <v>0</v>
      </c>
      <c r="BX141" s="291">
        <v>0</v>
      </c>
      <c r="BY141" s="291">
        <v>0</v>
      </c>
      <c r="BZ141" s="291">
        <v>0</v>
      </c>
      <c r="CA141" s="291">
        <v>0</v>
      </c>
      <c r="CB141" s="292">
        <v>0</v>
      </c>
    </row>
    <row r="142" spans="1:80" x14ac:dyDescent="0.4">
      <c r="B142" s="294" t="s">
        <v>373</v>
      </c>
      <c r="D142" s="295">
        <v>0</v>
      </c>
      <c r="E142" s="295">
        <v>0</v>
      </c>
      <c r="F142" s="295">
        <v>0</v>
      </c>
      <c r="G142" s="295">
        <v>0</v>
      </c>
      <c r="H142" s="295">
        <v>0</v>
      </c>
      <c r="I142" s="295">
        <v>0</v>
      </c>
      <c r="J142" s="295">
        <v>0</v>
      </c>
      <c r="K142" s="295">
        <v>0</v>
      </c>
      <c r="L142" s="295">
        <v>0</v>
      </c>
      <c r="M142" s="295">
        <v>0</v>
      </c>
      <c r="N142" s="295">
        <v>0</v>
      </c>
      <c r="O142" s="295">
        <v>0</v>
      </c>
      <c r="P142" s="295">
        <v>0</v>
      </c>
      <c r="Q142" s="295">
        <v>0</v>
      </c>
      <c r="R142" s="295">
        <v>0</v>
      </c>
      <c r="S142" s="295">
        <v>0</v>
      </c>
      <c r="T142" s="295">
        <v>0</v>
      </c>
      <c r="U142" s="295">
        <v>0</v>
      </c>
      <c r="V142" s="295">
        <v>0</v>
      </c>
      <c r="W142" s="295">
        <v>0</v>
      </c>
      <c r="X142" s="295">
        <v>0</v>
      </c>
      <c r="Y142" s="295">
        <v>0</v>
      </c>
      <c r="Z142" s="295">
        <v>0</v>
      </c>
      <c r="AA142" s="295">
        <v>0</v>
      </c>
      <c r="AB142" s="295">
        <v>0</v>
      </c>
      <c r="AC142" s="295">
        <v>0</v>
      </c>
      <c r="AD142" s="295">
        <v>0</v>
      </c>
      <c r="AE142" s="295">
        <v>0</v>
      </c>
      <c r="AF142" s="295">
        <v>0</v>
      </c>
      <c r="AG142" s="295">
        <v>0</v>
      </c>
      <c r="AH142" s="295">
        <v>549</v>
      </c>
      <c r="AI142" s="295">
        <v>503</v>
      </c>
      <c r="AJ142" s="295">
        <v>446</v>
      </c>
      <c r="AK142" s="295">
        <v>442</v>
      </c>
      <c r="AL142" s="295">
        <v>435</v>
      </c>
      <c r="AM142" s="295">
        <v>325</v>
      </c>
      <c r="AN142" s="295">
        <v>240</v>
      </c>
      <c r="AO142" s="295">
        <v>232</v>
      </c>
      <c r="AP142" s="295">
        <v>215</v>
      </c>
      <c r="AQ142" s="295">
        <v>205</v>
      </c>
      <c r="AR142" s="295">
        <v>215</v>
      </c>
      <c r="AS142" s="295">
        <v>220</v>
      </c>
      <c r="AT142" s="295">
        <v>230</v>
      </c>
      <c r="AU142" s="295">
        <v>252</v>
      </c>
      <c r="AV142" s="295">
        <v>274</v>
      </c>
      <c r="AW142" s="295">
        <v>281</v>
      </c>
      <c r="AX142" s="295">
        <v>285</v>
      </c>
      <c r="AY142" s="295">
        <v>0</v>
      </c>
      <c r="AZ142" s="295">
        <v>0</v>
      </c>
      <c r="BA142" s="295">
        <v>0</v>
      </c>
      <c r="BB142" s="295">
        <v>0</v>
      </c>
      <c r="BC142" s="295">
        <v>0</v>
      </c>
      <c r="BD142" s="295">
        <v>0</v>
      </c>
      <c r="BE142" s="295">
        <v>0</v>
      </c>
      <c r="BF142" s="295">
        <v>0</v>
      </c>
      <c r="BG142" s="295">
        <v>0</v>
      </c>
      <c r="BH142" s="295">
        <v>0</v>
      </c>
      <c r="BI142" s="295">
        <v>0</v>
      </c>
      <c r="BJ142" s="295">
        <v>0</v>
      </c>
      <c r="BK142" s="295">
        <v>0</v>
      </c>
      <c r="BL142" s="295">
        <v>0</v>
      </c>
      <c r="BM142" s="295">
        <v>0</v>
      </c>
      <c r="BN142" s="295">
        <v>0</v>
      </c>
      <c r="BO142" s="295">
        <v>0</v>
      </c>
      <c r="BP142" s="295">
        <v>0</v>
      </c>
      <c r="BQ142" s="295">
        <v>0</v>
      </c>
      <c r="BR142" s="295">
        <v>0</v>
      </c>
      <c r="BS142" s="295">
        <v>0</v>
      </c>
      <c r="BT142" s="295">
        <v>0</v>
      </c>
      <c r="BU142" s="295">
        <v>0</v>
      </c>
      <c r="BV142" s="295">
        <v>0</v>
      </c>
      <c r="BW142" s="295">
        <v>0</v>
      </c>
      <c r="BX142" s="295">
        <v>0</v>
      </c>
      <c r="BY142" s="295">
        <v>0</v>
      </c>
      <c r="BZ142" s="295">
        <v>0</v>
      </c>
      <c r="CA142" s="295">
        <v>0</v>
      </c>
      <c r="CB142" s="296">
        <v>0</v>
      </c>
    </row>
    <row r="143" spans="1:80" x14ac:dyDescent="0.4">
      <c r="B143" s="294" t="s">
        <v>372</v>
      </c>
      <c r="D143" s="295">
        <v>0</v>
      </c>
      <c r="E143" s="295">
        <v>0</v>
      </c>
      <c r="F143" s="295">
        <v>0</v>
      </c>
      <c r="G143" s="295">
        <v>0</v>
      </c>
      <c r="H143" s="295">
        <v>0</v>
      </c>
      <c r="I143" s="295">
        <v>0</v>
      </c>
      <c r="J143" s="295">
        <v>0</v>
      </c>
      <c r="K143" s="295">
        <v>0</v>
      </c>
      <c r="L143" s="295">
        <v>0</v>
      </c>
      <c r="M143" s="295">
        <v>0</v>
      </c>
      <c r="N143" s="295">
        <v>0</v>
      </c>
      <c r="O143" s="295">
        <v>0</v>
      </c>
      <c r="P143" s="295">
        <v>0</v>
      </c>
      <c r="Q143" s="295">
        <v>0</v>
      </c>
      <c r="R143" s="295">
        <v>0</v>
      </c>
      <c r="S143" s="295">
        <v>0</v>
      </c>
      <c r="T143" s="295">
        <v>0</v>
      </c>
      <c r="U143" s="295">
        <v>0</v>
      </c>
      <c r="V143" s="295">
        <v>0</v>
      </c>
      <c r="W143" s="295">
        <v>0</v>
      </c>
      <c r="X143" s="295">
        <v>0</v>
      </c>
      <c r="Y143" s="295">
        <v>0</v>
      </c>
      <c r="Z143" s="295">
        <v>0</v>
      </c>
      <c r="AA143" s="295">
        <v>0</v>
      </c>
      <c r="AB143" s="295">
        <v>0</v>
      </c>
      <c r="AC143" s="295">
        <v>0</v>
      </c>
      <c r="AD143" s="295">
        <v>0</v>
      </c>
      <c r="AE143" s="295">
        <v>0</v>
      </c>
      <c r="AF143" s="295">
        <v>0</v>
      </c>
      <c r="AG143" s="295">
        <v>0</v>
      </c>
      <c r="AH143" s="295">
        <v>3</v>
      </c>
      <c r="AI143" s="295">
        <v>3</v>
      </c>
      <c r="AJ143" s="295">
        <v>3</v>
      </c>
      <c r="AK143" s="295">
        <v>2</v>
      </c>
      <c r="AL143" s="295">
        <v>2</v>
      </c>
      <c r="AM143" s="295">
        <v>2</v>
      </c>
      <c r="AN143" s="295">
        <v>2</v>
      </c>
      <c r="AO143" s="295">
        <v>1</v>
      </c>
      <c r="AP143" s="295">
        <v>1</v>
      </c>
      <c r="AQ143" s="295">
        <v>1</v>
      </c>
      <c r="AR143" s="295">
        <v>2</v>
      </c>
      <c r="AS143" s="295">
        <v>2</v>
      </c>
      <c r="AT143" s="295">
        <v>2</v>
      </c>
      <c r="AU143" s="295">
        <v>2</v>
      </c>
      <c r="AV143" s="295">
        <v>2</v>
      </c>
      <c r="AW143" s="295">
        <v>2</v>
      </c>
      <c r="AX143" s="295">
        <v>1</v>
      </c>
      <c r="AY143" s="295">
        <v>0</v>
      </c>
      <c r="AZ143" s="295">
        <v>0</v>
      </c>
      <c r="BA143" s="295">
        <v>0</v>
      </c>
      <c r="BB143" s="295">
        <v>0</v>
      </c>
      <c r="BC143" s="295">
        <v>0</v>
      </c>
      <c r="BD143" s="295">
        <v>0</v>
      </c>
      <c r="BE143" s="295">
        <v>0</v>
      </c>
      <c r="BF143" s="295">
        <v>0</v>
      </c>
      <c r="BG143" s="295">
        <v>0</v>
      </c>
      <c r="BH143" s="295">
        <v>0</v>
      </c>
      <c r="BI143" s="295">
        <v>0</v>
      </c>
      <c r="BJ143" s="295">
        <v>0</v>
      </c>
      <c r="BK143" s="295">
        <v>0</v>
      </c>
      <c r="BL143" s="295">
        <v>0</v>
      </c>
      <c r="BM143" s="295">
        <v>0</v>
      </c>
      <c r="BN143" s="295">
        <v>0</v>
      </c>
      <c r="BO143" s="295">
        <v>0</v>
      </c>
      <c r="BP143" s="295">
        <v>0</v>
      </c>
      <c r="BQ143" s="295">
        <v>0</v>
      </c>
      <c r="BR143" s="295">
        <v>0</v>
      </c>
      <c r="BS143" s="295">
        <v>0</v>
      </c>
      <c r="BT143" s="295">
        <v>0</v>
      </c>
      <c r="BU143" s="295">
        <v>0</v>
      </c>
      <c r="BV143" s="295">
        <v>0</v>
      </c>
      <c r="BW143" s="295">
        <v>0</v>
      </c>
      <c r="BX143" s="295">
        <v>0</v>
      </c>
      <c r="BY143" s="295">
        <v>0</v>
      </c>
      <c r="BZ143" s="295">
        <v>0</v>
      </c>
      <c r="CA143" s="295">
        <v>0</v>
      </c>
      <c r="CB143" s="296">
        <v>0</v>
      </c>
    </row>
    <row r="144" spans="1:80" s="175" customFormat="1" ht="27.75" customHeight="1" x14ac:dyDescent="0.4">
      <c r="B144" s="66" t="s">
        <v>582</v>
      </c>
      <c r="D144" s="291">
        <v>0</v>
      </c>
      <c r="E144" s="291">
        <v>0</v>
      </c>
      <c r="F144" s="291">
        <v>0</v>
      </c>
      <c r="G144" s="291">
        <v>0</v>
      </c>
      <c r="H144" s="291">
        <v>0</v>
      </c>
      <c r="I144" s="291">
        <v>0</v>
      </c>
      <c r="J144" s="291">
        <v>0</v>
      </c>
      <c r="K144" s="291">
        <v>0</v>
      </c>
      <c r="L144" s="291">
        <v>0</v>
      </c>
      <c r="M144" s="291">
        <v>0</v>
      </c>
      <c r="N144" s="291">
        <v>0</v>
      </c>
      <c r="O144" s="291">
        <v>0</v>
      </c>
      <c r="P144" s="291">
        <v>0</v>
      </c>
      <c r="Q144" s="291">
        <v>0</v>
      </c>
      <c r="R144" s="291">
        <v>0</v>
      </c>
      <c r="S144" s="291">
        <v>0</v>
      </c>
      <c r="T144" s="291">
        <v>0</v>
      </c>
      <c r="U144" s="291">
        <v>0</v>
      </c>
      <c r="V144" s="291">
        <v>0</v>
      </c>
      <c r="W144" s="291">
        <v>0</v>
      </c>
      <c r="X144" s="291">
        <v>0</v>
      </c>
      <c r="Y144" s="291">
        <v>0</v>
      </c>
      <c r="Z144" s="291">
        <v>0</v>
      </c>
      <c r="AA144" s="291">
        <v>0</v>
      </c>
      <c r="AB144" s="291">
        <v>0</v>
      </c>
      <c r="AC144" s="291">
        <v>0</v>
      </c>
      <c r="AD144" s="291">
        <v>0</v>
      </c>
      <c r="AE144" s="291">
        <v>0</v>
      </c>
      <c r="AF144" s="291">
        <v>103</v>
      </c>
      <c r="AG144" s="291">
        <v>107</v>
      </c>
      <c r="AH144" s="291">
        <v>116</v>
      </c>
      <c r="AI144" s="291">
        <v>153</v>
      </c>
      <c r="AJ144" s="291">
        <v>178</v>
      </c>
      <c r="AK144" s="291">
        <v>186</v>
      </c>
      <c r="AL144" s="291">
        <v>196</v>
      </c>
      <c r="AM144" s="291">
        <v>209</v>
      </c>
      <c r="AN144" s="291">
        <v>236</v>
      </c>
      <c r="AO144" s="291">
        <v>254</v>
      </c>
      <c r="AP144" s="291">
        <v>257</v>
      </c>
      <c r="AQ144" s="291">
        <v>258</v>
      </c>
      <c r="AR144" s="291">
        <v>267</v>
      </c>
      <c r="AS144" s="291">
        <v>277</v>
      </c>
      <c r="AT144" s="291">
        <v>286</v>
      </c>
      <c r="AU144" s="291">
        <v>296</v>
      </c>
      <c r="AV144" s="291">
        <v>307</v>
      </c>
      <c r="AW144" s="291">
        <v>321</v>
      </c>
      <c r="AX144" s="291">
        <v>337</v>
      </c>
      <c r="AY144" s="291">
        <v>358</v>
      </c>
      <c r="AZ144" s="291">
        <v>364</v>
      </c>
      <c r="BA144" s="291">
        <v>376</v>
      </c>
      <c r="BB144" s="291">
        <v>378</v>
      </c>
      <c r="BC144" s="291">
        <v>377</v>
      </c>
      <c r="BD144" s="291">
        <v>376</v>
      </c>
      <c r="BE144" s="291">
        <v>367</v>
      </c>
      <c r="BF144" s="291">
        <v>331</v>
      </c>
      <c r="BG144" s="291">
        <v>315</v>
      </c>
      <c r="BH144" s="291">
        <v>301</v>
      </c>
      <c r="BI144" s="291">
        <v>288</v>
      </c>
      <c r="BJ144" s="291">
        <v>275</v>
      </c>
      <c r="BK144" s="291">
        <v>263</v>
      </c>
      <c r="BL144" s="291">
        <v>251</v>
      </c>
      <c r="BM144" s="291">
        <v>240</v>
      </c>
      <c r="BN144" s="291">
        <v>230</v>
      </c>
      <c r="BO144" s="291">
        <v>220</v>
      </c>
      <c r="BP144" s="291">
        <v>211</v>
      </c>
      <c r="BQ144" s="291">
        <v>198</v>
      </c>
      <c r="BR144" s="291">
        <v>163</v>
      </c>
      <c r="BS144" s="291">
        <v>113</v>
      </c>
      <c r="BT144" s="291">
        <v>59</v>
      </c>
      <c r="BU144" s="291">
        <v>35</v>
      </c>
      <c r="BV144" s="291">
        <v>30</v>
      </c>
      <c r="BW144" s="291">
        <v>27</v>
      </c>
      <c r="BX144" s="291">
        <v>24</v>
      </c>
      <c r="BY144" s="291">
        <v>22</v>
      </c>
      <c r="BZ144" s="291">
        <v>21</v>
      </c>
      <c r="CA144" s="291">
        <v>20</v>
      </c>
      <c r="CB144" s="292">
        <v>19</v>
      </c>
    </row>
    <row r="145" spans="1:80" x14ac:dyDescent="0.4">
      <c r="B145" s="294" t="s">
        <v>373</v>
      </c>
      <c r="D145" s="295">
        <v>0</v>
      </c>
      <c r="E145" s="295">
        <v>0</v>
      </c>
      <c r="F145" s="295">
        <v>0</v>
      </c>
      <c r="G145" s="295">
        <v>0</v>
      </c>
      <c r="H145" s="295">
        <v>0</v>
      </c>
      <c r="I145" s="295">
        <v>0</v>
      </c>
      <c r="J145" s="295">
        <v>0</v>
      </c>
      <c r="K145" s="295">
        <v>0</v>
      </c>
      <c r="L145" s="295">
        <v>0</v>
      </c>
      <c r="M145" s="295">
        <v>0</v>
      </c>
      <c r="N145" s="295">
        <v>0</v>
      </c>
      <c r="O145" s="295">
        <v>0</v>
      </c>
      <c r="P145" s="295">
        <v>0</v>
      </c>
      <c r="Q145" s="295">
        <v>0</v>
      </c>
      <c r="R145" s="295">
        <v>0</v>
      </c>
      <c r="S145" s="295">
        <v>0</v>
      </c>
      <c r="T145" s="295">
        <v>0</v>
      </c>
      <c r="U145" s="295">
        <v>0</v>
      </c>
      <c r="V145" s="295">
        <v>0</v>
      </c>
      <c r="W145" s="295">
        <v>0</v>
      </c>
      <c r="X145" s="295">
        <v>0</v>
      </c>
      <c r="Y145" s="295">
        <v>0</v>
      </c>
      <c r="Z145" s="295">
        <v>0</v>
      </c>
      <c r="AA145" s="295">
        <v>0</v>
      </c>
      <c r="AB145" s="295">
        <v>0</v>
      </c>
      <c r="AC145" s="295">
        <v>0</v>
      </c>
      <c r="AD145" s="295">
        <v>0</v>
      </c>
      <c r="AE145" s="295">
        <v>0</v>
      </c>
      <c r="AF145" s="295">
        <v>100</v>
      </c>
      <c r="AG145" s="295">
        <v>103</v>
      </c>
      <c r="AH145" s="295">
        <v>110</v>
      </c>
      <c r="AI145" s="295">
        <v>143</v>
      </c>
      <c r="AJ145" s="295">
        <v>164</v>
      </c>
      <c r="AK145" s="295">
        <v>169</v>
      </c>
      <c r="AL145" s="295">
        <v>177</v>
      </c>
      <c r="AM145" s="295">
        <v>188</v>
      </c>
      <c r="AN145" s="295">
        <v>212</v>
      </c>
      <c r="AO145" s="295">
        <v>227</v>
      </c>
      <c r="AP145" s="295">
        <v>228</v>
      </c>
      <c r="AQ145" s="295">
        <v>228</v>
      </c>
      <c r="AR145" s="295">
        <v>233</v>
      </c>
      <c r="AS145" s="295">
        <v>240</v>
      </c>
      <c r="AT145" s="295">
        <v>247</v>
      </c>
      <c r="AU145" s="295">
        <v>257</v>
      </c>
      <c r="AV145" s="295">
        <v>265</v>
      </c>
      <c r="AW145" s="295">
        <v>273</v>
      </c>
      <c r="AX145" s="295">
        <v>289</v>
      </c>
      <c r="AY145" s="295">
        <v>308</v>
      </c>
      <c r="AZ145" s="295">
        <v>328</v>
      </c>
      <c r="BA145" s="295">
        <v>339</v>
      </c>
      <c r="BB145" s="295">
        <v>338</v>
      </c>
      <c r="BC145" s="295">
        <v>337</v>
      </c>
      <c r="BD145" s="295">
        <v>336</v>
      </c>
      <c r="BE145" s="295">
        <v>326</v>
      </c>
      <c r="BF145" s="295">
        <v>289</v>
      </c>
      <c r="BG145" s="295">
        <v>274</v>
      </c>
      <c r="BH145" s="295">
        <v>260</v>
      </c>
      <c r="BI145" s="295">
        <v>246</v>
      </c>
      <c r="BJ145" s="295">
        <v>234</v>
      </c>
      <c r="BK145" s="295">
        <v>221</v>
      </c>
      <c r="BL145" s="295">
        <v>210</v>
      </c>
      <c r="BM145" s="295">
        <v>200</v>
      </c>
      <c r="BN145" s="295">
        <v>191</v>
      </c>
      <c r="BO145" s="295">
        <v>184</v>
      </c>
      <c r="BP145" s="295">
        <v>177</v>
      </c>
      <c r="BQ145" s="295">
        <v>167</v>
      </c>
      <c r="BR145" s="295">
        <v>134</v>
      </c>
      <c r="BS145" s="295">
        <v>75</v>
      </c>
      <c r="BT145" s="295">
        <v>25</v>
      </c>
      <c r="BU145" s="295">
        <v>3</v>
      </c>
      <c r="BV145" s="295">
        <v>0</v>
      </c>
      <c r="BW145" s="295">
        <v>0</v>
      </c>
      <c r="BX145" s="295">
        <v>0</v>
      </c>
      <c r="BY145" s="295">
        <v>0</v>
      </c>
      <c r="BZ145" s="295">
        <v>0</v>
      </c>
      <c r="CA145" s="295">
        <v>0</v>
      </c>
      <c r="CB145" s="296">
        <v>0</v>
      </c>
    </row>
    <row r="146" spans="1:80" x14ac:dyDescent="0.4">
      <c r="B146" s="294" t="s">
        <v>372</v>
      </c>
      <c r="D146" s="295">
        <v>0</v>
      </c>
      <c r="E146" s="295">
        <v>0</v>
      </c>
      <c r="F146" s="295">
        <v>0</v>
      </c>
      <c r="G146" s="295">
        <v>0</v>
      </c>
      <c r="H146" s="295">
        <v>0</v>
      </c>
      <c r="I146" s="295">
        <v>0</v>
      </c>
      <c r="J146" s="295">
        <v>0</v>
      </c>
      <c r="K146" s="295">
        <v>0</v>
      </c>
      <c r="L146" s="295">
        <v>0</v>
      </c>
      <c r="M146" s="295">
        <v>0</v>
      </c>
      <c r="N146" s="295">
        <v>0</v>
      </c>
      <c r="O146" s="295">
        <v>0</v>
      </c>
      <c r="P146" s="295">
        <v>0</v>
      </c>
      <c r="Q146" s="295">
        <v>0</v>
      </c>
      <c r="R146" s="295">
        <v>0</v>
      </c>
      <c r="S146" s="295">
        <v>0</v>
      </c>
      <c r="T146" s="295">
        <v>0</v>
      </c>
      <c r="U146" s="295">
        <v>0</v>
      </c>
      <c r="V146" s="295">
        <v>0</v>
      </c>
      <c r="W146" s="295">
        <v>0</v>
      </c>
      <c r="X146" s="295">
        <v>0</v>
      </c>
      <c r="Y146" s="295">
        <v>0</v>
      </c>
      <c r="Z146" s="295">
        <v>0</v>
      </c>
      <c r="AA146" s="295">
        <v>0</v>
      </c>
      <c r="AB146" s="295">
        <v>0</v>
      </c>
      <c r="AC146" s="295">
        <v>0</v>
      </c>
      <c r="AD146" s="295">
        <v>0</v>
      </c>
      <c r="AE146" s="295">
        <v>0</v>
      </c>
      <c r="AF146" s="295">
        <v>3</v>
      </c>
      <c r="AG146" s="295">
        <v>4</v>
      </c>
      <c r="AH146" s="295">
        <v>6</v>
      </c>
      <c r="AI146" s="295">
        <v>10</v>
      </c>
      <c r="AJ146" s="295">
        <v>14</v>
      </c>
      <c r="AK146" s="295">
        <v>17</v>
      </c>
      <c r="AL146" s="295">
        <v>19</v>
      </c>
      <c r="AM146" s="295">
        <v>21</v>
      </c>
      <c r="AN146" s="295">
        <v>24</v>
      </c>
      <c r="AO146" s="295">
        <v>27</v>
      </c>
      <c r="AP146" s="295">
        <v>29</v>
      </c>
      <c r="AQ146" s="295">
        <v>31</v>
      </c>
      <c r="AR146" s="295">
        <v>34</v>
      </c>
      <c r="AS146" s="295">
        <v>37</v>
      </c>
      <c r="AT146" s="295">
        <v>39</v>
      </c>
      <c r="AU146" s="295">
        <v>40</v>
      </c>
      <c r="AV146" s="295">
        <v>43</v>
      </c>
      <c r="AW146" s="295">
        <v>48</v>
      </c>
      <c r="AX146" s="295">
        <v>49</v>
      </c>
      <c r="AY146" s="295">
        <v>50</v>
      </c>
      <c r="AZ146" s="295">
        <v>36</v>
      </c>
      <c r="BA146" s="295">
        <v>37</v>
      </c>
      <c r="BB146" s="295">
        <v>39</v>
      </c>
      <c r="BC146" s="295">
        <v>40</v>
      </c>
      <c r="BD146" s="295">
        <v>41</v>
      </c>
      <c r="BE146" s="295">
        <v>41</v>
      </c>
      <c r="BF146" s="295">
        <v>41</v>
      </c>
      <c r="BG146" s="295">
        <v>41</v>
      </c>
      <c r="BH146" s="295">
        <v>42</v>
      </c>
      <c r="BI146" s="295">
        <v>42</v>
      </c>
      <c r="BJ146" s="295">
        <v>42</v>
      </c>
      <c r="BK146" s="295">
        <v>42</v>
      </c>
      <c r="BL146" s="295">
        <v>41</v>
      </c>
      <c r="BM146" s="295">
        <v>40</v>
      </c>
      <c r="BN146" s="295">
        <v>39</v>
      </c>
      <c r="BO146" s="295">
        <v>36</v>
      </c>
      <c r="BP146" s="295">
        <v>34</v>
      </c>
      <c r="BQ146" s="295">
        <v>31</v>
      </c>
      <c r="BR146" s="295">
        <v>29</v>
      </c>
      <c r="BS146" s="295">
        <v>38</v>
      </c>
      <c r="BT146" s="295">
        <v>35</v>
      </c>
      <c r="BU146" s="295">
        <v>32</v>
      </c>
      <c r="BV146" s="295">
        <v>29</v>
      </c>
      <c r="BW146" s="295">
        <v>27</v>
      </c>
      <c r="BX146" s="295">
        <v>24</v>
      </c>
      <c r="BY146" s="295">
        <v>22</v>
      </c>
      <c r="BZ146" s="295">
        <v>21</v>
      </c>
      <c r="CA146" s="295">
        <v>20</v>
      </c>
      <c r="CB146" s="296">
        <v>19</v>
      </c>
    </row>
    <row r="147" spans="1:80" x14ac:dyDescent="0.4">
      <c r="B147" s="256"/>
      <c r="BX147" s="323"/>
      <c r="BY147" s="323"/>
      <c r="BZ147" s="323"/>
      <c r="CA147" s="323"/>
      <c r="CB147" s="324"/>
    </row>
    <row r="148" spans="1:80" x14ac:dyDescent="0.4">
      <c r="B148" s="293" t="s">
        <v>599</v>
      </c>
      <c r="D148" s="291">
        <f t="shared" ref="D148:AI148" si="47">D149</f>
        <v>0</v>
      </c>
      <c r="E148" s="291">
        <f t="shared" si="47"/>
        <v>0</v>
      </c>
      <c r="F148" s="291">
        <f t="shared" si="47"/>
        <v>0</v>
      </c>
      <c r="G148" s="291">
        <f t="shared" si="47"/>
        <v>0</v>
      </c>
      <c r="H148" s="291">
        <f t="shared" si="47"/>
        <v>0</v>
      </c>
      <c r="I148" s="291">
        <f t="shared" si="47"/>
        <v>0</v>
      </c>
      <c r="J148" s="291">
        <f t="shared" si="47"/>
        <v>0</v>
      </c>
      <c r="K148" s="291">
        <f t="shared" si="47"/>
        <v>0</v>
      </c>
      <c r="L148" s="291">
        <f t="shared" si="47"/>
        <v>0</v>
      </c>
      <c r="M148" s="291">
        <f t="shared" si="47"/>
        <v>0</v>
      </c>
      <c r="N148" s="291">
        <f t="shared" si="47"/>
        <v>0</v>
      </c>
      <c r="O148" s="291">
        <f t="shared" si="47"/>
        <v>0</v>
      </c>
      <c r="P148" s="291">
        <f t="shared" si="47"/>
        <v>0</v>
      </c>
      <c r="Q148" s="291">
        <f t="shared" si="47"/>
        <v>0</v>
      </c>
      <c r="R148" s="291">
        <f t="shared" si="47"/>
        <v>0</v>
      </c>
      <c r="S148" s="291">
        <f t="shared" si="47"/>
        <v>0</v>
      </c>
      <c r="T148" s="291">
        <f t="shared" si="47"/>
        <v>0</v>
      </c>
      <c r="U148" s="291">
        <f t="shared" si="47"/>
        <v>0</v>
      </c>
      <c r="V148" s="291">
        <f t="shared" si="47"/>
        <v>0</v>
      </c>
      <c r="W148" s="291">
        <f t="shared" si="47"/>
        <v>0</v>
      </c>
      <c r="X148" s="291">
        <f t="shared" si="47"/>
        <v>0</v>
      </c>
      <c r="Y148" s="291">
        <f t="shared" si="47"/>
        <v>0</v>
      </c>
      <c r="Z148" s="291">
        <f t="shared" si="47"/>
        <v>0</v>
      </c>
      <c r="AA148" s="291">
        <f t="shared" si="47"/>
        <v>0</v>
      </c>
      <c r="AB148" s="291">
        <f t="shared" si="47"/>
        <v>0</v>
      </c>
      <c r="AC148" s="291">
        <f t="shared" si="47"/>
        <v>0</v>
      </c>
      <c r="AD148" s="291">
        <f t="shared" si="47"/>
        <v>0</v>
      </c>
      <c r="AE148" s="291">
        <f t="shared" si="47"/>
        <v>0</v>
      </c>
      <c r="AF148" s="291">
        <f t="shared" si="47"/>
        <v>0</v>
      </c>
      <c r="AG148" s="291">
        <f t="shared" si="47"/>
        <v>0</v>
      </c>
      <c r="AH148" s="291">
        <f t="shared" si="47"/>
        <v>0</v>
      </c>
      <c r="AI148" s="291">
        <f t="shared" si="47"/>
        <v>207</v>
      </c>
      <c r="AJ148" s="291">
        <f t="shared" ref="AJ148:BC148" si="48">AJ149</f>
        <v>205</v>
      </c>
      <c r="AK148" s="291">
        <f t="shared" si="48"/>
        <v>221</v>
      </c>
      <c r="AL148" s="291">
        <f t="shared" si="48"/>
        <v>240</v>
      </c>
      <c r="AM148" s="291">
        <f t="shared" si="48"/>
        <v>241</v>
      </c>
      <c r="AN148" s="291">
        <f t="shared" si="48"/>
        <v>273</v>
      </c>
      <c r="AO148" s="291">
        <f t="shared" si="48"/>
        <v>301</v>
      </c>
      <c r="AP148" s="291">
        <f t="shared" si="48"/>
        <v>327</v>
      </c>
      <c r="AQ148" s="291">
        <f t="shared" si="48"/>
        <v>352</v>
      </c>
      <c r="AR148" s="291">
        <f t="shared" si="48"/>
        <v>247</v>
      </c>
      <c r="AS148" s="291">
        <f t="shared" si="48"/>
        <v>290</v>
      </c>
      <c r="AT148" s="291">
        <f t="shared" si="48"/>
        <v>330</v>
      </c>
      <c r="AU148" s="291">
        <f t="shared" si="48"/>
        <v>375</v>
      </c>
      <c r="AV148" s="291">
        <f t="shared" si="48"/>
        <v>425</v>
      </c>
      <c r="AW148" s="291">
        <f t="shared" si="48"/>
        <v>527</v>
      </c>
      <c r="AX148" s="291">
        <f t="shared" si="48"/>
        <v>618</v>
      </c>
      <c r="AY148" s="291">
        <f t="shared" si="48"/>
        <v>739</v>
      </c>
      <c r="AZ148" s="291">
        <f t="shared" si="48"/>
        <v>786</v>
      </c>
      <c r="BA148" s="291">
        <f t="shared" si="48"/>
        <v>849</v>
      </c>
      <c r="BB148" s="291">
        <f t="shared" si="48"/>
        <v>898</v>
      </c>
      <c r="BC148" s="325">
        <f t="shared" si="48"/>
        <v>932</v>
      </c>
      <c r="BD148" s="291">
        <f t="shared" ref="BD148:CB148" si="49">BD150</f>
        <v>1268</v>
      </c>
      <c r="BE148" s="291">
        <f t="shared" si="49"/>
        <v>1322</v>
      </c>
      <c r="BF148" s="291">
        <f t="shared" si="49"/>
        <v>1345</v>
      </c>
      <c r="BG148" s="291">
        <f t="shared" si="49"/>
        <v>1297</v>
      </c>
      <c r="BH148" s="291">
        <f t="shared" si="49"/>
        <v>1213</v>
      </c>
      <c r="BI148" s="291">
        <f t="shared" si="49"/>
        <v>1198</v>
      </c>
      <c r="BJ148" s="291">
        <f t="shared" si="49"/>
        <v>1196</v>
      </c>
      <c r="BK148" s="291">
        <f t="shared" si="49"/>
        <v>1196</v>
      </c>
      <c r="BL148" s="291">
        <f t="shared" si="49"/>
        <v>1176</v>
      </c>
      <c r="BM148" s="291">
        <f t="shared" si="49"/>
        <v>1055</v>
      </c>
      <c r="BN148" s="291">
        <f t="shared" si="49"/>
        <v>969</v>
      </c>
      <c r="BO148" s="291">
        <f t="shared" si="49"/>
        <v>847</v>
      </c>
      <c r="BP148" s="291">
        <f t="shared" si="49"/>
        <v>530</v>
      </c>
      <c r="BQ148" s="291">
        <f t="shared" si="49"/>
        <v>252</v>
      </c>
      <c r="BR148" s="291">
        <f t="shared" si="49"/>
        <v>138</v>
      </c>
      <c r="BS148" s="291">
        <f t="shared" si="49"/>
        <v>73</v>
      </c>
      <c r="BT148" s="291">
        <f t="shared" si="49"/>
        <v>28</v>
      </c>
      <c r="BU148" s="291">
        <f t="shared" si="49"/>
        <v>6</v>
      </c>
      <c r="BV148" s="291">
        <f t="shared" si="49"/>
        <v>0</v>
      </c>
      <c r="BW148" s="291">
        <f t="shared" si="49"/>
        <v>0</v>
      </c>
      <c r="BX148" s="291">
        <f t="shared" si="49"/>
        <v>0</v>
      </c>
      <c r="BY148" s="291">
        <f t="shared" si="49"/>
        <v>0</v>
      </c>
      <c r="BZ148" s="291">
        <f t="shared" si="49"/>
        <v>0</v>
      </c>
      <c r="CA148" s="291">
        <f t="shared" si="49"/>
        <v>0</v>
      </c>
      <c r="CB148" s="292">
        <f t="shared" si="49"/>
        <v>0</v>
      </c>
    </row>
    <row r="149" spans="1:80" x14ac:dyDescent="0.4">
      <c r="B149" s="294" t="s">
        <v>600</v>
      </c>
      <c r="D149" s="295">
        <v>0</v>
      </c>
      <c r="E149" s="295">
        <v>0</v>
      </c>
      <c r="F149" s="295">
        <v>0</v>
      </c>
      <c r="G149" s="295">
        <v>0</v>
      </c>
      <c r="H149" s="295">
        <v>0</v>
      </c>
      <c r="I149" s="295">
        <v>0</v>
      </c>
      <c r="J149" s="295">
        <v>0</v>
      </c>
      <c r="K149" s="295">
        <v>0</v>
      </c>
      <c r="L149" s="295">
        <v>0</v>
      </c>
      <c r="M149" s="295">
        <v>0</v>
      </c>
      <c r="N149" s="295">
        <v>0</v>
      </c>
      <c r="O149" s="295">
        <v>0</v>
      </c>
      <c r="P149" s="295">
        <v>0</v>
      </c>
      <c r="Q149" s="295">
        <v>0</v>
      </c>
      <c r="R149" s="295">
        <v>0</v>
      </c>
      <c r="S149" s="295">
        <v>0</v>
      </c>
      <c r="T149" s="295">
        <v>0</v>
      </c>
      <c r="U149" s="295">
        <v>0</v>
      </c>
      <c r="V149" s="295">
        <v>0</v>
      </c>
      <c r="W149" s="295">
        <v>0</v>
      </c>
      <c r="X149" s="295">
        <v>0</v>
      </c>
      <c r="Y149" s="295">
        <v>0</v>
      </c>
      <c r="Z149" s="295">
        <v>0</v>
      </c>
      <c r="AA149" s="295">
        <v>0</v>
      </c>
      <c r="AB149" s="295">
        <v>0</v>
      </c>
      <c r="AC149" s="295">
        <v>0</v>
      </c>
      <c r="AD149" s="295">
        <v>0</v>
      </c>
      <c r="AE149" s="295">
        <v>0</v>
      </c>
      <c r="AF149" s="295">
        <v>0</v>
      </c>
      <c r="AG149" s="295">
        <v>0</v>
      </c>
      <c r="AH149" s="295">
        <v>0</v>
      </c>
      <c r="AI149" s="295">
        <v>207</v>
      </c>
      <c r="AJ149" s="295">
        <v>205</v>
      </c>
      <c r="AK149" s="295">
        <v>221</v>
      </c>
      <c r="AL149" s="295">
        <v>240</v>
      </c>
      <c r="AM149" s="295">
        <v>241</v>
      </c>
      <c r="AN149" s="295">
        <v>273</v>
      </c>
      <c r="AO149" s="295">
        <v>301</v>
      </c>
      <c r="AP149" s="295">
        <v>327</v>
      </c>
      <c r="AQ149" s="295">
        <v>352</v>
      </c>
      <c r="AR149" s="295">
        <v>247</v>
      </c>
      <c r="AS149" s="295">
        <v>290</v>
      </c>
      <c r="AT149" s="295">
        <v>330</v>
      </c>
      <c r="AU149" s="295">
        <v>375</v>
      </c>
      <c r="AV149" s="295">
        <v>425</v>
      </c>
      <c r="AW149" s="295">
        <v>527</v>
      </c>
      <c r="AX149" s="295">
        <v>618</v>
      </c>
      <c r="AY149" s="295">
        <v>739</v>
      </c>
      <c r="AZ149" s="295">
        <v>786</v>
      </c>
      <c r="BA149" s="295">
        <v>849</v>
      </c>
      <c r="BB149" s="295">
        <v>898</v>
      </c>
      <c r="BC149" s="295">
        <v>932</v>
      </c>
      <c r="BD149" s="295">
        <v>994</v>
      </c>
      <c r="BE149" s="295">
        <v>1048</v>
      </c>
      <c r="BF149" s="295">
        <v>1091</v>
      </c>
      <c r="BG149" s="295">
        <v>1121</v>
      </c>
      <c r="BH149" s="295">
        <v>1137</v>
      </c>
      <c r="BI149" s="295">
        <v>1139</v>
      </c>
      <c r="BJ149" s="295">
        <v>1142</v>
      </c>
      <c r="BK149" s="295">
        <v>1133</v>
      </c>
      <c r="BL149" s="295">
        <v>1128</v>
      </c>
      <c r="BM149" s="295">
        <v>1099</v>
      </c>
      <c r="BN149" s="295">
        <v>0</v>
      </c>
      <c r="BO149" s="295">
        <v>0</v>
      </c>
      <c r="BP149" s="295">
        <v>0</v>
      </c>
      <c r="BQ149" s="295">
        <v>0</v>
      </c>
      <c r="BR149" s="295">
        <v>0</v>
      </c>
      <c r="BS149" s="295">
        <v>0</v>
      </c>
      <c r="BT149" s="295">
        <v>0</v>
      </c>
      <c r="BU149" s="295">
        <v>0</v>
      </c>
      <c r="BV149" s="295">
        <v>0</v>
      </c>
      <c r="BW149" s="295">
        <v>0</v>
      </c>
      <c r="BX149" s="295">
        <v>0</v>
      </c>
      <c r="BY149" s="295">
        <v>0</v>
      </c>
      <c r="BZ149" s="295">
        <v>0</v>
      </c>
      <c r="CA149" s="295">
        <v>0</v>
      </c>
      <c r="CB149" s="296">
        <v>0</v>
      </c>
    </row>
    <row r="150" spans="1:80" ht="32.25" customHeight="1" x14ac:dyDescent="0.4">
      <c r="B150" s="326" t="s">
        <v>601</v>
      </c>
      <c r="D150" s="295">
        <v>0</v>
      </c>
      <c r="E150" s="295">
        <v>0</v>
      </c>
      <c r="F150" s="295">
        <v>0</v>
      </c>
      <c r="G150" s="295">
        <v>0</v>
      </c>
      <c r="H150" s="295">
        <v>0</v>
      </c>
      <c r="I150" s="295">
        <v>0</v>
      </c>
      <c r="J150" s="295">
        <v>0</v>
      </c>
      <c r="K150" s="295">
        <v>0</v>
      </c>
      <c r="L150" s="295">
        <v>0</v>
      </c>
      <c r="M150" s="295">
        <v>0</v>
      </c>
      <c r="N150" s="295">
        <v>0</v>
      </c>
      <c r="O150" s="295">
        <v>0</v>
      </c>
      <c r="P150" s="295">
        <v>0</v>
      </c>
      <c r="Q150" s="295">
        <v>0</v>
      </c>
      <c r="R150" s="295">
        <v>0</v>
      </c>
      <c r="S150" s="295">
        <v>0</v>
      </c>
      <c r="T150" s="295">
        <v>0</v>
      </c>
      <c r="U150" s="295">
        <v>0</v>
      </c>
      <c r="V150" s="295">
        <v>0</v>
      </c>
      <c r="W150" s="295">
        <v>0</v>
      </c>
      <c r="X150" s="295">
        <v>0</v>
      </c>
      <c r="Y150" s="295">
        <v>0</v>
      </c>
      <c r="Z150" s="295">
        <v>0</v>
      </c>
      <c r="AA150" s="295">
        <v>0</v>
      </c>
      <c r="AB150" s="295">
        <v>0</v>
      </c>
      <c r="AC150" s="295">
        <v>0</v>
      </c>
      <c r="AD150" s="295">
        <v>0</v>
      </c>
      <c r="AE150" s="295">
        <v>0</v>
      </c>
      <c r="AF150" s="295">
        <v>0</v>
      </c>
      <c r="AG150" s="295">
        <v>0</v>
      </c>
      <c r="AH150" s="295">
        <v>0</v>
      </c>
      <c r="AI150" s="295">
        <v>0</v>
      </c>
      <c r="AJ150" s="295">
        <v>0</v>
      </c>
      <c r="AK150" s="295">
        <v>0</v>
      </c>
      <c r="AL150" s="295">
        <v>0</v>
      </c>
      <c r="AM150" s="295">
        <v>0</v>
      </c>
      <c r="AN150" s="295">
        <v>0</v>
      </c>
      <c r="AO150" s="295">
        <v>0</v>
      </c>
      <c r="AP150" s="295">
        <v>0</v>
      </c>
      <c r="AQ150" s="295">
        <v>0</v>
      </c>
      <c r="AR150" s="295">
        <v>0</v>
      </c>
      <c r="AS150" s="295">
        <v>0</v>
      </c>
      <c r="AT150" s="295">
        <v>0</v>
      </c>
      <c r="AU150" s="295">
        <v>0</v>
      </c>
      <c r="AV150" s="295">
        <v>0</v>
      </c>
      <c r="AW150" s="295">
        <v>0</v>
      </c>
      <c r="AX150" s="295">
        <v>0</v>
      </c>
      <c r="AY150" s="295">
        <v>0</v>
      </c>
      <c r="AZ150" s="295">
        <v>0</v>
      </c>
      <c r="BA150" s="295">
        <v>0</v>
      </c>
      <c r="BB150" s="295">
        <v>0</v>
      </c>
      <c r="BC150" s="295">
        <v>0</v>
      </c>
      <c r="BD150" s="295">
        <v>1268</v>
      </c>
      <c r="BE150" s="295">
        <v>1322</v>
      </c>
      <c r="BF150" s="295">
        <v>1345</v>
      </c>
      <c r="BG150" s="295">
        <v>1297</v>
      </c>
      <c r="BH150" s="295">
        <v>1213</v>
      </c>
      <c r="BI150" s="295">
        <v>1198</v>
      </c>
      <c r="BJ150" s="295">
        <v>1196</v>
      </c>
      <c r="BK150" s="295">
        <v>1196</v>
      </c>
      <c r="BL150" s="295">
        <v>1176</v>
      </c>
      <c r="BM150" s="295">
        <v>1055</v>
      </c>
      <c r="BN150" s="295">
        <v>969</v>
      </c>
      <c r="BO150" s="295">
        <v>847</v>
      </c>
      <c r="BP150" s="295">
        <v>530</v>
      </c>
      <c r="BQ150" s="295">
        <v>252</v>
      </c>
      <c r="BR150" s="295">
        <v>138</v>
      </c>
      <c r="BS150" s="295">
        <v>73</v>
      </c>
      <c r="BT150" s="295">
        <v>28</v>
      </c>
      <c r="BU150" s="295">
        <v>6</v>
      </c>
      <c r="BV150" s="295">
        <v>0</v>
      </c>
      <c r="BW150" s="295">
        <v>0</v>
      </c>
      <c r="BX150" s="295">
        <v>0</v>
      </c>
      <c r="BY150" s="295">
        <v>0</v>
      </c>
      <c r="BZ150" s="295">
        <v>0</v>
      </c>
      <c r="CA150" s="295">
        <v>0</v>
      </c>
      <c r="CB150" s="296">
        <v>0</v>
      </c>
    </row>
    <row r="151" spans="1:80" s="175" customFormat="1" ht="27.75" customHeight="1" x14ac:dyDescent="0.4">
      <c r="B151" s="169" t="s">
        <v>427</v>
      </c>
      <c r="D151" s="291">
        <v>0</v>
      </c>
      <c r="E151" s="291">
        <v>0</v>
      </c>
      <c r="F151" s="291">
        <v>0</v>
      </c>
      <c r="G151" s="291">
        <v>0</v>
      </c>
      <c r="H151" s="291">
        <v>0</v>
      </c>
      <c r="I151" s="291">
        <v>0</v>
      </c>
      <c r="J151" s="291">
        <v>0</v>
      </c>
      <c r="K151" s="291">
        <v>0</v>
      </c>
      <c r="L151" s="291">
        <v>0</v>
      </c>
      <c r="M151" s="291">
        <v>0</v>
      </c>
      <c r="N151" s="291">
        <v>0</v>
      </c>
      <c r="O151" s="291">
        <v>0</v>
      </c>
      <c r="P151" s="291">
        <v>0</v>
      </c>
      <c r="Q151" s="291">
        <v>0</v>
      </c>
      <c r="R151" s="291">
        <v>0</v>
      </c>
      <c r="S151" s="291">
        <v>0</v>
      </c>
      <c r="T151" s="291">
        <v>0</v>
      </c>
      <c r="U151" s="291">
        <v>0</v>
      </c>
      <c r="V151" s="291">
        <v>0</v>
      </c>
      <c r="W151" s="291">
        <v>0</v>
      </c>
      <c r="X151" s="291">
        <v>0</v>
      </c>
      <c r="Y151" s="291">
        <v>0</v>
      </c>
      <c r="Z151" s="291">
        <v>0</v>
      </c>
      <c r="AA151" s="291">
        <v>0</v>
      </c>
      <c r="AB151" s="291">
        <v>0</v>
      </c>
      <c r="AC151" s="291">
        <v>0</v>
      </c>
      <c r="AD151" s="291">
        <v>0</v>
      </c>
      <c r="AE151" s="291">
        <v>0</v>
      </c>
      <c r="AF151" s="291">
        <v>0</v>
      </c>
      <c r="AG151" s="291">
        <v>0</v>
      </c>
      <c r="AH151" s="291">
        <v>0</v>
      </c>
      <c r="AI151" s="291">
        <v>0</v>
      </c>
      <c r="AJ151" s="291">
        <v>0</v>
      </c>
      <c r="AK151" s="291">
        <v>0</v>
      </c>
      <c r="AL151" s="291">
        <v>0</v>
      </c>
      <c r="AM151" s="291">
        <v>0</v>
      </c>
      <c r="AN151" s="291">
        <v>0</v>
      </c>
      <c r="AO151" s="291">
        <v>0</v>
      </c>
      <c r="AP151" s="291">
        <v>0</v>
      </c>
      <c r="AQ151" s="291">
        <v>0</v>
      </c>
      <c r="AR151" s="291">
        <v>0</v>
      </c>
      <c r="AS151" s="291">
        <v>0</v>
      </c>
      <c r="AT151" s="291">
        <v>0</v>
      </c>
      <c r="AU151" s="291">
        <v>0</v>
      </c>
      <c r="AV151" s="291">
        <v>0</v>
      </c>
      <c r="AW151" s="291">
        <v>0</v>
      </c>
      <c r="AX151" s="291">
        <v>0</v>
      </c>
      <c r="AY151" s="291">
        <v>0</v>
      </c>
      <c r="AZ151" s="291">
        <v>0</v>
      </c>
      <c r="BA151" s="291">
        <v>0</v>
      </c>
      <c r="BB151" s="291">
        <v>0</v>
      </c>
      <c r="BC151" s="291">
        <v>0</v>
      </c>
      <c r="BD151" s="291">
        <v>10</v>
      </c>
      <c r="BE151" s="291">
        <v>10</v>
      </c>
      <c r="BF151" s="291">
        <v>11</v>
      </c>
      <c r="BG151" s="291">
        <v>11</v>
      </c>
      <c r="BH151" s="291">
        <v>11</v>
      </c>
      <c r="BI151" s="291">
        <v>11</v>
      </c>
      <c r="BJ151" s="291">
        <v>11</v>
      </c>
      <c r="BK151" s="291">
        <v>11</v>
      </c>
      <c r="BL151" s="291">
        <v>11</v>
      </c>
      <c r="BM151" s="291">
        <v>10</v>
      </c>
      <c r="BN151" s="291">
        <v>9</v>
      </c>
      <c r="BO151" s="291">
        <v>9</v>
      </c>
      <c r="BP151" s="291">
        <v>8</v>
      </c>
      <c r="BQ151" s="291">
        <v>7</v>
      </c>
      <c r="BR151" s="291">
        <v>6</v>
      </c>
      <c r="BS151" s="291">
        <v>9</v>
      </c>
      <c r="BT151" s="291">
        <v>9</v>
      </c>
      <c r="BU151" s="291">
        <v>9</v>
      </c>
      <c r="BV151" s="291">
        <v>8</v>
      </c>
      <c r="BW151" s="291">
        <v>8</v>
      </c>
      <c r="BX151" s="291">
        <v>9</v>
      </c>
      <c r="BY151" s="291">
        <v>9</v>
      </c>
      <c r="BZ151" s="291">
        <v>9</v>
      </c>
      <c r="CA151" s="291">
        <v>9</v>
      </c>
      <c r="CB151" s="292">
        <v>9</v>
      </c>
    </row>
    <row r="152" spans="1:80" x14ac:dyDescent="0.4">
      <c r="B152" s="64" t="s">
        <v>575</v>
      </c>
      <c r="D152" s="295">
        <v>0</v>
      </c>
      <c r="E152" s="295">
        <v>0</v>
      </c>
      <c r="F152" s="295">
        <v>0</v>
      </c>
      <c r="G152" s="295">
        <v>0</v>
      </c>
      <c r="H152" s="295">
        <v>0</v>
      </c>
      <c r="I152" s="295">
        <v>0</v>
      </c>
      <c r="J152" s="295">
        <v>0</v>
      </c>
      <c r="K152" s="295">
        <v>0</v>
      </c>
      <c r="L152" s="295">
        <v>0</v>
      </c>
      <c r="M152" s="295">
        <v>0</v>
      </c>
      <c r="N152" s="295">
        <v>0</v>
      </c>
      <c r="O152" s="295">
        <v>0</v>
      </c>
      <c r="P152" s="295">
        <v>0</v>
      </c>
      <c r="Q152" s="295">
        <v>0</v>
      </c>
      <c r="R152" s="295">
        <v>0</v>
      </c>
      <c r="S152" s="295">
        <v>0</v>
      </c>
      <c r="T152" s="295">
        <v>0</v>
      </c>
      <c r="U152" s="295">
        <v>0</v>
      </c>
      <c r="V152" s="295">
        <v>0</v>
      </c>
      <c r="W152" s="295">
        <v>0</v>
      </c>
      <c r="X152" s="295">
        <v>0</v>
      </c>
      <c r="Y152" s="295">
        <v>0</v>
      </c>
      <c r="Z152" s="295">
        <v>0</v>
      </c>
      <c r="AA152" s="295">
        <v>0</v>
      </c>
      <c r="AB152" s="295">
        <v>0</v>
      </c>
      <c r="AC152" s="295">
        <v>0</v>
      </c>
      <c r="AD152" s="295">
        <v>0</v>
      </c>
      <c r="AE152" s="295">
        <v>0</v>
      </c>
      <c r="AF152" s="295">
        <v>0</v>
      </c>
      <c r="AG152" s="295">
        <v>0</v>
      </c>
      <c r="AH152" s="295">
        <v>0</v>
      </c>
      <c r="AI152" s="295">
        <v>0</v>
      </c>
      <c r="AJ152" s="295">
        <v>0</v>
      </c>
      <c r="AK152" s="295">
        <v>0</v>
      </c>
      <c r="AL152" s="295">
        <v>0</v>
      </c>
      <c r="AM152" s="295">
        <v>0</v>
      </c>
      <c r="AN152" s="295">
        <v>0</v>
      </c>
      <c r="AO152" s="295">
        <v>0</v>
      </c>
      <c r="AP152" s="295">
        <v>0</v>
      </c>
      <c r="AQ152" s="295">
        <v>0</v>
      </c>
      <c r="AR152" s="295">
        <v>0</v>
      </c>
      <c r="AS152" s="295">
        <v>0</v>
      </c>
      <c r="AT152" s="295">
        <v>0</v>
      </c>
      <c r="AU152" s="295">
        <v>0</v>
      </c>
      <c r="AV152" s="295">
        <v>0</v>
      </c>
      <c r="AW152" s="295">
        <v>0</v>
      </c>
      <c r="AX152" s="295">
        <v>0</v>
      </c>
      <c r="AY152" s="295">
        <v>0</v>
      </c>
      <c r="AZ152" s="295">
        <v>0</v>
      </c>
      <c r="BA152" s="295">
        <v>0</v>
      </c>
      <c r="BB152" s="295">
        <v>0</v>
      </c>
      <c r="BC152" s="295">
        <v>0</v>
      </c>
      <c r="BD152" s="295">
        <v>0</v>
      </c>
      <c r="BE152" s="295">
        <v>0</v>
      </c>
      <c r="BF152" s="295">
        <v>0</v>
      </c>
      <c r="BG152" s="295">
        <v>0</v>
      </c>
      <c r="BH152" s="295">
        <v>0</v>
      </c>
      <c r="BI152" s="295">
        <v>0</v>
      </c>
      <c r="BJ152" s="295">
        <v>0</v>
      </c>
      <c r="BK152" s="295">
        <v>0</v>
      </c>
      <c r="BL152" s="295">
        <v>0</v>
      </c>
      <c r="BM152" s="295">
        <v>0</v>
      </c>
      <c r="BN152" s="295">
        <v>0</v>
      </c>
      <c r="BO152" s="295">
        <v>0</v>
      </c>
      <c r="BP152" s="295">
        <v>0</v>
      </c>
      <c r="BQ152" s="295">
        <v>0</v>
      </c>
      <c r="BR152" s="295">
        <v>0</v>
      </c>
      <c r="BS152" s="295">
        <v>0</v>
      </c>
      <c r="BT152" s="295">
        <v>0</v>
      </c>
      <c r="BU152" s="295">
        <v>0</v>
      </c>
      <c r="BV152" s="295">
        <v>0</v>
      </c>
      <c r="BW152" s="295">
        <v>0</v>
      </c>
      <c r="BX152" s="295">
        <v>0</v>
      </c>
      <c r="BY152" s="295">
        <v>0</v>
      </c>
      <c r="BZ152" s="295">
        <v>0</v>
      </c>
      <c r="CA152" s="295">
        <v>0</v>
      </c>
      <c r="CB152" s="296">
        <v>0</v>
      </c>
    </row>
    <row r="153" spans="1:80" x14ac:dyDescent="0.4">
      <c r="B153" s="64" t="s">
        <v>576</v>
      </c>
      <c r="D153" s="295">
        <v>0</v>
      </c>
      <c r="E153" s="295">
        <v>0</v>
      </c>
      <c r="F153" s="295">
        <v>0</v>
      </c>
      <c r="G153" s="295">
        <v>0</v>
      </c>
      <c r="H153" s="295">
        <v>0</v>
      </c>
      <c r="I153" s="295">
        <v>0</v>
      </c>
      <c r="J153" s="295">
        <v>0</v>
      </c>
      <c r="K153" s="295">
        <v>0</v>
      </c>
      <c r="L153" s="295">
        <v>0</v>
      </c>
      <c r="M153" s="295">
        <v>0</v>
      </c>
      <c r="N153" s="295">
        <v>0</v>
      </c>
      <c r="O153" s="295">
        <v>0</v>
      </c>
      <c r="P153" s="295">
        <v>0</v>
      </c>
      <c r="Q153" s="295">
        <v>0</v>
      </c>
      <c r="R153" s="295">
        <v>0</v>
      </c>
      <c r="S153" s="295">
        <v>0</v>
      </c>
      <c r="T153" s="295">
        <v>0</v>
      </c>
      <c r="U153" s="295">
        <v>0</v>
      </c>
      <c r="V153" s="295">
        <v>0</v>
      </c>
      <c r="W153" s="295">
        <v>0</v>
      </c>
      <c r="X153" s="295">
        <v>0</v>
      </c>
      <c r="Y153" s="295">
        <v>0</v>
      </c>
      <c r="Z153" s="295">
        <v>0</v>
      </c>
      <c r="AA153" s="295">
        <v>0</v>
      </c>
      <c r="AB153" s="295">
        <v>0</v>
      </c>
      <c r="AC153" s="295">
        <v>0</v>
      </c>
      <c r="AD153" s="295">
        <v>0</v>
      </c>
      <c r="AE153" s="295">
        <v>0</v>
      </c>
      <c r="AF153" s="295">
        <v>0</v>
      </c>
      <c r="AG153" s="295">
        <v>0</v>
      </c>
      <c r="AH153" s="295">
        <v>0</v>
      </c>
      <c r="AI153" s="295">
        <v>0</v>
      </c>
      <c r="AJ153" s="295">
        <v>0</v>
      </c>
      <c r="AK153" s="295">
        <v>0</v>
      </c>
      <c r="AL153" s="295">
        <v>0</v>
      </c>
      <c r="AM153" s="295">
        <v>0</v>
      </c>
      <c r="AN153" s="295">
        <v>0</v>
      </c>
      <c r="AO153" s="295">
        <v>0</v>
      </c>
      <c r="AP153" s="295">
        <v>0</v>
      </c>
      <c r="AQ153" s="295">
        <v>0</v>
      </c>
      <c r="AR153" s="295">
        <v>0</v>
      </c>
      <c r="AS153" s="295">
        <v>0</v>
      </c>
      <c r="AT153" s="295">
        <v>0</v>
      </c>
      <c r="AU153" s="295">
        <v>0</v>
      </c>
      <c r="AV153" s="295">
        <v>0</v>
      </c>
      <c r="AW153" s="295">
        <v>0</v>
      </c>
      <c r="AX153" s="295">
        <v>0</v>
      </c>
      <c r="AY153" s="295">
        <v>0</v>
      </c>
      <c r="AZ153" s="295">
        <v>0</v>
      </c>
      <c r="BA153" s="295">
        <v>0</v>
      </c>
      <c r="BB153" s="295">
        <v>0</v>
      </c>
      <c r="BC153" s="295">
        <v>0</v>
      </c>
      <c r="BD153" s="295">
        <v>0</v>
      </c>
      <c r="BE153" s="295">
        <v>0</v>
      </c>
      <c r="BF153" s="295">
        <v>0</v>
      </c>
      <c r="BG153" s="295">
        <v>0</v>
      </c>
      <c r="BH153" s="295">
        <v>0</v>
      </c>
      <c r="BI153" s="295">
        <v>0</v>
      </c>
      <c r="BJ153" s="295">
        <v>0</v>
      </c>
      <c r="BK153" s="295">
        <v>0</v>
      </c>
      <c r="BL153" s="295">
        <v>0</v>
      </c>
      <c r="BM153" s="295">
        <v>0</v>
      </c>
      <c r="BN153" s="295">
        <v>0</v>
      </c>
      <c r="BO153" s="295">
        <v>0</v>
      </c>
      <c r="BP153" s="295">
        <v>0</v>
      </c>
      <c r="BQ153" s="295">
        <v>0</v>
      </c>
      <c r="BR153" s="295">
        <v>0</v>
      </c>
      <c r="BS153" s="295">
        <v>0</v>
      </c>
      <c r="BT153" s="295">
        <v>0</v>
      </c>
      <c r="BU153" s="295">
        <v>0</v>
      </c>
      <c r="BV153" s="295">
        <v>0</v>
      </c>
      <c r="BW153" s="295">
        <v>0</v>
      </c>
      <c r="BX153" s="295">
        <v>0</v>
      </c>
      <c r="BY153" s="295">
        <v>0</v>
      </c>
      <c r="BZ153" s="295">
        <v>0</v>
      </c>
      <c r="CA153" s="295">
        <v>0</v>
      </c>
      <c r="CB153" s="296">
        <v>0</v>
      </c>
    </row>
    <row r="154" spans="1:80" x14ac:dyDescent="0.4">
      <c r="B154" s="64" t="s">
        <v>577</v>
      </c>
      <c r="D154" s="295">
        <v>0</v>
      </c>
      <c r="E154" s="295">
        <v>0</v>
      </c>
      <c r="F154" s="295">
        <v>0</v>
      </c>
      <c r="G154" s="295">
        <v>0</v>
      </c>
      <c r="H154" s="295">
        <v>0</v>
      </c>
      <c r="I154" s="295">
        <v>0</v>
      </c>
      <c r="J154" s="295">
        <v>0</v>
      </c>
      <c r="K154" s="295">
        <v>0</v>
      </c>
      <c r="L154" s="295">
        <v>0</v>
      </c>
      <c r="M154" s="295">
        <v>0</v>
      </c>
      <c r="N154" s="295">
        <v>0</v>
      </c>
      <c r="O154" s="295">
        <v>0</v>
      </c>
      <c r="P154" s="295">
        <v>0</v>
      </c>
      <c r="Q154" s="295">
        <v>0</v>
      </c>
      <c r="R154" s="295">
        <v>0</v>
      </c>
      <c r="S154" s="295">
        <v>0</v>
      </c>
      <c r="T154" s="295">
        <v>0</v>
      </c>
      <c r="U154" s="295">
        <v>0</v>
      </c>
      <c r="V154" s="295">
        <v>0</v>
      </c>
      <c r="W154" s="295">
        <v>0</v>
      </c>
      <c r="X154" s="295">
        <v>0</v>
      </c>
      <c r="Y154" s="295">
        <v>0</v>
      </c>
      <c r="Z154" s="295">
        <v>0</v>
      </c>
      <c r="AA154" s="295">
        <v>0</v>
      </c>
      <c r="AB154" s="295">
        <v>0</v>
      </c>
      <c r="AC154" s="295">
        <v>0</v>
      </c>
      <c r="AD154" s="295">
        <v>0</v>
      </c>
      <c r="AE154" s="295">
        <v>0</v>
      </c>
      <c r="AF154" s="295">
        <v>0</v>
      </c>
      <c r="AG154" s="295">
        <v>0</v>
      </c>
      <c r="AH154" s="295">
        <v>0</v>
      </c>
      <c r="AI154" s="295">
        <v>0</v>
      </c>
      <c r="AJ154" s="295">
        <v>0</v>
      </c>
      <c r="AK154" s="295">
        <v>0</v>
      </c>
      <c r="AL154" s="295">
        <v>0</v>
      </c>
      <c r="AM154" s="295">
        <v>0</v>
      </c>
      <c r="AN154" s="295">
        <v>0</v>
      </c>
      <c r="AO154" s="295">
        <v>0</v>
      </c>
      <c r="AP154" s="295">
        <v>0</v>
      </c>
      <c r="AQ154" s="295">
        <v>0</v>
      </c>
      <c r="AR154" s="295">
        <v>0</v>
      </c>
      <c r="AS154" s="295">
        <v>0</v>
      </c>
      <c r="AT154" s="295">
        <v>0</v>
      </c>
      <c r="AU154" s="295">
        <v>0</v>
      </c>
      <c r="AV154" s="295">
        <v>0</v>
      </c>
      <c r="AW154" s="295">
        <v>0</v>
      </c>
      <c r="AX154" s="295">
        <v>0</v>
      </c>
      <c r="AY154" s="295">
        <v>0</v>
      </c>
      <c r="AZ154" s="295">
        <v>0</v>
      </c>
      <c r="BA154" s="295">
        <v>0</v>
      </c>
      <c r="BB154" s="295">
        <v>0</v>
      </c>
      <c r="BC154" s="295">
        <v>0</v>
      </c>
      <c r="BD154" s="295">
        <v>9</v>
      </c>
      <c r="BE154" s="295">
        <v>9</v>
      </c>
      <c r="BF154" s="295">
        <v>9</v>
      </c>
      <c r="BG154" s="295">
        <v>10</v>
      </c>
      <c r="BH154" s="295">
        <v>10</v>
      </c>
      <c r="BI154" s="295">
        <v>10</v>
      </c>
      <c r="BJ154" s="295">
        <v>10</v>
      </c>
      <c r="BK154" s="295">
        <v>10</v>
      </c>
      <c r="BL154" s="295">
        <v>10</v>
      </c>
      <c r="BM154" s="295">
        <v>9</v>
      </c>
      <c r="BN154" s="295">
        <v>9</v>
      </c>
      <c r="BO154" s="295">
        <v>8</v>
      </c>
      <c r="BP154" s="295">
        <v>5</v>
      </c>
      <c r="BQ154" s="295">
        <v>2</v>
      </c>
      <c r="BR154" s="295">
        <v>1</v>
      </c>
      <c r="BS154" s="295">
        <v>0</v>
      </c>
      <c r="BT154" s="295">
        <v>0</v>
      </c>
      <c r="BU154" s="295">
        <v>0</v>
      </c>
      <c r="BV154" s="295">
        <v>0</v>
      </c>
      <c r="BW154" s="295">
        <v>0</v>
      </c>
      <c r="BX154" s="295">
        <v>0</v>
      </c>
      <c r="BY154" s="295">
        <v>0</v>
      </c>
      <c r="BZ154" s="295">
        <v>0</v>
      </c>
      <c r="CA154" s="295">
        <v>0</v>
      </c>
      <c r="CB154" s="296">
        <v>0</v>
      </c>
    </row>
    <row r="155" spans="1:80" x14ac:dyDescent="0.4">
      <c r="B155" s="64" t="s">
        <v>195</v>
      </c>
      <c r="D155" s="295">
        <v>0</v>
      </c>
      <c r="E155" s="295">
        <v>0</v>
      </c>
      <c r="F155" s="295">
        <v>0</v>
      </c>
      <c r="G155" s="295">
        <v>0</v>
      </c>
      <c r="H155" s="295">
        <v>0</v>
      </c>
      <c r="I155" s="295">
        <v>0</v>
      </c>
      <c r="J155" s="295">
        <v>0</v>
      </c>
      <c r="K155" s="295">
        <v>0</v>
      </c>
      <c r="L155" s="295">
        <v>0</v>
      </c>
      <c r="M155" s="295">
        <v>0</v>
      </c>
      <c r="N155" s="295">
        <v>0</v>
      </c>
      <c r="O155" s="295">
        <v>0</v>
      </c>
      <c r="P155" s="295">
        <v>0</v>
      </c>
      <c r="Q155" s="295">
        <v>0</v>
      </c>
      <c r="R155" s="295">
        <v>0</v>
      </c>
      <c r="S155" s="295">
        <v>0</v>
      </c>
      <c r="T155" s="295">
        <v>0</v>
      </c>
      <c r="U155" s="295">
        <v>0</v>
      </c>
      <c r="V155" s="295">
        <v>0</v>
      </c>
      <c r="W155" s="295">
        <v>0</v>
      </c>
      <c r="X155" s="295">
        <v>0</v>
      </c>
      <c r="Y155" s="295">
        <v>0</v>
      </c>
      <c r="Z155" s="295">
        <v>0</v>
      </c>
      <c r="AA155" s="295">
        <v>0</v>
      </c>
      <c r="AB155" s="295">
        <v>0</v>
      </c>
      <c r="AC155" s="295">
        <v>0</v>
      </c>
      <c r="AD155" s="295">
        <v>0</v>
      </c>
      <c r="AE155" s="295">
        <v>0</v>
      </c>
      <c r="AF155" s="295">
        <v>0</v>
      </c>
      <c r="AG155" s="295">
        <v>0</v>
      </c>
      <c r="AH155" s="295">
        <v>0</v>
      </c>
      <c r="AI155" s="295">
        <v>0</v>
      </c>
      <c r="AJ155" s="295">
        <v>0</v>
      </c>
      <c r="AK155" s="295">
        <v>0</v>
      </c>
      <c r="AL155" s="295">
        <v>0</v>
      </c>
      <c r="AM155" s="295">
        <v>0</v>
      </c>
      <c r="AN155" s="295">
        <v>0</v>
      </c>
      <c r="AO155" s="295">
        <v>0</v>
      </c>
      <c r="AP155" s="295">
        <v>0</v>
      </c>
      <c r="AQ155" s="295">
        <v>0</v>
      </c>
      <c r="AR155" s="295">
        <v>0</v>
      </c>
      <c r="AS155" s="295">
        <v>0</v>
      </c>
      <c r="AT155" s="295">
        <v>0</v>
      </c>
      <c r="AU155" s="295">
        <v>0</v>
      </c>
      <c r="AV155" s="295">
        <v>0</v>
      </c>
      <c r="AW155" s="295">
        <v>0</v>
      </c>
      <c r="AX155" s="295">
        <v>0</v>
      </c>
      <c r="AY155" s="295">
        <v>0</v>
      </c>
      <c r="AZ155" s="295">
        <v>0</v>
      </c>
      <c r="BA155" s="295">
        <v>0</v>
      </c>
      <c r="BB155" s="295">
        <v>0</v>
      </c>
      <c r="BC155" s="295">
        <v>0</v>
      </c>
      <c r="BD155" s="295">
        <v>0</v>
      </c>
      <c r="BE155" s="295">
        <v>0</v>
      </c>
      <c r="BF155" s="295">
        <v>0</v>
      </c>
      <c r="BG155" s="295">
        <v>0</v>
      </c>
      <c r="BH155" s="295">
        <v>0</v>
      </c>
      <c r="BI155" s="295">
        <v>0</v>
      </c>
      <c r="BJ155" s="295">
        <v>0</v>
      </c>
      <c r="BK155" s="295">
        <v>0</v>
      </c>
      <c r="BL155" s="295">
        <v>0</v>
      </c>
      <c r="BM155" s="295">
        <v>0</v>
      </c>
      <c r="BN155" s="295">
        <v>0</v>
      </c>
      <c r="BO155" s="295">
        <v>1</v>
      </c>
      <c r="BP155" s="295">
        <v>2</v>
      </c>
      <c r="BQ155" s="295">
        <v>5</v>
      </c>
      <c r="BR155" s="295">
        <v>5</v>
      </c>
      <c r="BS155" s="295">
        <v>8</v>
      </c>
      <c r="BT155" s="295">
        <v>9</v>
      </c>
      <c r="BU155" s="295">
        <v>9</v>
      </c>
      <c r="BV155" s="295">
        <v>8</v>
      </c>
      <c r="BW155" s="295">
        <v>8</v>
      </c>
      <c r="BX155" s="295">
        <v>9</v>
      </c>
      <c r="BY155" s="295">
        <v>9</v>
      </c>
      <c r="BZ155" s="295">
        <v>9</v>
      </c>
      <c r="CA155" s="295">
        <v>9</v>
      </c>
      <c r="CB155" s="296">
        <v>9</v>
      </c>
    </row>
    <row r="156" spans="1:80" x14ac:dyDescent="0.4">
      <c r="B156" s="64" t="s">
        <v>588</v>
      </c>
      <c r="D156" s="295">
        <v>0</v>
      </c>
      <c r="E156" s="295">
        <v>0</v>
      </c>
      <c r="F156" s="295">
        <v>0</v>
      </c>
      <c r="G156" s="295">
        <v>0</v>
      </c>
      <c r="H156" s="295">
        <v>0</v>
      </c>
      <c r="I156" s="295">
        <v>0</v>
      </c>
      <c r="J156" s="295">
        <v>0</v>
      </c>
      <c r="K156" s="295">
        <v>0</v>
      </c>
      <c r="L156" s="295">
        <v>0</v>
      </c>
      <c r="M156" s="295">
        <v>0</v>
      </c>
      <c r="N156" s="295">
        <v>0</v>
      </c>
      <c r="O156" s="295">
        <v>0</v>
      </c>
      <c r="P156" s="295">
        <v>0</v>
      </c>
      <c r="Q156" s="295">
        <v>0</v>
      </c>
      <c r="R156" s="295">
        <v>0</v>
      </c>
      <c r="S156" s="295">
        <v>0</v>
      </c>
      <c r="T156" s="295">
        <v>0</v>
      </c>
      <c r="U156" s="295">
        <v>0</v>
      </c>
      <c r="V156" s="295">
        <v>0</v>
      </c>
      <c r="W156" s="295">
        <v>0</v>
      </c>
      <c r="X156" s="295">
        <v>0</v>
      </c>
      <c r="Y156" s="295">
        <v>0</v>
      </c>
      <c r="Z156" s="295">
        <v>0</v>
      </c>
      <c r="AA156" s="295">
        <v>0</v>
      </c>
      <c r="AB156" s="295">
        <v>0</v>
      </c>
      <c r="AC156" s="295">
        <v>0</v>
      </c>
      <c r="AD156" s="295">
        <v>0</v>
      </c>
      <c r="AE156" s="295">
        <v>0</v>
      </c>
      <c r="AF156" s="295">
        <v>0</v>
      </c>
      <c r="AG156" s="295">
        <v>0</v>
      </c>
      <c r="AH156" s="295">
        <v>0</v>
      </c>
      <c r="AI156" s="295">
        <v>0</v>
      </c>
      <c r="AJ156" s="295">
        <v>0</v>
      </c>
      <c r="AK156" s="295">
        <v>0</v>
      </c>
      <c r="AL156" s="295">
        <v>0</v>
      </c>
      <c r="AM156" s="295">
        <v>0</v>
      </c>
      <c r="AN156" s="295">
        <v>0</v>
      </c>
      <c r="AO156" s="295">
        <v>0</v>
      </c>
      <c r="AP156" s="295">
        <v>0</v>
      </c>
      <c r="AQ156" s="295">
        <v>0</v>
      </c>
      <c r="AR156" s="295">
        <v>0</v>
      </c>
      <c r="AS156" s="295">
        <v>0</v>
      </c>
      <c r="AT156" s="295">
        <v>0</v>
      </c>
      <c r="AU156" s="295">
        <v>0</v>
      </c>
      <c r="AV156" s="295">
        <v>0</v>
      </c>
      <c r="AW156" s="295">
        <v>0</v>
      </c>
      <c r="AX156" s="295">
        <v>0</v>
      </c>
      <c r="AY156" s="295">
        <v>0</v>
      </c>
      <c r="AZ156" s="295">
        <v>0</v>
      </c>
      <c r="BA156" s="295">
        <v>0</v>
      </c>
      <c r="BB156" s="295">
        <v>0</v>
      </c>
      <c r="BC156" s="295">
        <v>0</v>
      </c>
      <c r="BD156" s="295">
        <v>1</v>
      </c>
      <c r="BE156" s="295">
        <v>1</v>
      </c>
      <c r="BF156" s="295">
        <v>1</v>
      </c>
      <c r="BG156" s="295">
        <v>1</v>
      </c>
      <c r="BH156" s="295">
        <v>1</v>
      </c>
      <c r="BI156" s="295">
        <v>1</v>
      </c>
      <c r="BJ156" s="295">
        <v>1</v>
      </c>
      <c r="BK156" s="295">
        <v>1</v>
      </c>
      <c r="BL156" s="295">
        <v>1</v>
      </c>
      <c r="BM156" s="295">
        <v>1</v>
      </c>
      <c r="BN156" s="295">
        <v>0</v>
      </c>
      <c r="BO156" s="295">
        <v>0</v>
      </c>
      <c r="BP156" s="295">
        <v>0</v>
      </c>
      <c r="BQ156" s="295">
        <v>0</v>
      </c>
      <c r="BR156" s="295">
        <v>0</v>
      </c>
      <c r="BS156" s="295">
        <v>0</v>
      </c>
      <c r="BT156" s="295">
        <v>0</v>
      </c>
      <c r="BU156" s="295">
        <v>0</v>
      </c>
      <c r="BV156" s="295">
        <v>0</v>
      </c>
      <c r="BW156" s="295">
        <v>0</v>
      </c>
      <c r="BX156" s="295">
        <v>0</v>
      </c>
      <c r="BY156" s="295">
        <v>0</v>
      </c>
      <c r="BZ156" s="295">
        <v>0</v>
      </c>
      <c r="CA156" s="295">
        <v>0</v>
      </c>
      <c r="CB156" s="296">
        <v>0</v>
      </c>
    </row>
    <row r="157" spans="1:80" ht="48" customHeight="1" x14ac:dyDescent="0.4">
      <c r="A157" s="327"/>
      <c r="B157" s="328"/>
      <c r="C157" s="328"/>
      <c r="BX157" s="323"/>
      <c r="BY157" s="323"/>
      <c r="BZ157" s="323"/>
      <c r="CA157" s="323"/>
      <c r="CB157" s="324"/>
    </row>
    <row r="158" spans="1:80" ht="98.25" customHeight="1" thickBot="1" x14ac:dyDescent="0.45">
      <c r="A158" s="329"/>
      <c r="B158" s="329" t="s">
        <v>602</v>
      </c>
      <c r="C158" s="329"/>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259"/>
      <c r="BY158" s="259"/>
      <c r="BZ158" s="259"/>
      <c r="CA158" s="259"/>
      <c r="CB158" s="33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85" zoomScaleNormal="85" workbookViewId="0"/>
  </sheetViews>
  <sheetFormatPr defaultColWidth="9.1328125" defaultRowHeight="15" x14ac:dyDescent="0.35"/>
  <cols>
    <col min="1" max="1" width="23.1328125" style="30" bestFit="1" customWidth="1"/>
    <col min="2" max="2" width="175.1328125" style="30" customWidth="1"/>
    <col min="3" max="3" width="23.86328125" style="30" customWidth="1"/>
    <col min="4" max="4" width="9.1328125" style="30" customWidth="1"/>
    <col min="5" max="5" width="56.86328125" style="30" customWidth="1"/>
    <col min="6" max="6" width="9.1328125" style="30" customWidth="1"/>
    <col min="7" max="16384" width="9.1328125" style="30"/>
  </cols>
  <sheetData>
    <row r="1" spans="1:6" s="17" customFormat="1" x14ac:dyDescent="0.35">
      <c r="A1" s="15" t="s">
        <v>39</v>
      </c>
      <c r="B1" s="16"/>
    </row>
    <row r="2" spans="1:6" s="17" customFormat="1" x14ac:dyDescent="0.4">
      <c r="A2" s="18" t="s">
        <v>40</v>
      </c>
      <c r="B2" s="19" t="s">
        <v>4</v>
      </c>
      <c r="C2" s="20"/>
    </row>
    <row r="3" spans="1:6" s="17" customFormat="1" x14ac:dyDescent="0.35">
      <c r="A3" s="21">
        <v>2020</v>
      </c>
      <c r="B3" s="22"/>
      <c r="C3" s="23"/>
    </row>
    <row r="4" spans="1:6" s="17" customFormat="1" x14ac:dyDescent="0.35">
      <c r="A4" s="21"/>
      <c r="B4" s="24" t="s">
        <v>41</v>
      </c>
      <c r="C4" s="23"/>
    </row>
    <row r="5" spans="1:6" s="17" customFormat="1" ht="154.5" customHeight="1" x14ac:dyDescent="0.35">
      <c r="A5" s="25"/>
      <c r="B5" s="26" t="s">
        <v>42</v>
      </c>
      <c r="C5" s="23"/>
      <c r="E5" s="27"/>
      <c r="F5" s="27"/>
    </row>
    <row r="6" spans="1:6" s="17" customFormat="1" x14ac:dyDescent="0.35">
      <c r="A6" s="25"/>
      <c r="B6" s="28" t="s">
        <v>43</v>
      </c>
      <c r="C6" s="23"/>
      <c r="E6" s="27"/>
      <c r="F6" s="27"/>
    </row>
    <row r="7" spans="1:6" ht="163.5" customHeight="1" x14ac:dyDescent="0.35">
      <c r="A7" s="25"/>
      <c r="B7" s="29" t="s">
        <v>44</v>
      </c>
      <c r="C7" s="23"/>
    </row>
    <row r="8" spans="1:6" s="17" customFormat="1" ht="75" x14ac:dyDescent="0.35">
      <c r="A8" s="25"/>
      <c r="B8" s="26" t="s">
        <v>45</v>
      </c>
      <c r="C8" s="23"/>
      <c r="E8" s="27"/>
      <c r="F8" s="27"/>
    </row>
    <row r="9" spans="1:6" s="17" customFormat="1" ht="90" x14ac:dyDescent="0.35">
      <c r="A9" s="25"/>
      <c r="B9" s="26" t="s">
        <v>46</v>
      </c>
      <c r="C9" s="23"/>
      <c r="E9" s="27"/>
      <c r="F9" s="27"/>
    </row>
    <row r="10" spans="1:6" s="17" customFormat="1" ht="60" x14ac:dyDescent="0.35">
      <c r="A10" s="25"/>
      <c r="B10" s="26" t="s">
        <v>47</v>
      </c>
      <c r="C10" s="23"/>
    </row>
    <row r="11" spans="1:6" s="17" customFormat="1" ht="60" x14ac:dyDescent="0.35">
      <c r="A11" s="25"/>
      <c r="B11" s="26" t="s">
        <v>48</v>
      </c>
      <c r="C11" s="23"/>
    </row>
    <row r="12" spans="1:6" s="17" customFormat="1" ht="60" x14ac:dyDescent="0.35">
      <c r="A12" s="25"/>
      <c r="B12" s="31" t="s">
        <v>49</v>
      </c>
      <c r="C12" s="23"/>
    </row>
    <row r="13" spans="1:6" s="17" customFormat="1" ht="60" x14ac:dyDescent="0.35">
      <c r="A13" s="25"/>
      <c r="B13" s="26" t="s">
        <v>50</v>
      </c>
      <c r="C13" s="23"/>
    </row>
    <row r="14" spans="1:6" s="17" customFormat="1" ht="70.5" customHeight="1" x14ac:dyDescent="0.35">
      <c r="A14" s="25"/>
      <c r="B14" s="26" t="s">
        <v>51</v>
      </c>
      <c r="C14" s="23"/>
    </row>
    <row r="15" spans="1:6" s="17" customFormat="1" x14ac:dyDescent="0.35">
      <c r="A15" s="25"/>
      <c r="B15" s="28" t="s">
        <v>52</v>
      </c>
      <c r="C15" s="23"/>
    </row>
    <row r="16" spans="1:6" s="17" customFormat="1" ht="180" x14ac:dyDescent="0.35">
      <c r="A16" s="25"/>
      <c r="B16" s="26" t="s">
        <v>695</v>
      </c>
      <c r="C16" s="23"/>
    </row>
    <row r="17" spans="1:4" s="17" customFormat="1" ht="165" x14ac:dyDescent="0.35">
      <c r="A17" s="25"/>
      <c r="B17" s="26" t="s">
        <v>53</v>
      </c>
      <c r="C17" s="23"/>
    </row>
    <row r="18" spans="1:4" s="17" customFormat="1" ht="51" customHeight="1" x14ac:dyDescent="0.35">
      <c r="A18" s="25"/>
      <c r="B18" s="29" t="s">
        <v>54</v>
      </c>
      <c r="C18" s="23"/>
    </row>
    <row r="19" spans="1:4" s="17" customFormat="1" ht="84.75" customHeight="1" x14ac:dyDescent="0.35">
      <c r="A19" s="25"/>
      <c r="B19" s="26" t="s">
        <v>55</v>
      </c>
      <c r="C19" s="23"/>
    </row>
    <row r="20" spans="1:4" s="17" customFormat="1" ht="238.5" customHeight="1" x14ac:dyDescent="0.35">
      <c r="A20" s="25"/>
      <c r="B20" s="26" t="s">
        <v>56</v>
      </c>
      <c r="C20" s="23"/>
    </row>
    <row r="21" spans="1:4" s="17" customFormat="1" ht="139.5" customHeight="1" x14ac:dyDescent="0.35">
      <c r="A21" s="25"/>
      <c r="B21" s="26" t="s">
        <v>57</v>
      </c>
      <c r="C21" s="23"/>
    </row>
    <row r="22" spans="1:4" s="17" customFormat="1" ht="109.15" customHeight="1" x14ac:dyDescent="0.35">
      <c r="A22" s="25"/>
      <c r="B22" s="26" t="s">
        <v>58</v>
      </c>
      <c r="C22" s="23"/>
    </row>
    <row r="23" spans="1:4" s="17" customFormat="1" ht="99.95" customHeight="1" x14ac:dyDescent="0.35">
      <c r="A23" s="25"/>
      <c r="B23" s="26" t="s">
        <v>59</v>
      </c>
      <c r="C23" s="23"/>
    </row>
    <row r="24" spans="1:4" s="17" customFormat="1" ht="78" customHeight="1" x14ac:dyDescent="0.35">
      <c r="A24" s="25"/>
      <c r="B24" s="32" t="s">
        <v>60</v>
      </c>
      <c r="C24" s="23"/>
    </row>
    <row r="25" spans="1:4" x14ac:dyDescent="0.35">
      <c r="A25" s="25"/>
      <c r="B25" s="33" t="s">
        <v>61</v>
      </c>
      <c r="C25" s="34"/>
    </row>
    <row r="26" spans="1:4" s="17" customFormat="1" ht="135" x14ac:dyDescent="0.35">
      <c r="A26" s="25"/>
      <c r="B26" s="35" t="s">
        <v>62</v>
      </c>
      <c r="C26" s="23"/>
      <c r="D26" s="36"/>
    </row>
    <row r="27" spans="1:4" s="17" customFormat="1" ht="75" x14ac:dyDescent="0.35">
      <c r="A27" s="25"/>
      <c r="B27" s="26" t="s">
        <v>63</v>
      </c>
      <c r="C27" s="23"/>
    </row>
    <row r="28" spans="1:4" s="17" customFormat="1" ht="60" x14ac:dyDescent="0.35">
      <c r="A28" s="25"/>
      <c r="B28" s="37" t="s">
        <v>64</v>
      </c>
      <c r="C28" s="23"/>
    </row>
    <row r="29" spans="1:4" s="17" customFormat="1" ht="45" x14ac:dyDescent="0.35">
      <c r="A29" s="25"/>
      <c r="B29" s="37" t="s">
        <v>65</v>
      </c>
      <c r="C29" s="23"/>
    </row>
    <row r="30" spans="1:4" s="17" customFormat="1" ht="30" x14ac:dyDescent="0.35">
      <c r="A30" s="25"/>
      <c r="B30" s="37" t="s">
        <v>66</v>
      </c>
      <c r="C30" s="23"/>
    </row>
    <row r="31" spans="1:4" s="17" customFormat="1" ht="60" x14ac:dyDescent="0.35">
      <c r="A31" s="25"/>
      <c r="B31" s="37" t="s">
        <v>67</v>
      </c>
      <c r="C31" s="23"/>
    </row>
    <row r="32" spans="1:4" s="17" customFormat="1" ht="30" x14ac:dyDescent="0.35">
      <c r="A32" s="25"/>
      <c r="B32" s="37" t="s">
        <v>68</v>
      </c>
      <c r="C32" s="23"/>
    </row>
    <row r="33" spans="1:3" s="17" customFormat="1" ht="45" x14ac:dyDescent="0.35">
      <c r="A33" s="25"/>
      <c r="B33" s="37" t="s">
        <v>69</v>
      </c>
      <c r="C33" s="23"/>
    </row>
    <row r="34" spans="1:3" s="17" customFormat="1" ht="45" x14ac:dyDescent="0.35">
      <c r="A34" s="25"/>
      <c r="B34" s="37" t="s">
        <v>70</v>
      </c>
      <c r="C34" s="23"/>
    </row>
    <row r="35" spans="1:3" s="17" customFormat="1" ht="60" x14ac:dyDescent="0.35">
      <c r="A35" s="25"/>
      <c r="B35" s="37" t="s">
        <v>71</v>
      </c>
      <c r="C35" s="38"/>
    </row>
    <row r="36" spans="1:3" s="17" customFormat="1" ht="75" x14ac:dyDescent="0.35">
      <c r="A36" s="25"/>
      <c r="B36" s="37" t="s">
        <v>72</v>
      </c>
      <c r="C36" s="23"/>
    </row>
    <row r="37" spans="1:3" s="17" customFormat="1" ht="30" x14ac:dyDescent="0.35">
      <c r="A37" s="25"/>
      <c r="B37" s="37" t="s">
        <v>73</v>
      </c>
      <c r="C37" s="23"/>
    </row>
    <row r="38" spans="1:3" s="17" customFormat="1" ht="48.75" customHeight="1" x14ac:dyDescent="0.35">
      <c r="A38" s="25"/>
      <c r="B38" s="37" t="s">
        <v>74</v>
      </c>
      <c r="C38" s="23"/>
    </row>
    <row r="39" spans="1:3" s="17" customFormat="1" ht="105" x14ac:dyDescent="0.35">
      <c r="A39" s="25"/>
      <c r="B39" s="37" t="s">
        <v>75</v>
      </c>
      <c r="C39" s="23"/>
    </row>
    <row r="40" spans="1:3" s="17" customFormat="1" ht="105" x14ac:dyDescent="0.35">
      <c r="A40" s="25"/>
      <c r="B40" s="37" t="s">
        <v>76</v>
      </c>
      <c r="C40" s="23"/>
    </row>
    <row r="41" spans="1:3" s="17" customFormat="1" ht="60" x14ac:dyDescent="0.35">
      <c r="A41" s="39"/>
      <c r="B41" s="40" t="s">
        <v>77</v>
      </c>
      <c r="C41" s="41"/>
    </row>
  </sheetData>
  <hyperlinks>
    <hyperlink ref="A1" location="Contents!A1" display="Contents page"/>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05"/>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153"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row>
    <row r="2" spans="1:80" ht="36" customHeight="1" x14ac:dyDescent="0.4">
      <c r="A2" s="46" t="s">
        <v>40</v>
      </c>
      <c r="B2" s="19" t="s">
        <v>603</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C4" s="66"/>
      <c r="D4" s="237">
        <v>62.5</v>
      </c>
      <c r="E4" s="237">
        <v>75.2</v>
      </c>
      <c r="F4" s="237">
        <v>84.5</v>
      </c>
      <c r="G4" s="237">
        <v>94.6</v>
      </c>
      <c r="H4" s="237">
        <v>118.6</v>
      </c>
      <c r="I4" s="237">
        <v>120.3</v>
      </c>
      <c r="J4" s="237">
        <v>125.4</v>
      </c>
      <c r="K4" s="237">
        <v>114.1</v>
      </c>
      <c r="L4" s="237">
        <v>121.3</v>
      </c>
      <c r="M4" s="237">
        <v>119.6</v>
      </c>
      <c r="N4" s="237">
        <v>131.80000000000001</v>
      </c>
      <c r="O4" s="237">
        <v>158.5</v>
      </c>
      <c r="P4" s="237">
        <v>179.5</v>
      </c>
      <c r="Q4" s="237">
        <v>171.1</v>
      </c>
      <c r="R4" s="237">
        <v>199.8</v>
      </c>
      <c r="S4" s="237">
        <v>217.4</v>
      </c>
      <c r="T4" s="237">
        <v>223.3</v>
      </c>
      <c r="U4" s="237">
        <v>245.9</v>
      </c>
      <c r="V4" s="237">
        <v>297.5</v>
      </c>
      <c r="W4" s="237">
        <v>385.7</v>
      </c>
      <c r="X4" s="237">
        <v>428.9</v>
      </c>
      <c r="Y4" s="237">
        <v>470.7</v>
      </c>
      <c r="Z4" s="237">
        <v>523.79999999999995</v>
      </c>
      <c r="AA4" s="237">
        <v>641.4</v>
      </c>
      <c r="AB4" s="237">
        <v>703.5</v>
      </c>
      <c r="AC4" s="237">
        <v>703.7</v>
      </c>
      <c r="AD4" s="237">
        <v>959.4</v>
      </c>
      <c r="AE4" s="237">
        <v>1308.2</v>
      </c>
      <c r="AF4" s="237">
        <v>1715.3</v>
      </c>
      <c r="AG4" s="237">
        <v>1431</v>
      </c>
      <c r="AH4" s="237">
        <f t="shared" ref="AH4:BB4" si="0">SUM(AH23:AH28)</f>
        <v>1561</v>
      </c>
      <c r="AI4" s="237">
        <f t="shared" si="0"/>
        <v>1675</v>
      </c>
      <c r="AJ4" s="237">
        <f t="shared" si="0"/>
        <v>2165</v>
      </c>
      <c r="AK4" s="237">
        <f t="shared" si="0"/>
        <v>3245.05</v>
      </c>
      <c r="AL4" s="237">
        <f t="shared" si="0"/>
        <v>4612</v>
      </c>
      <c r="AM4" s="237">
        <f t="shared" si="0"/>
        <v>5592</v>
      </c>
      <c r="AN4" s="237">
        <f t="shared" si="0"/>
        <v>6470</v>
      </c>
      <c r="AO4" s="237">
        <f t="shared" si="0"/>
        <v>7446</v>
      </c>
      <c r="AP4" s="237">
        <f t="shared" si="0"/>
        <v>7965</v>
      </c>
      <c r="AQ4" s="237">
        <f t="shared" si="0"/>
        <v>7956</v>
      </c>
      <c r="AR4" s="237">
        <f t="shared" si="0"/>
        <v>7581.9769999999999</v>
      </c>
      <c r="AS4" s="237">
        <f t="shared" si="0"/>
        <v>7675.058</v>
      </c>
      <c r="AT4" s="237">
        <f t="shared" si="0"/>
        <v>8895.1850000000013</v>
      </c>
      <c r="AU4" s="237">
        <f t="shared" si="0"/>
        <v>11646.02289951173</v>
      </c>
      <c r="AV4" s="237">
        <f t="shared" si="0"/>
        <v>14789.988000000001</v>
      </c>
      <c r="AW4" s="237">
        <f t="shared" si="0"/>
        <v>16109.623</v>
      </c>
      <c r="AX4" s="237">
        <f t="shared" si="0"/>
        <v>16387.047999999999</v>
      </c>
      <c r="AY4" s="237">
        <f t="shared" si="0"/>
        <v>16692.532999999999</v>
      </c>
      <c r="AZ4" s="237">
        <f t="shared" si="0"/>
        <v>14444.695</v>
      </c>
      <c r="BA4" s="237">
        <f t="shared" si="0"/>
        <v>11965.317000000001</v>
      </c>
      <c r="BB4" s="237">
        <f t="shared" si="0"/>
        <v>11790.689999999999</v>
      </c>
      <c r="BC4" s="237">
        <f>SUM(BC24:BC28)</f>
        <v>12082.322</v>
      </c>
      <c r="BD4" s="237">
        <f t="shared" ref="BD4:CB4" si="1">SUM(BD6:BD9)</f>
        <v>13121.226999999999</v>
      </c>
      <c r="BE4" s="237">
        <f t="shared" si="1"/>
        <v>14100.907119412172</v>
      </c>
      <c r="BF4" s="237">
        <f t="shared" si="1"/>
        <v>14237.3147109526</v>
      </c>
      <c r="BG4" s="237">
        <f t="shared" si="1"/>
        <v>12859.01825241993</v>
      </c>
      <c r="BH4" s="237">
        <f t="shared" si="1"/>
        <v>10028.913</v>
      </c>
      <c r="BI4" s="237">
        <f t="shared" si="1"/>
        <v>9149.9960046050001</v>
      </c>
      <c r="BJ4" s="237">
        <f t="shared" si="1"/>
        <v>8838.7708489100005</v>
      </c>
      <c r="BK4" s="237">
        <f t="shared" si="1"/>
        <v>9027.9858692587677</v>
      </c>
      <c r="BL4" s="237">
        <f t="shared" si="1"/>
        <v>8684.733409389999</v>
      </c>
      <c r="BM4" s="237">
        <f t="shared" si="1"/>
        <v>8373.7599778200001</v>
      </c>
      <c r="BN4" s="237">
        <f t="shared" si="1"/>
        <v>7856.3960060182071</v>
      </c>
      <c r="BO4" s="237">
        <f t="shared" si="1"/>
        <v>6997.2154425199997</v>
      </c>
      <c r="BP4" s="237">
        <f t="shared" si="1"/>
        <v>5308.9188794399988</v>
      </c>
      <c r="BQ4" s="237">
        <f t="shared" si="1"/>
        <v>3582.8260193800015</v>
      </c>
      <c r="BR4" s="237">
        <f t="shared" si="1"/>
        <v>2893.4764718200004</v>
      </c>
      <c r="BS4" s="237">
        <f t="shared" si="1"/>
        <v>2539.1118484000003</v>
      </c>
      <c r="BT4" s="237">
        <f t="shared" si="1"/>
        <v>2231.876678590002</v>
      </c>
      <c r="BU4" s="237">
        <f t="shared" si="1"/>
        <v>2138.7000447000005</v>
      </c>
      <c r="BV4" s="237">
        <f t="shared" si="1"/>
        <v>1839.4448835600001</v>
      </c>
      <c r="BW4" s="237">
        <f t="shared" si="1"/>
        <v>1385.2892080835829</v>
      </c>
      <c r="BX4" s="237">
        <f t="shared" si="1"/>
        <v>2200.3841169229167</v>
      </c>
      <c r="BY4" s="237">
        <f t="shared" si="1"/>
        <v>2214.6128089277004</v>
      </c>
      <c r="BZ4" s="237">
        <f t="shared" si="1"/>
        <v>2308.9566498705426</v>
      </c>
      <c r="CA4" s="237">
        <f t="shared" si="1"/>
        <v>2349.4165092286535</v>
      </c>
      <c r="CB4" s="238">
        <f t="shared" si="1"/>
        <v>2407.2717020969772</v>
      </c>
    </row>
    <row r="5" spans="1:80" s="50" customFormat="1" ht="24.75" customHeight="1" x14ac:dyDescent="0.4">
      <c r="B5" s="64" t="s">
        <v>604</v>
      </c>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1"/>
    </row>
    <row r="6" spans="1:80" s="50" customFormat="1" x14ac:dyDescent="0.4">
      <c r="A6" s="256"/>
      <c r="B6" s="212" t="s">
        <v>605</v>
      </c>
      <c r="C6" s="294"/>
      <c r="D6" s="240">
        <v>0</v>
      </c>
      <c r="E6" s="240">
        <v>0</v>
      </c>
      <c r="F6" s="240">
        <v>0</v>
      </c>
      <c r="G6" s="240">
        <v>0</v>
      </c>
      <c r="H6" s="240">
        <v>0</v>
      </c>
      <c r="I6" s="240">
        <v>0</v>
      </c>
      <c r="J6" s="240">
        <v>0</v>
      </c>
      <c r="K6" s="240">
        <v>0</v>
      </c>
      <c r="L6" s="240">
        <v>0</v>
      </c>
      <c r="M6" s="240">
        <v>0</v>
      </c>
      <c r="N6" s="240">
        <v>0</v>
      </c>
      <c r="O6" s="240">
        <v>0</v>
      </c>
      <c r="P6" s="240">
        <v>0</v>
      </c>
      <c r="Q6" s="240">
        <v>0</v>
      </c>
      <c r="R6" s="240">
        <v>0</v>
      </c>
      <c r="S6" s="240">
        <v>0</v>
      </c>
      <c r="T6" s="240">
        <v>0</v>
      </c>
      <c r="U6" s="240">
        <v>0</v>
      </c>
      <c r="V6" s="240">
        <v>0</v>
      </c>
      <c r="W6" s="240">
        <v>0</v>
      </c>
      <c r="X6" s="240">
        <v>0</v>
      </c>
      <c r="Y6" s="240">
        <v>0</v>
      </c>
      <c r="Z6" s="240">
        <v>0</v>
      </c>
      <c r="AA6" s="240">
        <v>0</v>
      </c>
      <c r="AB6" s="240">
        <v>0</v>
      </c>
      <c r="AC6" s="240">
        <v>0</v>
      </c>
      <c r="AD6" s="240">
        <v>0</v>
      </c>
      <c r="AE6" s="240">
        <v>0</v>
      </c>
      <c r="AF6" s="240">
        <v>0</v>
      </c>
      <c r="AG6" s="240">
        <v>0</v>
      </c>
      <c r="AH6" s="240">
        <v>0</v>
      </c>
      <c r="AI6" s="240">
        <v>0</v>
      </c>
      <c r="AJ6" s="240">
        <v>0</v>
      </c>
      <c r="AK6" s="240">
        <v>0</v>
      </c>
      <c r="AL6" s="240">
        <v>0</v>
      </c>
      <c r="AM6" s="240">
        <v>0</v>
      </c>
      <c r="AN6" s="240">
        <v>0</v>
      </c>
      <c r="AO6" s="240">
        <v>0</v>
      </c>
      <c r="AP6" s="240">
        <v>0</v>
      </c>
      <c r="AQ6" s="240">
        <v>0</v>
      </c>
      <c r="AR6" s="240">
        <v>0</v>
      </c>
      <c r="AS6" s="240">
        <v>0</v>
      </c>
      <c r="AT6" s="240">
        <v>0</v>
      </c>
      <c r="AU6" s="240">
        <v>0</v>
      </c>
      <c r="AV6" s="240">
        <v>0</v>
      </c>
      <c r="AW6" s="240">
        <v>0</v>
      </c>
      <c r="AX6" s="240">
        <v>0</v>
      </c>
      <c r="AY6" s="240">
        <v>0</v>
      </c>
      <c r="AZ6" s="240">
        <v>0</v>
      </c>
      <c r="BA6" s="240">
        <v>0</v>
      </c>
      <c r="BB6" s="240">
        <v>0</v>
      </c>
      <c r="BC6" s="240">
        <v>0</v>
      </c>
      <c r="BD6" s="240">
        <v>4621.4050478363251</v>
      </c>
      <c r="BE6" s="240">
        <v>5052.9140045040276</v>
      </c>
      <c r="BF6" s="240">
        <v>5038.3999390028666</v>
      </c>
      <c r="BG6" s="240">
        <v>5050.6973474168963</v>
      </c>
      <c r="BH6" s="240">
        <v>4716.6390675993789</v>
      </c>
      <c r="BI6" s="240">
        <v>4532.1900443650775</v>
      </c>
      <c r="BJ6" s="240">
        <v>4574.2510630700235</v>
      </c>
      <c r="BK6" s="240">
        <v>5056.8584049752199</v>
      </c>
      <c r="BL6" s="240">
        <v>5098.7516794821649</v>
      </c>
      <c r="BM6" s="240">
        <v>4984.9200626353177</v>
      </c>
      <c r="BN6" s="240">
        <v>4635.0118573493246</v>
      </c>
      <c r="BO6" s="240">
        <v>4042.2862376047092</v>
      </c>
      <c r="BP6" s="240">
        <v>2489.4119175746559</v>
      </c>
      <c r="BQ6" s="240">
        <v>991.64976374931302</v>
      </c>
      <c r="BR6" s="240">
        <v>459.84335153560301</v>
      </c>
      <c r="BS6" s="240">
        <v>233.19424866448765</v>
      </c>
      <c r="BT6" s="240">
        <v>99.729245369872473</v>
      </c>
      <c r="BU6" s="240">
        <v>28.960770188816397</v>
      </c>
      <c r="BV6" s="240">
        <v>3.1480217970206676</v>
      </c>
      <c r="BW6" s="240">
        <v>8.4495000000000002E-4</v>
      </c>
      <c r="BX6" s="240">
        <v>-8.7648777655854077E-2</v>
      </c>
      <c r="BY6" s="240">
        <v>-9.8684490726671084E-2</v>
      </c>
      <c r="BZ6" s="240">
        <v>-6.5613143934835833E-2</v>
      </c>
      <c r="CA6" s="240">
        <v>0.96755600974933742</v>
      </c>
      <c r="CB6" s="241">
        <v>1.0008449500000001</v>
      </c>
    </row>
    <row r="7" spans="1:80" s="50" customFormat="1" x14ac:dyDescent="0.4">
      <c r="B7" s="171" t="s">
        <v>606</v>
      </c>
      <c r="C7" s="64"/>
      <c r="D7" s="240">
        <v>0</v>
      </c>
      <c r="E7" s="240">
        <v>0</v>
      </c>
      <c r="F7" s="240">
        <v>0</v>
      </c>
      <c r="G7" s="240">
        <v>0</v>
      </c>
      <c r="H7" s="240">
        <v>0</v>
      </c>
      <c r="I7" s="240">
        <v>0</v>
      </c>
      <c r="J7" s="240">
        <v>0</v>
      </c>
      <c r="K7" s="240">
        <v>0</v>
      </c>
      <c r="L7" s="240">
        <v>0</v>
      </c>
      <c r="M7" s="240">
        <v>0</v>
      </c>
      <c r="N7" s="240">
        <v>0</v>
      </c>
      <c r="O7" s="240">
        <v>0</v>
      </c>
      <c r="P7" s="240">
        <v>0</v>
      </c>
      <c r="Q7" s="240">
        <v>0</v>
      </c>
      <c r="R7" s="240">
        <v>0</v>
      </c>
      <c r="S7" s="240">
        <v>0</v>
      </c>
      <c r="T7" s="240">
        <v>0</v>
      </c>
      <c r="U7" s="240">
        <v>0</v>
      </c>
      <c r="V7" s="240">
        <v>0</v>
      </c>
      <c r="W7" s="240">
        <v>0</v>
      </c>
      <c r="X7" s="240">
        <v>0</v>
      </c>
      <c r="Y7" s="240">
        <v>0</v>
      </c>
      <c r="Z7" s="240">
        <v>0</v>
      </c>
      <c r="AA7" s="240">
        <v>0</v>
      </c>
      <c r="AB7" s="240">
        <v>0</v>
      </c>
      <c r="AC7" s="240">
        <v>0</v>
      </c>
      <c r="AD7" s="240">
        <v>0</v>
      </c>
      <c r="AE7" s="240">
        <v>0</v>
      </c>
      <c r="AF7" s="240">
        <v>0</v>
      </c>
      <c r="AG7" s="240">
        <v>0</v>
      </c>
      <c r="AH7" s="240">
        <v>0</v>
      </c>
      <c r="AI7" s="240">
        <v>0</v>
      </c>
      <c r="AJ7" s="240">
        <v>0</v>
      </c>
      <c r="AK7" s="240">
        <v>0</v>
      </c>
      <c r="AL7" s="240">
        <v>0</v>
      </c>
      <c r="AM7" s="240">
        <v>0</v>
      </c>
      <c r="AN7" s="240">
        <v>0</v>
      </c>
      <c r="AO7" s="240">
        <v>0</v>
      </c>
      <c r="AP7" s="240">
        <v>0</v>
      </c>
      <c r="AQ7" s="240">
        <v>0</v>
      </c>
      <c r="AR7" s="240">
        <v>0</v>
      </c>
      <c r="AS7" s="240">
        <v>0</v>
      </c>
      <c r="AT7" s="240">
        <v>0</v>
      </c>
      <c r="AU7" s="240">
        <v>0</v>
      </c>
      <c r="AV7" s="240">
        <v>0</v>
      </c>
      <c r="AW7" s="240">
        <v>0</v>
      </c>
      <c r="AX7" s="240">
        <v>0</v>
      </c>
      <c r="AY7" s="240">
        <v>0</v>
      </c>
      <c r="AZ7" s="240">
        <v>0</v>
      </c>
      <c r="BA7" s="240">
        <v>0</v>
      </c>
      <c r="BB7" s="240">
        <v>0</v>
      </c>
      <c r="BC7" s="240">
        <v>0</v>
      </c>
      <c r="BD7" s="240">
        <v>4443.8717844644088</v>
      </c>
      <c r="BE7" s="240">
        <v>4623.1189933269143</v>
      </c>
      <c r="BF7" s="240">
        <v>4787.3978654276079</v>
      </c>
      <c r="BG7" s="240">
        <v>4887.6085699017249</v>
      </c>
      <c r="BH7" s="240">
        <v>4596.7527005283919</v>
      </c>
      <c r="BI7" s="240">
        <v>3943.0085425279776</v>
      </c>
      <c r="BJ7" s="240">
        <v>3604.4662883198689</v>
      </c>
      <c r="BK7" s="240">
        <v>3385.7518830201843</v>
      </c>
      <c r="BL7" s="240">
        <v>3061.3235328641586</v>
      </c>
      <c r="BM7" s="240">
        <v>2842.3252079987501</v>
      </c>
      <c r="BN7" s="240">
        <v>2586.2728269605445</v>
      </c>
      <c r="BO7" s="240">
        <v>2304.3874099657314</v>
      </c>
      <c r="BP7" s="240">
        <v>2110.4942592273346</v>
      </c>
      <c r="BQ7" s="240">
        <v>1856.5307370233604</v>
      </c>
      <c r="BR7" s="240">
        <v>1698.8486351058339</v>
      </c>
      <c r="BS7" s="240">
        <v>1558.3063089079885</v>
      </c>
      <c r="BT7" s="240">
        <v>1397.3764508791817</v>
      </c>
      <c r="BU7" s="240">
        <v>1344.4390144054084</v>
      </c>
      <c r="BV7" s="240">
        <v>1123.51293313172</v>
      </c>
      <c r="BW7" s="240">
        <v>814.7660161225815</v>
      </c>
      <c r="BX7" s="240">
        <v>1179.4481055764734</v>
      </c>
      <c r="BY7" s="240">
        <v>1108.1195066802395</v>
      </c>
      <c r="BZ7" s="240">
        <v>1101.4909052252106</v>
      </c>
      <c r="CA7" s="240">
        <v>1095.3854128483003</v>
      </c>
      <c r="CB7" s="241">
        <v>1109.7019931055629</v>
      </c>
    </row>
    <row r="8" spans="1:80" s="50" customFormat="1" x14ac:dyDescent="0.4">
      <c r="B8" s="212" t="s">
        <v>410</v>
      </c>
      <c r="C8" s="294"/>
      <c r="D8" s="240">
        <v>0</v>
      </c>
      <c r="E8" s="240">
        <v>0</v>
      </c>
      <c r="F8" s="240">
        <v>0</v>
      </c>
      <c r="G8" s="240">
        <v>0</v>
      </c>
      <c r="H8" s="240">
        <v>0</v>
      </c>
      <c r="I8" s="240">
        <v>0</v>
      </c>
      <c r="J8" s="240">
        <v>0</v>
      </c>
      <c r="K8" s="240">
        <v>0</v>
      </c>
      <c r="L8" s="240">
        <v>0</v>
      </c>
      <c r="M8" s="240">
        <v>0</v>
      </c>
      <c r="N8" s="240">
        <v>0</v>
      </c>
      <c r="O8" s="240">
        <v>0</v>
      </c>
      <c r="P8" s="240">
        <v>0</v>
      </c>
      <c r="Q8" s="240">
        <v>0</v>
      </c>
      <c r="R8" s="240">
        <v>0</v>
      </c>
      <c r="S8" s="240">
        <v>0</v>
      </c>
      <c r="T8" s="240">
        <v>0</v>
      </c>
      <c r="U8" s="240">
        <v>0</v>
      </c>
      <c r="V8" s="240">
        <v>0</v>
      </c>
      <c r="W8" s="240">
        <v>0</v>
      </c>
      <c r="X8" s="240">
        <v>0</v>
      </c>
      <c r="Y8" s="240">
        <v>0</v>
      </c>
      <c r="Z8" s="240">
        <v>0</v>
      </c>
      <c r="AA8" s="240">
        <v>0</v>
      </c>
      <c r="AB8" s="240">
        <v>0</v>
      </c>
      <c r="AC8" s="240">
        <v>0</v>
      </c>
      <c r="AD8" s="240">
        <v>0</v>
      </c>
      <c r="AE8" s="240">
        <v>0</v>
      </c>
      <c r="AF8" s="240">
        <v>0</v>
      </c>
      <c r="AG8" s="240">
        <v>0</v>
      </c>
      <c r="AH8" s="240">
        <v>0</v>
      </c>
      <c r="AI8" s="240">
        <v>0</v>
      </c>
      <c r="AJ8" s="240">
        <v>0</v>
      </c>
      <c r="AK8" s="240">
        <v>0</v>
      </c>
      <c r="AL8" s="240">
        <v>0</v>
      </c>
      <c r="AM8" s="240">
        <v>0</v>
      </c>
      <c r="AN8" s="240">
        <v>0</v>
      </c>
      <c r="AO8" s="240">
        <v>0</v>
      </c>
      <c r="AP8" s="240">
        <v>0</v>
      </c>
      <c r="AQ8" s="240">
        <v>0</v>
      </c>
      <c r="AR8" s="240">
        <v>0</v>
      </c>
      <c r="AS8" s="240">
        <v>0</v>
      </c>
      <c r="AT8" s="240">
        <v>0</v>
      </c>
      <c r="AU8" s="240">
        <v>0</v>
      </c>
      <c r="AV8" s="240">
        <v>0</v>
      </c>
      <c r="AW8" s="240">
        <v>0</v>
      </c>
      <c r="AX8" s="240">
        <v>0</v>
      </c>
      <c r="AY8" s="240">
        <v>0</v>
      </c>
      <c r="AZ8" s="240">
        <v>0</v>
      </c>
      <c r="BA8" s="240">
        <v>0</v>
      </c>
      <c r="BB8" s="240">
        <v>0</v>
      </c>
      <c r="BC8" s="240">
        <v>0</v>
      </c>
      <c r="BD8" s="240">
        <v>252.8506024179687</v>
      </c>
      <c r="BE8" s="240">
        <v>334.41491264418875</v>
      </c>
      <c r="BF8" s="240">
        <v>376.31615316717199</v>
      </c>
      <c r="BG8" s="240">
        <v>377.57849637345873</v>
      </c>
      <c r="BH8" s="240">
        <v>328.26976673374355</v>
      </c>
      <c r="BI8" s="240">
        <v>296.30574154435226</v>
      </c>
      <c r="BJ8" s="240">
        <v>290.48548701729464</v>
      </c>
      <c r="BK8" s="240">
        <v>283.72187865289749</v>
      </c>
      <c r="BL8" s="240">
        <v>276.94990169243857</v>
      </c>
      <c r="BM8" s="240">
        <v>304.28514955817326</v>
      </c>
      <c r="BN8" s="240">
        <v>388.24454173128282</v>
      </c>
      <c r="BO8" s="240">
        <v>430.68552026831782</v>
      </c>
      <c r="BP8" s="240">
        <v>508.21788711256067</v>
      </c>
      <c r="BQ8" s="240">
        <v>557.83154347728623</v>
      </c>
      <c r="BR8" s="240">
        <v>585.49981248498932</v>
      </c>
      <c r="BS8" s="240">
        <v>622.12849203767587</v>
      </c>
      <c r="BT8" s="240">
        <v>626.32200668966493</v>
      </c>
      <c r="BU8" s="240">
        <v>674.62025960591507</v>
      </c>
      <c r="BV8" s="240">
        <v>669.77852971580649</v>
      </c>
      <c r="BW8" s="240">
        <v>543.60979809839262</v>
      </c>
      <c r="BX8" s="240">
        <v>963.48973402737954</v>
      </c>
      <c r="BY8" s="240">
        <v>1044.1562817351989</v>
      </c>
      <c r="BZ8" s="240">
        <v>1143.3313844918582</v>
      </c>
      <c r="CA8" s="240">
        <v>1183.8876850003351</v>
      </c>
      <c r="CB8" s="241">
        <v>1233.2062137564967</v>
      </c>
    </row>
    <row r="9" spans="1:80" s="50" customFormat="1" x14ac:dyDescent="0.4">
      <c r="B9" s="212" t="s">
        <v>607</v>
      </c>
      <c r="C9" s="294"/>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0">
        <v>0</v>
      </c>
      <c r="AC9" s="240">
        <v>0</v>
      </c>
      <c r="AD9" s="240">
        <v>0</v>
      </c>
      <c r="AE9" s="240">
        <v>0</v>
      </c>
      <c r="AF9" s="240">
        <v>0</v>
      </c>
      <c r="AG9" s="240">
        <v>0</v>
      </c>
      <c r="AH9" s="240">
        <v>0</v>
      </c>
      <c r="AI9" s="240">
        <v>0</v>
      </c>
      <c r="AJ9" s="240">
        <v>0</v>
      </c>
      <c r="AK9" s="240">
        <v>0</v>
      </c>
      <c r="AL9" s="240">
        <v>0</v>
      </c>
      <c r="AM9" s="240">
        <v>0</v>
      </c>
      <c r="AN9" s="240">
        <v>0</v>
      </c>
      <c r="AO9" s="240">
        <v>0</v>
      </c>
      <c r="AP9" s="240">
        <v>0</v>
      </c>
      <c r="AQ9" s="240">
        <v>0</v>
      </c>
      <c r="AR9" s="240">
        <v>0</v>
      </c>
      <c r="AS9" s="240">
        <v>0</v>
      </c>
      <c r="AT9" s="240">
        <v>0</v>
      </c>
      <c r="AU9" s="240">
        <v>0</v>
      </c>
      <c r="AV9" s="240">
        <v>0</v>
      </c>
      <c r="AW9" s="240">
        <v>0</v>
      </c>
      <c r="AX9" s="240">
        <v>0</v>
      </c>
      <c r="AY9" s="240">
        <v>0</v>
      </c>
      <c r="AZ9" s="240">
        <v>0</v>
      </c>
      <c r="BA9" s="240">
        <v>0</v>
      </c>
      <c r="BB9" s="240">
        <v>0</v>
      </c>
      <c r="BC9" s="240">
        <v>0</v>
      </c>
      <c r="BD9" s="240">
        <v>3803.0995652812981</v>
      </c>
      <c r="BE9" s="240">
        <v>4090.4592089370417</v>
      </c>
      <c r="BF9" s="240">
        <v>4035.2007533549531</v>
      </c>
      <c r="BG9" s="240">
        <v>2543.1338387278502</v>
      </c>
      <c r="BH9" s="240">
        <v>387.25146513848631</v>
      </c>
      <c r="BI9" s="240">
        <v>378.49167616759223</v>
      </c>
      <c r="BJ9" s="240">
        <v>369.56801050281319</v>
      </c>
      <c r="BK9" s="240">
        <v>301.65370261046604</v>
      </c>
      <c r="BL9" s="240">
        <v>247.70829535123684</v>
      </c>
      <c r="BM9" s="240">
        <v>242.22955762775757</v>
      </c>
      <c r="BN9" s="240">
        <v>246.86677997705561</v>
      </c>
      <c r="BO9" s="240">
        <v>219.85627468124156</v>
      </c>
      <c r="BP9" s="240">
        <v>200.79481552544743</v>
      </c>
      <c r="BQ9" s="240">
        <v>176.81397513004168</v>
      </c>
      <c r="BR9" s="240">
        <v>149.28467269357429</v>
      </c>
      <c r="BS9" s="240">
        <v>125.48279878984836</v>
      </c>
      <c r="BT9" s="240">
        <v>108.44897565128316</v>
      </c>
      <c r="BU9" s="240">
        <v>90.680000499860284</v>
      </c>
      <c r="BV9" s="240">
        <v>43.005398915453036</v>
      </c>
      <c r="BW9" s="240">
        <v>26.912548912608802</v>
      </c>
      <c r="BX9" s="240">
        <v>57.533926096719917</v>
      </c>
      <c r="BY9" s="240">
        <v>62.435705002989138</v>
      </c>
      <c r="BZ9" s="240">
        <v>64.199973297408533</v>
      </c>
      <c r="CA9" s="240">
        <v>69.175855370268749</v>
      </c>
      <c r="CB9" s="241">
        <v>63.362650284917315</v>
      </c>
    </row>
    <row r="10" spans="1:80" s="50" customFormat="1" ht="24.75" customHeight="1" x14ac:dyDescent="0.4">
      <c r="B10" s="171" t="s">
        <v>608</v>
      </c>
      <c r="C10" s="64"/>
      <c r="D10" s="240">
        <f t="shared" ref="D10:AI10" si="2">SUM(D11:D14)</f>
        <v>0</v>
      </c>
      <c r="E10" s="240">
        <f t="shared" si="2"/>
        <v>0</v>
      </c>
      <c r="F10" s="240">
        <f t="shared" si="2"/>
        <v>0</v>
      </c>
      <c r="G10" s="240">
        <f t="shared" si="2"/>
        <v>0</v>
      </c>
      <c r="H10" s="240">
        <f t="shared" si="2"/>
        <v>0</v>
      </c>
      <c r="I10" s="240">
        <f t="shared" si="2"/>
        <v>0</v>
      </c>
      <c r="J10" s="240">
        <f t="shared" si="2"/>
        <v>0</v>
      </c>
      <c r="K10" s="240">
        <f t="shared" si="2"/>
        <v>0</v>
      </c>
      <c r="L10" s="240">
        <f t="shared" si="2"/>
        <v>0</v>
      </c>
      <c r="M10" s="240">
        <f t="shared" si="2"/>
        <v>0</v>
      </c>
      <c r="N10" s="240">
        <f t="shared" si="2"/>
        <v>0</v>
      </c>
      <c r="O10" s="240">
        <f t="shared" si="2"/>
        <v>0</v>
      </c>
      <c r="P10" s="240">
        <f t="shared" si="2"/>
        <v>0</v>
      </c>
      <c r="Q10" s="240">
        <f t="shared" si="2"/>
        <v>0</v>
      </c>
      <c r="R10" s="240">
        <f t="shared" si="2"/>
        <v>0</v>
      </c>
      <c r="S10" s="240">
        <f t="shared" si="2"/>
        <v>0</v>
      </c>
      <c r="T10" s="240">
        <f t="shared" si="2"/>
        <v>0</v>
      </c>
      <c r="U10" s="240">
        <f t="shared" si="2"/>
        <v>0</v>
      </c>
      <c r="V10" s="240">
        <f t="shared" si="2"/>
        <v>0</v>
      </c>
      <c r="W10" s="240">
        <f t="shared" si="2"/>
        <v>0</v>
      </c>
      <c r="X10" s="240">
        <f t="shared" si="2"/>
        <v>0</v>
      </c>
      <c r="Y10" s="240">
        <f t="shared" si="2"/>
        <v>0</v>
      </c>
      <c r="Z10" s="240">
        <f t="shared" si="2"/>
        <v>0</v>
      </c>
      <c r="AA10" s="240">
        <f t="shared" si="2"/>
        <v>0</v>
      </c>
      <c r="AB10" s="240">
        <f t="shared" si="2"/>
        <v>0</v>
      </c>
      <c r="AC10" s="240">
        <f t="shared" si="2"/>
        <v>0</v>
      </c>
      <c r="AD10" s="240">
        <f t="shared" si="2"/>
        <v>0</v>
      </c>
      <c r="AE10" s="240">
        <f t="shared" si="2"/>
        <v>0</v>
      </c>
      <c r="AF10" s="240">
        <f t="shared" si="2"/>
        <v>0</v>
      </c>
      <c r="AG10" s="240">
        <f t="shared" si="2"/>
        <v>0</v>
      </c>
      <c r="AH10" s="240">
        <f t="shared" si="2"/>
        <v>0</v>
      </c>
      <c r="AI10" s="240">
        <f t="shared" si="2"/>
        <v>0</v>
      </c>
      <c r="AJ10" s="240">
        <f t="shared" ref="AJ10:BO10" si="3">SUM(AJ11:AJ14)</f>
        <v>0</v>
      </c>
      <c r="AK10" s="240">
        <f t="shared" si="3"/>
        <v>0</v>
      </c>
      <c r="AL10" s="240">
        <f t="shared" si="3"/>
        <v>0</v>
      </c>
      <c r="AM10" s="240">
        <f t="shared" si="3"/>
        <v>0</v>
      </c>
      <c r="AN10" s="240">
        <f t="shared" si="3"/>
        <v>0</v>
      </c>
      <c r="AO10" s="240">
        <f t="shared" si="3"/>
        <v>0</v>
      </c>
      <c r="AP10" s="240">
        <f t="shared" si="3"/>
        <v>0</v>
      </c>
      <c r="AQ10" s="240">
        <f t="shared" si="3"/>
        <v>0</v>
      </c>
      <c r="AR10" s="240">
        <f t="shared" si="3"/>
        <v>0</v>
      </c>
      <c r="AS10" s="240">
        <f t="shared" si="3"/>
        <v>0</v>
      </c>
      <c r="AT10" s="240">
        <f t="shared" si="3"/>
        <v>0</v>
      </c>
      <c r="AU10" s="240">
        <f t="shared" si="3"/>
        <v>0</v>
      </c>
      <c r="AV10" s="240">
        <f t="shared" si="3"/>
        <v>0</v>
      </c>
      <c r="AW10" s="240">
        <f t="shared" si="3"/>
        <v>0</v>
      </c>
      <c r="AX10" s="240">
        <f t="shared" si="3"/>
        <v>0</v>
      </c>
      <c r="AY10" s="240">
        <f t="shared" si="3"/>
        <v>0</v>
      </c>
      <c r="AZ10" s="240">
        <f t="shared" si="3"/>
        <v>0</v>
      </c>
      <c r="BA10" s="240">
        <f t="shared" si="3"/>
        <v>0</v>
      </c>
      <c r="BB10" s="240">
        <f t="shared" si="3"/>
        <v>0</v>
      </c>
      <c r="BC10" s="240">
        <f t="shared" si="3"/>
        <v>0</v>
      </c>
      <c r="BD10" s="240">
        <f t="shared" si="3"/>
        <v>0</v>
      </c>
      <c r="BE10" s="240">
        <f t="shared" si="3"/>
        <v>0</v>
      </c>
      <c r="BF10" s="240">
        <f t="shared" si="3"/>
        <v>0</v>
      </c>
      <c r="BG10" s="240">
        <f t="shared" si="3"/>
        <v>0</v>
      </c>
      <c r="BH10" s="240">
        <f t="shared" si="3"/>
        <v>3278</v>
      </c>
      <c r="BI10" s="240">
        <f t="shared" si="3"/>
        <v>2526</v>
      </c>
      <c r="BJ10" s="240">
        <f t="shared" si="3"/>
        <v>2050</v>
      </c>
      <c r="BK10" s="240">
        <f t="shared" si="3"/>
        <v>1737.5119804834528</v>
      </c>
      <c r="BL10" s="240">
        <f t="shared" si="3"/>
        <v>1455.6900798477316</v>
      </c>
      <c r="BM10" s="240">
        <f t="shared" si="3"/>
        <v>876.97242974579706</v>
      </c>
      <c r="BN10" s="240">
        <f t="shared" si="3"/>
        <v>633.219714059539</v>
      </c>
      <c r="BO10" s="240">
        <f t="shared" si="3"/>
        <v>451.05771460709826</v>
      </c>
      <c r="BP10" s="240">
        <f t="shared" ref="BP10:CB10" si="4">SUM(BP11:BP14)</f>
        <v>292.27523465753882</v>
      </c>
      <c r="BQ10" s="240">
        <f t="shared" si="4"/>
        <v>172.17469324246855</v>
      </c>
      <c r="BR10" s="240">
        <f t="shared" si="4"/>
        <v>119.49141678258313</v>
      </c>
      <c r="BS10" s="240">
        <f t="shared" si="4"/>
        <v>80.22480311229458</v>
      </c>
      <c r="BT10" s="240">
        <f t="shared" si="4"/>
        <v>59.174369123155124</v>
      </c>
      <c r="BU10" s="240">
        <f t="shared" si="4"/>
        <v>42.607802019297836</v>
      </c>
      <c r="BV10" s="240">
        <f t="shared" si="4"/>
        <v>32.681386523429381</v>
      </c>
      <c r="BW10" s="240">
        <f t="shared" si="4"/>
        <v>25.502906301287169</v>
      </c>
      <c r="BX10" s="240">
        <f t="shared" si="4"/>
        <v>19.906815776762869</v>
      </c>
      <c r="BY10" s="240">
        <f t="shared" si="4"/>
        <v>16.077206537917384</v>
      </c>
      <c r="BZ10" s="240">
        <f t="shared" si="4"/>
        <v>12.808500506505023</v>
      </c>
      <c r="CA10" s="240">
        <f t="shared" si="4"/>
        <v>0</v>
      </c>
      <c r="CB10" s="241">
        <f t="shared" si="4"/>
        <v>0</v>
      </c>
    </row>
    <row r="11" spans="1:80" s="50" customFormat="1" x14ac:dyDescent="0.4">
      <c r="B11" s="222" t="s">
        <v>605</v>
      </c>
      <c r="C11" s="212"/>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0</v>
      </c>
      <c r="AA11" s="240">
        <v>0</v>
      </c>
      <c r="AB11" s="240">
        <v>0</v>
      </c>
      <c r="AC11" s="240">
        <v>0</v>
      </c>
      <c r="AD11" s="240">
        <v>0</v>
      </c>
      <c r="AE11" s="240">
        <v>0</v>
      </c>
      <c r="AF11" s="240">
        <v>0</v>
      </c>
      <c r="AG11" s="240">
        <v>0</v>
      </c>
      <c r="AH11" s="240">
        <v>0</v>
      </c>
      <c r="AI11" s="240">
        <v>0</v>
      </c>
      <c r="AJ11" s="240">
        <v>0</v>
      </c>
      <c r="AK11" s="240">
        <v>0</v>
      </c>
      <c r="AL11" s="240">
        <v>0</v>
      </c>
      <c r="AM11" s="240">
        <v>0</v>
      </c>
      <c r="AN11" s="240">
        <v>0</v>
      </c>
      <c r="AO11" s="240">
        <v>0</v>
      </c>
      <c r="AP11" s="240">
        <v>0</v>
      </c>
      <c r="AQ11" s="240">
        <v>0</v>
      </c>
      <c r="AR11" s="240">
        <v>0</v>
      </c>
      <c r="AS11" s="240">
        <v>0</v>
      </c>
      <c r="AT11" s="240">
        <v>0</v>
      </c>
      <c r="AU11" s="240">
        <v>0</v>
      </c>
      <c r="AV11" s="240">
        <v>0</v>
      </c>
      <c r="AW11" s="240">
        <v>0</v>
      </c>
      <c r="AX11" s="240">
        <v>0</v>
      </c>
      <c r="AY11" s="240">
        <v>0</v>
      </c>
      <c r="AZ11" s="240">
        <v>0</v>
      </c>
      <c r="BA11" s="240">
        <v>0</v>
      </c>
      <c r="BB11" s="240">
        <v>0</v>
      </c>
      <c r="BC11" s="240">
        <v>0</v>
      </c>
      <c r="BD11" s="240" t="s">
        <v>411</v>
      </c>
      <c r="BE11" s="240" t="s">
        <v>411</v>
      </c>
      <c r="BF11" s="240" t="s">
        <v>411</v>
      </c>
      <c r="BG11" s="240" t="s">
        <v>411</v>
      </c>
      <c r="BH11" s="240">
        <v>762.85481436764269</v>
      </c>
      <c r="BI11" s="240">
        <v>581.84828131173447</v>
      </c>
      <c r="BJ11" s="240">
        <v>473.61722956436608</v>
      </c>
      <c r="BK11" s="240">
        <v>413.95084160102698</v>
      </c>
      <c r="BL11" s="240">
        <v>361.9907599972754</v>
      </c>
      <c r="BM11" s="240">
        <v>257.46548854574922</v>
      </c>
      <c r="BN11" s="240">
        <v>205.60454345030763</v>
      </c>
      <c r="BO11" s="240">
        <v>154.90300893745626</v>
      </c>
      <c r="BP11" s="240">
        <v>76.267852899601877</v>
      </c>
      <c r="BQ11" s="240">
        <v>20.56193343208226</v>
      </c>
      <c r="BR11" s="240">
        <v>6.1435737027836854</v>
      </c>
      <c r="BS11" s="240">
        <v>2.054652867902226</v>
      </c>
      <c r="BT11" s="240">
        <v>0.52378414252916405</v>
      </c>
      <c r="BU11" s="240">
        <v>0</v>
      </c>
      <c r="BV11" s="240">
        <v>0</v>
      </c>
      <c r="BW11" s="240">
        <v>0</v>
      </c>
      <c r="BX11" s="240">
        <v>0</v>
      </c>
      <c r="BY11" s="240">
        <v>0</v>
      </c>
      <c r="BZ11" s="240">
        <v>0</v>
      </c>
      <c r="CA11" s="240">
        <v>0</v>
      </c>
      <c r="CB11" s="241">
        <v>0</v>
      </c>
    </row>
    <row r="12" spans="1:80" s="50" customFormat="1" x14ac:dyDescent="0.4">
      <c r="B12" s="221" t="s">
        <v>606</v>
      </c>
      <c r="C12" s="171"/>
      <c r="D12" s="240">
        <v>0</v>
      </c>
      <c r="E12" s="240">
        <v>0</v>
      </c>
      <c r="F12" s="240">
        <v>0</v>
      </c>
      <c r="G12" s="240">
        <v>0</v>
      </c>
      <c r="H12" s="240">
        <v>0</v>
      </c>
      <c r="I12" s="240">
        <v>0</v>
      </c>
      <c r="J12" s="240">
        <v>0</v>
      </c>
      <c r="K12" s="240">
        <v>0</v>
      </c>
      <c r="L12" s="240">
        <v>0</v>
      </c>
      <c r="M12" s="240">
        <v>0</v>
      </c>
      <c r="N12" s="240">
        <v>0</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0</v>
      </c>
      <c r="AE12" s="240">
        <v>0</v>
      </c>
      <c r="AF12" s="240">
        <v>0</v>
      </c>
      <c r="AG12" s="240">
        <v>0</v>
      </c>
      <c r="AH12" s="240">
        <v>0</v>
      </c>
      <c r="AI12" s="240">
        <v>0</v>
      </c>
      <c r="AJ12" s="240">
        <v>0</v>
      </c>
      <c r="AK12" s="240">
        <v>0</v>
      </c>
      <c r="AL12" s="240">
        <v>0</v>
      </c>
      <c r="AM12" s="240">
        <v>0</v>
      </c>
      <c r="AN12" s="240">
        <v>0</v>
      </c>
      <c r="AO12" s="240">
        <v>0</v>
      </c>
      <c r="AP12" s="240">
        <v>0</v>
      </c>
      <c r="AQ12" s="240">
        <v>0</v>
      </c>
      <c r="AR12" s="240">
        <v>0</v>
      </c>
      <c r="AS12" s="240">
        <v>0</v>
      </c>
      <c r="AT12" s="240">
        <v>0</v>
      </c>
      <c r="AU12" s="240">
        <v>0</v>
      </c>
      <c r="AV12" s="240">
        <v>0</v>
      </c>
      <c r="AW12" s="240">
        <v>0</v>
      </c>
      <c r="AX12" s="240">
        <v>0</v>
      </c>
      <c r="AY12" s="240">
        <v>0</v>
      </c>
      <c r="AZ12" s="240">
        <v>0</v>
      </c>
      <c r="BA12" s="240">
        <v>0</v>
      </c>
      <c r="BB12" s="240">
        <v>0</v>
      </c>
      <c r="BC12" s="240">
        <v>0</v>
      </c>
      <c r="BD12" s="240" t="s">
        <v>411</v>
      </c>
      <c r="BE12" s="240" t="s">
        <v>411</v>
      </c>
      <c r="BF12" s="240" t="s">
        <v>411</v>
      </c>
      <c r="BG12" s="240" t="s">
        <v>411</v>
      </c>
      <c r="BH12" s="240">
        <v>2379.5925143374584</v>
      </c>
      <c r="BI12" s="240">
        <v>1837.3630975898855</v>
      </c>
      <c r="BJ12" s="240">
        <v>1488.0812530592266</v>
      </c>
      <c r="BK12" s="240">
        <v>1240.0749327219526</v>
      </c>
      <c r="BL12" s="240">
        <v>1019.2297363963041</v>
      </c>
      <c r="BM12" s="240">
        <v>573.42465157263109</v>
      </c>
      <c r="BN12" s="240">
        <v>385.58487222799226</v>
      </c>
      <c r="BO12" s="240">
        <v>257.83000969421636</v>
      </c>
      <c r="BP12" s="240">
        <v>181.74617268748545</v>
      </c>
      <c r="BQ12" s="240">
        <v>126.36562807856818</v>
      </c>
      <c r="BR12" s="240">
        <v>93.6580137692699</v>
      </c>
      <c r="BS12" s="240">
        <v>62.818026950391548</v>
      </c>
      <c r="BT12" s="240">
        <v>46.246929954277043</v>
      </c>
      <c r="BU12" s="240">
        <v>33.264070762993541</v>
      </c>
      <c r="BV12" s="240">
        <v>25.29741488734189</v>
      </c>
      <c r="BW12" s="240">
        <v>19.825761329062715</v>
      </c>
      <c r="BX12" s="240">
        <v>15.593164594695292</v>
      </c>
      <c r="BY12" s="240">
        <v>12.687845953225677</v>
      </c>
      <c r="BZ12" s="240">
        <v>10.123771186695292</v>
      </c>
      <c r="CA12" s="240">
        <v>0</v>
      </c>
      <c r="CB12" s="241">
        <v>0</v>
      </c>
    </row>
    <row r="13" spans="1:80" s="50" customFormat="1" x14ac:dyDescent="0.4">
      <c r="B13" s="222" t="s">
        <v>410</v>
      </c>
      <c r="C13" s="212"/>
      <c r="D13" s="240">
        <v>0</v>
      </c>
      <c r="E13" s="240">
        <v>0</v>
      </c>
      <c r="F13" s="240">
        <v>0</v>
      </c>
      <c r="G13" s="240">
        <v>0</v>
      </c>
      <c r="H13" s="240">
        <v>0</v>
      </c>
      <c r="I13" s="240">
        <v>0</v>
      </c>
      <c r="J13" s="240">
        <v>0</v>
      </c>
      <c r="K13" s="240">
        <v>0</v>
      </c>
      <c r="L13" s="240">
        <v>0</v>
      </c>
      <c r="M13" s="240">
        <v>0</v>
      </c>
      <c r="N13" s="240">
        <v>0</v>
      </c>
      <c r="O13" s="240">
        <v>0</v>
      </c>
      <c r="P13" s="240">
        <v>0</v>
      </c>
      <c r="Q13" s="240">
        <v>0</v>
      </c>
      <c r="R13" s="240">
        <v>0</v>
      </c>
      <c r="S13" s="240">
        <v>0</v>
      </c>
      <c r="T13" s="240">
        <v>0</v>
      </c>
      <c r="U13" s="240">
        <v>0</v>
      </c>
      <c r="V13" s="240">
        <v>0</v>
      </c>
      <c r="W13" s="240">
        <v>0</v>
      </c>
      <c r="X13" s="240">
        <v>0</v>
      </c>
      <c r="Y13" s="240">
        <v>0</v>
      </c>
      <c r="Z13" s="240">
        <v>0</v>
      </c>
      <c r="AA13" s="240">
        <v>0</v>
      </c>
      <c r="AB13" s="240">
        <v>0</v>
      </c>
      <c r="AC13" s="240">
        <v>0</v>
      </c>
      <c r="AD13" s="240">
        <v>0</v>
      </c>
      <c r="AE13" s="240">
        <v>0</v>
      </c>
      <c r="AF13" s="240">
        <v>0</v>
      </c>
      <c r="AG13" s="240">
        <v>0</v>
      </c>
      <c r="AH13" s="240">
        <v>0</v>
      </c>
      <c r="AI13" s="240">
        <v>0</v>
      </c>
      <c r="AJ13" s="240">
        <v>0</v>
      </c>
      <c r="AK13" s="240">
        <v>0</v>
      </c>
      <c r="AL13" s="240">
        <v>0</v>
      </c>
      <c r="AM13" s="240">
        <v>0</v>
      </c>
      <c r="AN13" s="240">
        <v>0</v>
      </c>
      <c r="AO13" s="240">
        <v>0</v>
      </c>
      <c r="AP13" s="240">
        <v>0</v>
      </c>
      <c r="AQ13" s="240">
        <v>0</v>
      </c>
      <c r="AR13" s="240">
        <v>0</v>
      </c>
      <c r="AS13" s="240">
        <v>0</v>
      </c>
      <c r="AT13" s="240">
        <v>0</v>
      </c>
      <c r="AU13" s="240">
        <v>0</v>
      </c>
      <c r="AV13" s="240">
        <v>0</v>
      </c>
      <c r="AW13" s="240">
        <v>0</v>
      </c>
      <c r="AX13" s="240">
        <v>0</v>
      </c>
      <c r="AY13" s="240">
        <v>0</v>
      </c>
      <c r="AZ13" s="240">
        <v>0</v>
      </c>
      <c r="BA13" s="240">
        <v>0</v>
      </c>
      <c r="BB13" s="240">
        <v>0</v>
      </c>
      <c r="BC13" s="240">
        <v>0</v>
      </c>
      <c r="BD13" s="240" t="s">
        <v>411</v>
      </c>
      <c r="BE13" s="240" t="s">
        <v>411</v>
      </c>
      <c r="BF13" s="240" t="s">
        <v>411</v>
      </c>
      <c r="BG13" s="240" t="s">
        <v>411</v>
      </c>
      <c r="BH13" s="240">
        <v>108.83791125867793</v>
      </c>
      <c r="BI13" s="240">
        <v>84.832082180956149</v>
      </c>
      <c r="BJ13" s="240">
        <v>70.239843367596663</v>
      </c>
      <c r="BK13" s="240">
        <v>68.477590995732768</v>
      </c>
      <c r="BL13" s="240">
        <v>59.825526478595897</v>
      </c>
      <c r="BM13" s="240">
        <v>37.890873225309555</v>
      </c>
      <c r="BN13" s="240">
        <v>34.892677098735192</v>
      </c>
      <c r="BO13" s="240">
        <v>32.84295600845541</v>
      </c>
      <c r="BP13" s="240">
        <v>29.407138962203199</v>
      </c>
      <c r="BQ13" s="240">
        <v>23.850722843434482</v>
      </c>
      <c r="BR13" s="240">
        <v>17.51898625593866</v>
      </c>
      <c r="BS13" s="240">
        <v>13.557844838932596</v>
      </c>
      <c r="BT13" s="240">
        <v>11.253984012238574</v>
      </c>
      <c r="BU13" s="240">
        <v>8.4697255085293666</v>
      </c>
      <c r="BV13" s="240">
        <v>6.9492955977354365</v>
      </c>
      <c r="BW13" s="240">
        <v>5.3521436193408016</v>
      </c>
      <c r="BX13" s="240">
        <v>3.9334969277756415</v>
      </c>
      <c r="BY13" s="240">
        <v>3.0001934888997805</v>
      </c>
      <c r="BZ13" s="240">
        <v>2.2932802121242402</v>
      </c>
      <c r="CA13" s="240">
        <v>0</v>
      </c>
      <c r="CB13" s="241">
        <v>0</v>
      </c>
    </row>
    <row r="14" spans="1:80" s="50" customFormat="1" x14ac:dyDescent="0.4">
      <c r="B14" s="222" t="s">
        <v>607</v>
      </c>
      <c r="C14" s="212"/>
      <c r="D14" s="240">
        <v>0</v>
      </c>
      <c r="E14" s="240">
        <v>0</v>
      </c>
      <c r="F14" s="240">
        <v>0</v>
      </c>
      <c r="G14" s="240">
        <v>0</v>
      </c>
      <c r="H14" s="240">
        <v>0</v>
      </c>
      <c r="I14" s="240">
        <v>0</v>
      </c>
      <c r="J14" s="240">
        <v>0</v>
      </c>
      <c r="K14" s="240">
        <v>0</v>
      </c>
      <c r="L14" s="240">
        <v>0</v>
      </c>
      <c r="M14" s="240">
        <v>0</v>
      </c>
      <c r="N14" s="240">
        <v>0</v>
      </c>
      <c r="O14" s="240">
        <v>0</v>
      </c>
      <c r="P14" s="240">
        <v>0</v>
      </c>
      <c r="Q14" s="240">
        <v>0</v>
      </c>
      <c r="R14" s="240">
        <v>0</v>
      </c>
      <c r="S14" s="240">
        <v>0</v>
      </c>
      <c r="T14" s="240">
        <v>0</v>
      </c>
      <c r="U14" s="240">
        <v>0</v>
      </c>
      <c r="V14" s="240">
        <v>0</v>
      </c>
      <c r="W14" s="240">
        <v>0</v>
      </c>
      <c r="X14" s="240">
        <v>0</v>
      </c>
      <c r="Y14" s="240">
        <v>0</v>
      </c>
      <c r="Z14" s="240">
        <v>0</v>
      </c>
      <c r="AA14" s="240">
        <v>0</v>
      </c>
      <c r="AB14" s="240">
        <v>0</v>
      </c>
      <c r="AC14" s="240">
        <v>0</v>
      </c>
      <c r="AD14" s="240">
        <v>0</v>
      </c>
      <c r="AE14" s="240">
        <v>0</v>
      </c>
      <c r="AF14" s="240">
        <v>0</v>
      </c>
      <c r="AG14" s="240">
        <v>0</v>
      </c>
      <c r="AH14" s="240">
        <v>0</v>
      </c>
      <c r="AI14" s="240">
        <v>0</v>
      </c>
      <c r="AJ14" s="240">
        <v>0</v>
      </c>
      <c r="AK14" s="240">
        <v>0</v>
      </c>
      <c r="AL14" s="240">
        <v>0</v>
      </c>
      <c r="AM14" s="240">
        <v>0</v>
      </c>
      <c r="AN14" s="240">
        <v>0</v>
      </c>
      <c r="AO14" s="240">
        <v>0</v>
      </c>
      <c r="AP14" s="240">
        <v>0</v>
      </c>
      <c r="AQ14" s="240">
        <v>0</v>
      </c>
      <c r="AR14" s="240">
        <v>0</v>
      </c>
      <c r="AS14" s="240">
        <v>0</v>
      </c>
      <c r="AT14" s="240">
        <v>0</v>
      </c>
      <c r="AU14" s="240">
        <v>0</v>
      </c>
      <c r="AV14" s="240">
        <v>0</v>
      </c>
      <c r="AW14" s="240">
        <v>0</v>
      </c>
      <c r="AX14" s="240">
        <v>0</v>
      </c>
      <c r="AY14" s="240">
        <v>0</v>
      </c>
      <c r="AZ14" s="240">
        <v>0</v>
      </c>
      <c r="BA14" s="240">
        <v>0</v>
      </c>
      <c r="BB14" s="240">
        <v>0</v>
      </c>
      <c r="BC14" s="240">
        <v>0</v>
      </c>
      <c r="BD14" s="240" t="s">
        <v>411</v>
      </c>
      <c r="BE14" s="240" t="s">
        <v>411</v>
      </c>
      <c r="BF14" s="240" t="s">
        <v>411</v>
      </c>
      <c r="BG14" s="240" t="s">
        <v>411</v>
      </c>
      <c r="BH14" s="240">
        <v>26.714760036220948</v>
      </c>
      <c r="BI14" s="240">
        <v>21.956538917423945</v>
      </c>
      <c r="BJ14" s="240">
        <v>18.06167400881057</v>
      </c>
      <c r="BK14" s="240">
        <v>15.008615164740581</v>
      </c>
      <c r="BL14" s="240">
        <v>14.644056975556003</v>
      </c>
      <c r="BM14" s="240">
        <v>8.1914164021072455</v>
      </c>
      <c r="BN14" s="240">
        <v>7.1376212825039191</v>
      </c>
      <c r="BO14" s="240">
        <v>5.4817399669702063</v>
      </c>
      <c r="BP14" s="240">
        <v>4.8540701082483499</v>
      </c>
      <c r="BQ14" s="240">
        <v>1.3964088883836361</v>
      </c>
      <c r="BR14" s="240">
        <v>2.170843054590887</v>
      </c>
      <c r="BS14" s="240">
        <v>1.7942784550682147</v>
      </c>
      <c r="BT14" s="240">
        <v>1.1496710141103375</v>
      </c>
      <c r="BU14" s="240">
        <v>0.87400574777492923</v>
      </c>
      <c r="BV14" s="240">
        <v>0.43467603835205298</v>
      </c>
      <c r="BW14" s="240">
        <v>0.32500135288365384</v>
      </c>
      <c r="BX14" s="240">
        <v>0.38015425429193594</v>
      </c>
      <c r="BY14" s="240">
        <v>0.38916709579192516</v>
      </c>
      <c r="BZ14" s="240">
        <v>0.39144910768549285</v>
      </c>
      <c r="CA14" s="240">
        <v>0</v>
      </c>
      <c r="CB14" s="241">
        <v>0</v>
      </c>
    </row>
    <row r="15" spans="1:80" s="50" customFormat="1" ht="24.75" customHeight="1" x14ac:dyDescent="0.4">
      <c r="B15" s="171" t="s">
        <v>609</v>
      </c>
      <c r="C15" s="64"/>
      <c r="D15" s="240">
        <f t="shared" ref="D15:AI15" si="5">SUM(D16:D19)</f>
        <v>0</v>
      </c>
      <c r="E15" s="240">
        <f t="shared" si="5"/>
        <v>0</v>
      </c>
      <c r="F15" s="240">
        <f t="shared" si="5"/>
        <v>0</v>
      </c>
      <c r="G15" s="240">
        <f t="shared" si="5"/>
        <v>0</v>
      </c>
      <c r="H15" s="240">
        <f t="shared" si="5"/>
        <v>0</v>
      </c>
      <c r="I15" s="240">
        <f t="shared" si="5"/>
        <v>0</v>
      </c>
      <c r="J15" s="240">
        <f t="shared" si="5"/>
        <v>0</v>
      </c>
      <c r="K15" s="240">
        <f t="shared" si="5"/>
        <v>0</v>
      </c>
      <c r="L15" s="240">
        <f t="shared" si="5"/>
        <v>0</v>
      </c>
      <c r="M15" s="240">
        <f t="shared" si="5"/>
        <v>0</v>
      </c>
      <c r="N15" s="240">
        <f t="shared" si="5"/>
        <v>0</v>
      </c>
      <c r="O15" s="240">
        <f t="shared" si="5"/>
        <v>0</v>
      </c>
      <c r="P15" s="240">
        <f t="shared" si="5"/>
        <v>0</v>
      </c>
      <c r="Q15" s="240">
        <f t="shared" si="5"/>
        <v>0</v>
      </c>
      <c r="R15" s="240">
        <f t="shared" si="5"/>
        <v>0</v>
      </c>
      <c r="S15" s="240">
        <f t="shared" si="5"/>
        <v>0</v>
      </c>
      <c r="T15" s="240">
        <f t="shared" si="5"/>
        <v>0</v>
      </c>
      <c r="U15" s="240">
        <f t="shared" si="5"/>
        <v>0</v>
      </c>
      <c r="V15" s="240">
        <f t="shared" si="5"/>
        <v>0</v>
      </c>
      <c r="W15" s="240">
        <f t="shared" si="5"/>
        <v>0</v>
      </c>
      <c r="X15" s="240">
        <f t="shared" si="5"/>
        <v>0</v>
      </c>
      <c r="Y15" s="240">
        <f t="shared" si="5"/>
        <v>0</v>
      </c>
      <c r="Z15" s="240">
        <f t="shared" si="5"/>
        <v>0</v>
      </c>
      <c r="AA15" s="240">
        <f t="shared" si="5"/>
        <v>0</v>
      </c>
      <c r="AB15" s="240">
        <f t="shared" si="5"/>
        <v>0</v>
      </c>
      <c r="AC15" s="240">
        <f t="shared" si="5"/>
        <v>0</v>
      </c>
      <c r="AD15" s="240">
        <f t="shared" si="5"/>
        <v>0</v>
      </c>
      <c r="AE15" s="240">
        <f t="shared" si="5"/>
        <v>0</v>
      </c>
      <c r="AF15" s="240">
        <f t="shared" si="5"/>
        <v>0</v>
      </c>
      <c r="AG15" s="240">
        <f t="shared" si="5"/>
        <v>0</v>
      </c>
      <c r="AH15" s="240">
        <f t="shared" si="5"/>
        <v>0</v>
      </c>
      <c r="AI15" s="240">
        <f t="shared" si="5"/>
        <v>0</v>
      </c>
      <c r="AJ15" s="240">
        <f t="shared" ref="AJ15:BO15" si="6">SUM(AJ16:AJ19)</f>
        <v>0</v>
      </c>
      <c r="AK15" s="240">
        <f t="shared" si="6"/>
        <v>0</v>
      </c>
      <c r="AL15" s="240">
        <f t="shared" si="6"/>
        <v>0</v>
      </c>
      <c r="AM15" s="240">
        <f t="shared" si="6"/>
        <v>0</v>
      </c>
      <c r="AN15" s="240">
        <f t="shared" si="6"/>
        <v>0</v>
      </c>
      <c r="AO15" s="240">
        <f t="shared" si="6"/>
        <v>0</v>
      </c>
      <c r="AP15" s="240">
        <f t="shared" si="6"/>
        <v>0</v>
      </c>
      <c r="AQ15" s="240">
        <f t="shared" si="6"/>
        <v>0</v>
      </c>
      <c r="AR15" s="240">
        <f t="shared" si="6"/>
        <v>0</v>
      </c>
      <c r="AS15" s="240">
        <f t="shared" si="6"/>
        <v>0</v>
      </c>
      <c r="AT15" s="240">
        <f t="shared" si="6"/>
        <v>0</v>
      </c>
      <c r="AU15" s="240">
        <f t="shared" si="6"/>
        <v>0</v>
      </c>
      <c r="AV15" s="240">
        <f t="shared" si="6"/>
        <v>0</v>
      </c>
      <c r="AW15" s="240">
        <f t="shared" si="6"/>
        <v>0</v>
      </c>
      <c r="AX15" s="240">
        <f t="shared" si="6"/>
        <v>0</v>
      </c>
      <c r="AY15" s="240">
        <f t="shared" si="6"/>
        <v>0</v>
      </c>
      <c r="AZ15" s="240">
        <f t="shared" si="6"/>
        <v>0</v>
      </c>
      <c r="BA15" s="240">
        <f t="shared" si="6"/>
        <v>0</v>
      </c>
      <c r="BB15" s="240">
        <f t="shared" si="6"/>
        <v>0</v>
      </c>
      <c r="BC15" s="240">
        <f t="shared" si="6"/>
        <v>0</v>
      </c>
      <c r="BD15" s="240">
        <f t="shared" si="6"/>
        <v>0</v>
      </c>
      <c r="BE15" s="240">
        <f t="shared" si="6"/>
        <v>0</v>
      </c>
      <c r="BF15" s="240">
        <f t="shared" si="6"/>
        <v>0</v>
      </c>
      <c r="BG15" s="240">
        <f t="shared" si="6"/>
        <v>0</v>
      </c>
      <c r="BH15" s="240">
        <f t="shared" si="6"/>
        <v>6750.9130000000005</v>
      </c>
      <c r="BI15" s="240">
        <f t="shared" si="6"/>
        <v>6623.9960046049991</v>
      </c>
      <c r="BJ15" s="240">
        <f t="shared" si="6"/>
        <v>6788.7708489099996</v>
      </c>
      <c r="BK15" s="240">
        <f t="shared" si="6"/>
        <v>7290.4738887753147</v>
      </c>
      <c r="BL15" s="240">
        <f t="shared" si="6"/>
        <v>7229.0433295422672</v>
      </c>
      <c r="BM15" s="240">
        <f t="shared" si="6"/>
        <v>7496.7875480742005</v>
      </c>
      <c r="BN15" s="240">
        <f t="shared" si="6"/>
        <v>7223.176291958669</v>
      </c>
      <c r="BO15" s="240">
        <f t="shared" si="6"/>
        <v>6546.1577279129015</v>
      </c>
      <c r="BP15" s="240">
        <f t="shared" ref="BP15:CB15" si="7">SUM(BP16:BP19)</f>
        <v>5016.643644782459</v>
      </c>
      <c r="BQ15" s="240">
        <f t="shared" si="7"/>
        <v>3410.651326137533</v>
      </c>
      <c r="BR15" s="240">
        <f t="shared" si="7"/>
        <v>2773.9850550374176</v>
      </c>
      <c r="BS15" s="240">
        <f t="shared" si="7"/>
        <v>2458.8870452877054</v>
      </c>
      <c r="BT15" s="240">
        <f t="shared" si="7"/>
        <v>2172.7023094668475</v>
      </c>
      <c r="BU15" s="240">
        <f t="shared" si="7"/>
        <v>2096.0922426807028</v>
      </c>
      <c r="BV15" s="240">
        <f t="shared" si="7"/>
        <v>1806.7634970365709</v>
      </c>
      <c r="BW15" s="240">
        <f t="shared" si="7"/>
        <v>1359.7863017822958</v>
      </c>
      <c r="BX15" s="240">
        <f t="shared" si="7"/>
        <v>2180.4773011461539</v>
      </c>
      <c r="BY15" s="240">
        <f t="shared" si="7"/>
        <v>2198.5356023897834</v>
      </c>
      <c r="BZ15" s="240">
        <f t="shared" si="7"/>
        <v>2296.1481493640372</v>
      </c>
      <c r="CA15" s="240">
        <f t="shared" si="7"/>
        <v>2349.4165092286535</v>
      </c>
      <c r="CB15" s="241">
        <f t="shared" si="7"/>
        <v>2407.2717020969772</v>
      </c>
    </row>
    <row r="16" spans="1:80" s="50" customFormat="1" x14ac:dyDescent="0.4">
      <c r="B16" s="222" t="s">
        <v>605</v>
      </c>
      <c r="C16" s="212"/>
      <c r="D16" s="240" t="s">
        <v>411</v>
      </c>
      <c r="E16" s="240" t="s">
        <v>411</v>
      </c>
      <c r="F16" s="240" t="s">
        <v>411</v>
      </c>
      <c r="G16" s="240" t="s">
        <v>411</v>
      </c>
      <c r="H16" s="240" t="s">
        <v>411</v>
      </c>
      <c r="I16" s="240" t="s">
        <v>411</v>
      </c>
      <c r="J16" s="240" t="s">
        <v>411</v>
      </c>
      <c r="K16" s="240" t="s">
        <v>411</v>
      </c>
      <c r="L16" s="240" t="s">
        <v>411</v>
      </c>
      <c r="M16" s="240" t="s">
        <v>411</v>
      </c>
      <c r="N16" s="240" t="s">
        <v>411</v>
      </c>
      <c r="O16" s="240" t="s">
        <v>411</v>
      </c>
      <c r="P16" s="240" t="s">
        <v>411</v>
      </c>
      <c r="Q16" s="240" t="s">
        <v>411</v>
      </c>
      <c r="R16" s="240" t="s">
        <v>411</v>
      </c>
      <c r="S16" s="240" t="s">
        <v>411</v>
      </c>
      <c r="T16" s="240" t="s">
        <v>411</v>
      </c>
      <c r="U16" s="240" t="s">
        <v>411</v>
      </c>
      <c r="V16" s="240" t="s">
        <v>411</v>
      </c>
      <c r="W16" s="240" t="s">
        <v>411</v>
      </c>
      <c r="X16" s="240" t="s">
        <v>411</v>
      </c>
      <c r="Y16" s="240" t="s">
        <v>411</v>
      </c>
      <c r="Z16" s="240" t="s">
        <v>411</v>
      </c>
      <c r="AA16" s="240" t="s">
        <v>411</v>
      </c>
      <c r="AB16" s="240" t="s">
        <v>411</v>
      </c>
      <c r="AC16" s="240" t="s">
        <v>411</v>
      </c>
      <c r="AD16" s="240" t="s">
        <v>411</v>
      </c>
      <c r="AE16" s="240" t="s">
        <v>411</v>
      </c>
      <c r="AF16" s="240" t="s">
        <v>411</v>
      </c>
      <c r="AG16" s="240" t="s">
        <v>411</v>
      </c>
      <c r="AH16" s="240" t="s">
        <v>411</v>
      </c>
      <c r="AI16" s="240" t="s">
        <v>411</v>
      </c>
      <c r="AJ16" s="240" t="s">
        <v>411</v>
      </c>
      <c r="AK16" s="240" t="s">
        <v>411</v>
      </c>
      <c r="AL16" s="240" t="s">
        <v>411</v>
      </c>
      <c r="AM16" s="240" t="s">
        <v>411</v>
      </c>
      <c r="AN16" s="240" t="s">
        <v>411</v>
      </c>
      <c r="AO16" s="240" t="s">
        <v>411</v>
      </c>
      <c r="AP16" s="240" t="s">
        <v>411</v>
      </c>
      <c r="AQ16" s="240" t="s">
        <v>411</v>
      </c>
      <c r="AR16" s="240" t="s">
        <v>411</v>
      </c>
      <c r="AS16" s="240" t="s">
        <v>411</v>
      </c>
      <c r="AT16" s="240" t="s">
        <v>411</v>
      </c>
      <c r="AU16" s="240" t="s">
        <v>411</v>
      </c>
      <c r="AV16" s="240" t="s">
        <v>411</v>
      </c>
      <c r="AW16" s="240" t="s">
        <v>411</v>
      </c>
      <c r="AX16" s="240" t="s">
        <v>411</v>
      </c>
      <c r="AY16" s="240" t="s">
        <v>411</v>
      </c>
      <c r="AZ16" s="240" t="s">
        <v>411</v>
      </c>
      <c r="BA16" s="240" t="s">
        <v>411</v>
      </c>
      <c r="BB16" s="240" t="s">
        <v>411</v>
      </c>
      <c r="BC16" s="240" t="s">
        <v>411</v>
      </c>
      <c r="BD16" s="240" t="s">
        <v>411</v>
      </c>
      <c r="BE16" s="240" t="s">
        <v>411</v>
      </c>
      <c r="BF16" s="240" t="s">
        <v>411</v>
      </c>
      <c r="BG16" s="240" t="s">
        <v>411</v>
      </c>
      <c r="BH16" s="240">
        <f t="shared" ref="BH16:CB16" si="8">BH6-BH11</f>
        <v>3953.7842532317363</v>
      </c>
      <c r="BI16" s="240">
        <f t="shared" si="8"/>
        <v>3950.3417630533431</v>
      </c>
      <c r="BJ16" s="240">
        <f t="shared" si="8"/>
        <v>4100.6338335056571</v>
      </c>
      <c r="BK16" s="240">
        <f t="shared" si="8"/>
        <v>4642.9075633741932</v>
      </c>
      <c r="BL16" s="240">
        <f t="shared" si="8"/>
        <v>4736.7609194848892</v>
      </c>
      <c r="BM16" s="240">
        <f t="shared" si="8"/>
        <v>4727.4545740895683</v>
      </c>
      <c r="BN16" s="240">
        <f t="shared" si="8"/>
        <v>4429.407313899017</v>
      </c>
      <c r="BO16" s="240">
        <f t="shared" si="8"/>
        <v>3887.3832286672528</v>
      </c>
      <c r="BP16" s="240">
        <f t="shared" si="8"/>
        <v>2413.1440646750539</v>
      </c>
      <c r="BQ16" s="240">
        <f t="shared" si="8"/>
        <v>971.08783031723078</v>
      </c>
      <c r="BR16" s="240">
        <f t="shared" si="8"/>
        <v>453.69977783281934</v>
      </c>
      <c r="BS16" s="240">
        <f t="shared" si="8"/>
        <v>231.13959579658541</v>
      </c>
      <c r="BT16" s="240">
        <f t="shared" si="8"/>
        <v>99.205461227343307</v>
      </c>
      <c r="BU16" s="240">
        <f t="shared" si="8"/>
        <v>28.960770188816397</v>
      </c>
      <c r="BV16" s="240">
        <f t="shared" si="8"/>
        <v>3.1480217970206676</v>
      </c>
      <c r="BW16" s="240">
        <f t="shared" si="8"/>
        <v>8.4495000000000002E-4</v>
      </c>
      <c r="BX16" s="240">
        <f t="shared" si="8"/>
        <v>-8.7648777655854077E-2</v>
      </c>
      <c r="BY16" s="240">
        <f t="shared" si="8"/>
        <v>-9.8684490726671084E-2</v>
      </c>
      <c r="BZ16" s="240">
        <f t="shared" si="8"/>
        <v>-6.5613143934835833E-2</v>
      </c>
      <c r="CA16" s="240">
        <f t="shared" si="8"/>
        <v>0.96755600974933742</v>
      </c>
      <c r="CB16" s="241">
        <f t="shared" si="8"/>
        <v>1.0008449500000001</v>
      </c>
    </row>
    <row r="17" spans="1:80" s="50" customFormat="1" x14ac:dyDescent="0.4">
      <c r="B17" s="64" t="s">
        <v>610</v>
      </c>
      <c r="C17" s="171"/>
      <c r="D17" s="240" t="s">
        <v>411</v>
      </c>
      <c r="E17" s="240" t="s">
        <v>411</v>
      </c>
      <c r="F17" s="240" t="s">
        <v>411</v>
      </c>
      <c r="G17" s="240" t="s">
        <v>411</v>
      </c>
      <c r="H17" s="240" t="s">
        <v>411</v>
      </c>
      <c r="I17" s="240" t="s">
        <v>411</v>
      </c>
      <c r="J17" s="240" t="s">
        <v>411</v>
      </c>
      <c r="K17" s="240" t="s">
        <v>411</v>
      </c>
      <c r="L17" s="240" t="s">
        <v>411</v>
      </c>
      <c r="M17" s="240" t="s">
        <v>411</v>
      </c>
      <c r="N17" s="240" t="s">
        <v>411</v>
      </c>
      <c r="O17" s="240" t="s">
        <v>411</v>
      </c>
      <c r="P17" s="240" t="s">
        <v>411</v>
      </c>
      <c r="Q17" s="240" t="s">
        <v>411</v>
      </c>
      <c r="R17" s="240" t="s">
        <v>411</v>
      </c>
      <c r="S17" s="240" t="s">
        <v>411</v>
      </c>
      <c r="T17" s="240" t="s">
        <v>411</v>
      </c>
      <c r="U17" s="240" t="s">
        <v>411</v>
      </c>
      <c r="V17" s="240" t="s">
        <v>411</v>
      </c>
      <c r="W17" s="240" t="s">
        <v>411</v>
      </c>
      <c r="X17" s="240" t="s">
        <v>411</v>
      </c>
      <c r="Y17" s="240" t="s">
        <v>411</v>
      </c>
      <c r="Z17" s="240" t="s">
        <v>411</v>
      </c>
      <c r="AA17" s="240" t="s">
        <v>411</v>
      </c>
      <c r="AB17" s="240" t="s">
        <v>411</v>
      </c>
      <c r="AC17" s="240" t="s">
        <v>411</v>
      </c>
      <c r="AD17" s="240" t="s">
        <v>411</v>
      </c>
      <c r="AE17" s="240" t="s">
        <v>411</v>
      </c>
      <c r="AF17" s="240" t="s">
        <v>411</v>
      </c>
      <c r="AG17" s="240" t="s">
        <v>411</v>
      </c>
      <c r="AH17" s="240" t="s">
        <v>411</v>
      </c>
      <c r="AI17" s="240" t="s">
        <v>411</v>
      </c>
      <c r="AJ17" s="240" t="s">
        <v>411</v>
      </c>
      <c r="AK17" s="240" t="s">
        <v>411</v>
      </c>
      <c r="AL17" s="240" t="s">
        <v>411</v>
      </c>
      <c r="AM17" s="240" t="s">
        <v>411</v>
      </c>
      <c r="AN17" s="240" t="s">
        <v>411</v>
      </c>
      <c r="AO17" s="240" t="s">
        <v>411</v>
      </c>
      <c r="AP17" s="240" t="s">
        <v>411</v>
      </c>
      <c r="AQ17" s="240" t="s">
        <v>411</v>
      </c>
      <c r="AR17" s="240" t="s">
        <v>411</v>
      </c>
      <c r="AS17" s="240" t="s">
        <v>411</v>
      </c>
      <c r="AT17" s="240" t="s">
        <v>411</v>
      </c>
      <c r="AU17" s="240" t="s">
        <v>411</v>
      </c>
      <c r="AV17" s="240" t="s">
        <v>411</v>
      </c>
      <c r="AW17" s="240" t="s">
        <v>411</v>
      </c>
      <c r="AX17" s="240" t="s">
        <v>411</v>
      </c>
      <c r="AY17" s="240" t="s">
        <v>411</v>
      </c>
      <c r="AZ17" s="240" t="s">
        <v>411</v>
      </c>
      <c r="BA17" s="240" t="s">
        <v>411</v>
      </c>
      <c r="BB17" s="240" t="s">
        <v>411</v>
      </c>
      <c r="BC17" s="240" t="s">
        <v>411</v>
      </c>
      <c r="BD17" s="240" t="s">
        <v>411</v>
      </c>
      <c r="BE17" s="240" t="s">
        <v>411</v>
      </c>
      <c r="BF17" s="240" t="s">
        <v>411</v>
      </c>
      <c r="BG17" s="240" t="s">
        <v>411</v>
      </c>
      <c r="BH17" s="240">
        <f t="shared" ref="BH17:CB17" si="9">BH7-BH12</f>
        <v>2217.1601861909335</v>
      </c>
      <c r="BI17" s="240">
        <f t="shared" si="9"/>
        <v>2105.6454449380922</v>
      </c>
      <c r="BJ17" s="240">
        <f t="shared" si="9"/>
        <v>2116.3850352606423</v>
      </c>
      <c r="BK17" s="240">
        <f t="shared" si="9"/>
        <v>2145.6769502982315</v>
      </c>
      <c r="BL17" s="240">
        <f t="shared" si="9"/>
        <v>2042.0937964678544</v>
      </c>
      <c r="BM17" s="240">
        <f t="shared" si="9"/>
        <v>2268.9005564261188</v>
      </c>
      <c r="BN17" s="240">
        <f t="shared" si="9"/>
        <v>2200.6879547325525</v>
      </c>
      <c r="BO17" s="240">
        <f t="shared" si="9"/>
        <v>2046.557400271515</v>
      </c>
      <c r="BP17" s="240">
        <f t="shared" si="9"/>
        <v>1928.7480865398493</v>
      </c>
      <c r="BQ17" s="240">
        <f t="shared" si="9"/>
        <v>1730.1651089447923</v>
      </c>
      <c r="BR17" s="240">
        <f t="shared" si="9"/>
        <v>1605.1906213365639</v>
      </c>
      <c r="BS17" s="240">
        <f t="shared" si="9"/>
        <v>1495.4882819575969</v>
      </c>
      <c r="BT17" s="240">
        <f t="shared" si="9"/>
        <v>1351.1295209249047</v>
      </c>
      <c r="BU17" s="240">
        <f t="shared" si="9"/>
        <v>1311.174943642415</v>
      </c>
      <c r="BV17" s="240">
        <f t="shared" si="9"/>
        <v>1098.2155182443782</v>
      </c>
      <c r="BW17" s="240">
        <f t="shared" si="9"/>
        <v>794.94025479351876</v>
      </c>
      <c r="BX17" s="240">
        <f t="shared" si="9"/>
        <v>1163.8549409817781</v>
      </c>
      <c r="BY17" s="240">
        <f t="shared" si="9"/>
        <v>1095.4316607270139</v>
      </c>
      <c r="BZ17" s="240">
        <f t="shared" si="9"/>
        <v>1091.3671340385154</v>
      </c>
      <c r="CA17" s="240">
        <f t="shared" si="9"/>
        <v>1095.3854128483003</v>
      </c>
      <c r="CB17" s="241">
        <f t="shared" si="9"/>
        <v>1109.7019931055629</v>
      </c>
    </row>
    <row r="18" spans="1:80" s="50" customFormat="1" x14ac:dyDescent="0.4">
      <c r="B18" s="222" t="s">
        <v>410</v>
      </c>
      <c r="C18" s="212"/>
      <c r="D18" s="240" t="s">
        <v>411</v>
      </c>
      <c r="E18" s="240" t="s">
        <v>411</v>
      </c>
      <c r="F18" s="240" t="s">
        <v>411</v>
      </c>
      <c r="G18" s="240" t="s">
        <v>411</v>
      </c>
      <c r="H18" s="240" t="s">
        <v>411</v>
      </c>
      <c r="I18" s="240" t="s">
        <v>411</v>
      </c>
      <c r="J18" s="240" t="s">
        <v>411</v>
      </c>
      <c r="K18" s="240" t="s">
        <v>411</v>
      </c>
      <c r="L18" s="240" t="s">
        <v>411</v>
      </c>
      <c r="M18" s="240" t="s">
        <v>411</v>
      </c>
      <c r="N18" s="240" t="s">
        <v>411</v>
      </c>
      <c r="O18" s="240" t="s">
        <v>411</v>
      </c>
      <c r="P18" s="240" t="s">
        <v>411</v>
      </c>
      <c r="Q18" s="240" t="s">
        <v>411</v>
      </c>
      <c r="R18" s="240" t="s">
        <v>411</v>
      </c>
      <c r="S18" s="240" t="s">
        <v>411</v>
      </c>
      <c r="T18" s="240" t="s">
        <v>411</v>
      </c>
      <c r="U18" s="240" t="s">
        <v>411</v>
      </c>
      <c r="V18" s="240" t="s">
        <v>411</v>
      </c>
      <c r="W18" s="240" t="s">
        <v>411</v>
      </c>
      <c r="X18" s="240" t="s">
        <v>411</v>
      </c>
      <c r="Y18" s="240" t="s">
        <v>411</v>
      </c>
      <c r="Z18" s="240" t="s">
        <v>411</v>
      </c>
      <c r="AA18" s="240" t="s">
        <v>411</v>
      </c>
      <c r="AB18" s="240" t="s">
        <v>411</v>
      </c>
      <c r="AC18" s="240" t="s">
        <v>411</v>
      </c>
      <c r="AD18" s="240" t="s">
        <v>411</v>
      </c>
      <c r="AE18" s="240" t="s">
        <v>411</v>
      </c>
      <c r="AF18" s="240" t="s">
        <v>411</v>
      </c>
      <c r="AG18" s="240" t="s">
        <v>411</v>
      </c>
      <c r="AH18" s="240" t="s">
        <v>411</v>
      </c>
      <c r="AI18" s="240" t="s">
        <v>411</v>
      </c>
      <c r="AJ18" s="240" t="s">
        <v>411</v>
      </c>
      <c r="AK18" s="240" t="s">
        <v>411</v>
      </c>
      <c r="AL18" s="240" t="s">
        <v>411</v>
      </c>
      <c r="AM18" s="240" t="s">
        <v>411</v>
      </c>
      <c r="AN18" s="240" t="s">
        <v>411</v>
      </c>
      <c r="AO18" s="240" t="s">
        <v>411</v>
      </c>
      <c r="AP18" s="240" t="s">
        <v>411</v>
      </c>
      <c r="AQ18" s="240" t="s">
        <v>411</v>
      </c>
      <c r="AR18" s="240" t="s">
        <v>411</v>
      </c>
      <c r="AS18" s="240" t="s">
        <v>411</v>
      </c>
      <c r="AT18" s="240" t="s">
        <v>411</v>
      </c>
      <c r="AU18" s="240" t="s">
        <v>411</v>
      </c>
      <c r="AV18" s="240" t="s">
        <v>411</v>
      </c>
      <c r="AW18" s="240" t="s">
        <v>411</v>
      </c>
      <c r="AX18" s="240" t="s">
        <v>411</v>
      </c>
      <c r="AY18" s="240" t="s">
        <v>411</v>
      </c>
      <c r="AZ18" s="240" t="s">
        <v>411</v>
      </c>
      <c r="BA18" s="240" t="s">
        <v>411</v>
      </c>
      <c r="BB18" s="240" t="s">
        <v>411</v>
      </c>
      <c r="BC18" s="240" t="s">
        <v>411</v>
      </c>
      <c r="BD18" s="240" t="s">
        <v>411</v>
      </c>
      <c r="BE18" s="240" t="s">
        <v>411</v>
      </c>
      <c r="BF18" s="240" t="s">
        <v>411</v>
      </c>
      <c r="BG18" s="240" t="s">
        <v>411</v>
      </c>
      <c r="BH18" s="240">
        <f t="shared" ref="BH18:CB18" si="10">BH8-BH13</f>
        <v>219.43185547506562</v>
      </c>
      <c r="BI18" s="240">
        <f t="shared" si="10"/>
        <v>211.47365936339611</v>
      </c>
      <c r="BJ18" s="240">
        <f t="shared" si="10"/>
        <v>220.24564364969797</v>
      </c>
      <c r="BK18" s="240">
        <f t="shared" si="10"/>
        <v>215.2442876571647</v>
      </c>
      <c r="BL18" s="240">
        <f t="shared" si="10"/>
        <v>217.12437521384268</v>
      </c>
      <c r="BM18" s="240">
        <f t="shared" si="10"/>
        <v>266.39427633286368</v>
      </c>
      <c r="BN18" s="240">
        <f t="shared" si="10"/>
        <v>353.35186463254763</v>
      </c>
      <c r="BO18" s="240">
        <f t="shared" si="10"/>
        <v>397.8425642598624</v>
      </c>
      <c r="BP18" s="240">
        <f t="shared" si="10"/>
        <v>478.81074815035748</v>
      </c>
      <c r="BQ18" s="240">
        <f t="shared" si="10"/>
        <v>533.98082063385175</v>
      </c>
      <c r="BR18" s="240">
        <f t="shared" si="10"/>
        <v>567.98082622905065</v>
      </c>
      <c r="BS18" s="240">
        <f t="shared" si="10"/>
        <v>608.57064719874325</v>
      </c>
      <c r="BT18" s="240">
        <f t="shared" si="10"/>
        <v>615.06802267742637</v>
      </c>
      <c r="BU18" s="240">
        <f t="shared" si="10"/>
        <v>666.15053409738573</v>
      </c>
      <c r="BV18" s="240">
        <f t="shared" si="10"/>
        <v>662.8292341180711</v>
      </c>
      <c r="BW18" s="240">
        <f t="shared" si="10"/>
        <v>538.25765447905178</v>
      </c>
      <c r="BX18" s="240">
        <f t="shared" si="10"/>
        <v>959.55623709960389</v>
      </c>
      <c r="BY18" s="240">
        <f t="shared" si="10"/>
        <v>1041.1560882462991</v>
      </c>
      <c r="BZ18" s="240">
        <f t="shared" si="10"/>
        <v>1141.0381042797339</v>
      </c>
      <c r="CA18" s="240">
        <f t="shared" si="10"/>
        <v>1183.8876850003351</v>
      </c>
      <c r="CB18" s="241">
        <f t="shared" si="10"/>
        <v>1233.2062137564967</v>
      </c>
    </row>
    <row r="19" spans="1:80" s="50" customFormat="1" x14ac:dyDescent="0.4">
      <c r="B19" s="222" t="s">
        <v>607</v>
      </c>
      <c r="C19" s="212"/>
      <c r="D19" s="240" t="s">
        <v>411</v>
      </c>
      <c r="E19" s="240" t="s">
        <v>411</v>
      </c>
      <c r="F19" s="240" t="s">
        <v>411</v>
      </c>
      <c r="G19" s="240" t="s">
        <v>411</v>
      </c>
      <c r="H19" s="240" t="s">
        <v>411</v>
      </c>
      <c r="I19" s="240" t="s">
        <v>411</v>
      </c>
      <c r="J19" s="240" t="s">
        <v>411</v>
      </c>
      <c r="K19" s="240" t="s">
        <v>411</v>
      </c>
      <c r="L19" s="240" t="s">
        <v>411</v>
      </c>
      <c r="M19" s="240" t="s">
        <v>411</v>
      </c>
      <c r="N19" s="240" t="s">
        <v>411</v>
      </c>
      <c r="O19" s="240" t="s">
        <v>411</v>
      </c>
      <c r="P19" s="240" t="s">
        <v>411</v>
      </c>
      <c r="Q19" s="240" t="s">
        <v>411</v>
      </c>
      <c r="R19" s="240" t="s">
        <v>411</v>
      </c>
      <c r="S19" s="240" t="s">
        <v>411</v>
      </c>
      <c r="T19" s="240" t="s">
        <v>411</v>
      </c>
      <c r="U19" s="240" t="s">
        <v>411</v>
      </c>
      <c r="V19" s="240" t="s">
        <v>411</v>
      </c>
      <c r="W19" s="240" t="s">
        <v>411</v>
      </c>
      <c r="X19" s="240" t="s">
        <v>411</v>
      </c>
      <c r="Y19" s="240" t="s">
        <v>411</v>
      </c>
      <c r="Z19" s="240" t="s">
        <v>411</v>
      </c>
      <c r="AA19" s="240" t="s">
        <v>411</v>
      </c>
      <c r="AB19" s="240" t="s">
        <v>411</v>
      </c>
      <c r="AC19" s="240" t="s">
        <v>411</v>
      </c>
      <c r="AD19" s="240" t="s">
        <v>411</v>
      </c>
      <c r="AE19" s="240" t="s">
        <v>411</v>
      </c>
      <c r="AF19" s="240" t="s">
        <v>411</v>
      </c>
      <c r="AG19" s="240" t="s">
        <v>411</v>
      </c>
      <c r="AH19" s="240" t="s">
        <v>411</v>
      </c>
      <c r="AI19" s="240" t="s">
        <v>411</v>
      </c>
      <c r="AJ19" s="240" t="s">
        <v>411</v>
      </c>
      <c r="AK19" s="240" t="s">
        <v>411</v>
      </c>
      <c r="AL19" s="240" t="s">
        <v>411</v>
      </c>
      <c r="AM19" s="240" t="s">
        <v>411</v>
      </c>
      <c r="AN19" s="240" t="s">
        <v>411</v>
      </c>
      <c r="AO19" s="240" t="s">
        <v>411</v>
      </c>
      <c r="AP19" s="240" t="s">
        <v>411</v>
      </c>
      <c r="AQ19" s="240" t="s">
        <v>411</v>
      </c>
      <c r="AR19" s="240" t="s">
        <v>411</v>
      </c>
      <c r="AS19" s="240" t="s">
        <v>411</v>
      </c>
      <c r="AT19" s="240" t="s">
        <v>411</v>
      </c>
      <c r="AU19" s="240" t="s">
        <v>411</v>
      </c>
      <c r="AV19" s="240" t="s">
        <v>411</v>
      </c>
      <c r="AW19" s="240" t="s">
        <v>411</v>
      </c>
      <c r="AX19" s="240" t="s">
        <v>411</v>
      </c>
      <c r="AY19" s="240" t="s">
        <v>411</v>
      </c>
      <c r="AZ19" s="240" t="s">
        <v>411</v>
      </c>
      <c r="BA19" s="240" t="s">
        <v>411</v>
      </c>
      <c r="BB19" s="240" t="s">
        <v>411</v>
      </c>
      <c r="BC19" s="240" t="s">
        <v>411</v>
      </c>
      <c r="BD19" s="240" t="s">
        <v>411</v>
      </c>
      <c r="BE19" s="240" t="s">
        <v>411</v>
      </c>
      <c r="BF19" s="240" t="s">
        <v>411</v>
      </c>
      <c r="BG19" s="240" t="s">
        <v>411</v>
      </c>
      <c r="BH19" s="240">
        <f t="shared" ref="BH19:CB19" si="11">BH9-BH14</f>
        <v>360.53670510226539</v>
      </c>
      <c r="BI19" s="240">
        <f t="shared" si="11"/>
        <v>356.5351372501683</v>
      </c>
      <c r="BJ19" s="240">
        <f t="shared" si="11"/>
        <v>351.50633649400265</v>
      </c>
      <c r="BK19" s="240">
        <f t="shared" si="11"/>
        <v>286.64508744572544</v>
      </c>
      <c r="BL19" s="240">
        <f t="shared" si="11"/>
        <v>233.06423837568084</v>
      </c>
      <c r="BM19" s="240">
        <f t="shared" si="11"/>
        <v>234.03814122565032</v>
      </c>
      <c r="BN19" s="240">
        <f t="shared" si="11"/>
        <v>239.7291586945517</v>
      </c>
      <c r="BO19" s="240">
        <f t="shared" si="11"/>
        <v>214.37453471427136</v>
      </c>
      <c r="BP19" s="240">
        <f t="shared" si="11"/>
        <v>195.94074541719908</v>
      </c>
      <c r="BQ19" s="240">
        <f t="shared" si="11"/>
        <v>175.41756624165805</v>
      </c>
      <c r="BR19" s="240">
        <f t="shared" si="11"/>
        <v>147.11382963898342</v>
      </c>
      <c r="BS19" s="240">
        <f t="shared" si="11"/>
        <v>123.68852033478015</v>
      </c>
      <c r="BT19" s="240">
        <f t="shared" si="11"/>
        <v>107.29930463717282</v>
      </c>
      <c r="BU19" s="240">
        <f t="shared" si="11"/>
        <v>89.805994752085354</v>
      </c>
      <c r="BV19" s="240">
        <f t="shared" si="11"/>
        <v>42.570722877100984</v>
      </c>
      <c r="BW19" s="240">
        <f t="shared" si="11"/>
        <v>26.587547559725149</v>
      </c>
      <c r="BX19" s="240">
        <f t="shared" si="11"/>
        <v>57.153771842427979</v>
      </c>
      <c r="BY19" s="240">
        <f t="shared" si="11"/>
        <v>62.046537907197212</v>
      </c>
      <c r="BZ19" s="240">
        <f t="shared" si="11"/>
        <v>63.808524189723038</v>
      </c>
      <c r="CA19" s="240">
        <f t="shared" si="11"/>
        <v>69.175855370268749</v>
      </c>
      <c r="CB19" s="241">
        <f t="shared" si="11"/>
        <v>63.362650284917315</v>
      </c>
    </row>
    <row r="20" spans="1:80" ht="24.75" customHeight="1" x14ac:dyDescent="0.4">
      <c r="A20" s="256"/>
      <c r="B20" s="171" t="s">
        <v>611</v>
      </c>
      <c r="C20" s="50"/>
      <c r="D20" s="240">
        <f t="shared" ref="D20:AI20" si="12">SUM(D25,D26,D27,D28,D23)</f>
        <v>0</v>
      </c>
      <c r="E20" s="240">
        <f t="shared" si="12"/>
        <v>0</v>
      </c>
      <c r="F20" s="240">
        <f t="shared" si="12"/>
        <v>0</v>
      </c>
      <c r="G20" s="240">
        <f t="shared" si="12"/>
        <v>0</v>
      </c>
      <c r="H20" s="240">
        <f t="shared" si="12"/>
        <v>0</v>
      </c>
      <c r="I20" s="240">
        <f t="shared" si="12"/>
        <v>0</v>
      </c>
      <c r="J20" s="240">
        <f t="shared" si="12"/>
        <v>0</v>
      </c>
      <c r="K20" s="240">
        <f t="shared" si="12"/>
        <v>0</v>
      </c>
      <c r="L20" s="240">
        <f t="shared" si="12"/>
        <v>0</v>
      </c>
      <c r="M20" s="240">
        <f t="shared" si="12"/>
        <v>0</v>
      </c>
      <c r="N20" s="240">
        <f t="shared" si="12"/>
        <v>0</v>
      </c>
      <c r="O20" s="240">
        <f t="shared" si="12"/>
        <v>0</v>
      </c>
      <c r="P20" s="240">
        <f t="shared" si="12"/>
        <v>0</v>
      </c>
      <c r="Q20" s="240">
        <f t="shared" si="12"/>
        <v>0</v>
      </c>
      <c r="R20" s="240">
        <f t="shared" si="12"/>
        <v>0</v>
      </c>
      <c r="S20" s="240">
        <f t="shared" si="12"/>
        <v>0</v>
      </c>
      <c r="T20" s="240">
        <f t="shared" si="12"/>
        <v>0</v>
      </c>
      <c r="U20" s="240">
        <f t="shared" si="12"/>
        <v>0</v>
      </c>
      <c r="V20" s="240">
        <f t="shared" si="12"/>
        <v>0</v>
      </c>
      <c r="W20" s="240">
        <f t="shared" si="12"/>
        <v>0</v>
      </c>
      <c r="X20" s="240">
        <f t="shared" si="12"/>
        <v>0</v>
      </c>
      <c r="Y20" s="240">
        <f t="shared" si="12"/>
        <v>0</v>
      </c>
      <c r="Z20" s="240">
        <f t="shared" si="12"/>
        <v>0</v>
      </c>
      <c r="AA20" s="240">
        <f t="shared" si="12"/>
        <v>0</v>
      </c>
      <c r="AB20" s="240">
        <f t="shared" si="12"/>
        <v>0</v>
      </c>
      <c r="AC20" s="240">
        <f t="shared" si="12"/>
        <v>0</v>
      </c>
      <c r="AD20" s="240">
        <f t="shared" si="12"/>
        <v>0</v>
      </c>
      <c r="AE20" s="240">
        <f t="shared" si="12"/>
        <v>0</v>
      </c>
      <c r="AF20" s="240">
        <f t="shared" si="12"/>
        <v>0</v>
      </c>
      <c r="AG20" s="240">
        <f t="shared" si="12"/>
        <v>0</v>
      </c>
      <c r="AH20" s="240">
        <f t="shared" si="12"/>
        <v>1000</v>
      </c>
      <c r="AI20" s="240">
        <f t="shared" si="12"/>
        <v>1051</v>
      </c>
      <c r="AJ20" s="240">
        <f t="shared" ref="AJ20:BO20" si="13">SUM(AJ25,AJ26,AJ27,AJ28,AJ23)</f>
        <v>1436</v>
      </c>
      <c r="AK20" s="240">
        <f t="shared" si="13"/>
        <v>2320.92</v>
      </c>
      <c r="AL20" s="240">
        <f t="shared" si="13"/>
        <v>3671</v>
      </c>
      <c r="AM20" s="240">
        <f t="shared" si="13"/>
        <v>4607</v>
      </c>
      <c r="AN20" s="240">
        <f t="shared" si="13"/>
        <v>5281</v>
      </c>
      <c r="AO20" s="240">
        <f t="shared" si="13"/>
        <v>6075</v>
      </c>
      <c r="AP20" s="240">
        <f t="shared" si="13"/>
        <v>6507</v>
      </c>
      <c r="AQ20" s="240">
        <f t="shared" si="13"/>
        <v>6382</v>
      </c>
      <c r="AR20" s="240">
        <f t="shared" si="13"/>
        <v>5728</v>
      </c>
      <c r="AS20" s="240">
        <f t="shared" si="13"/>
        <v>5625</v>
      </c>
      <c r="AT20" s="240">
        <f t="shared" si="13"/>
        <v>6590</v>
      </c>
      <c r="AU20" s="240">
        <f t="shared" si="13"/>
        <v>8888.0228995117304</v>
      </c>
      <c r="AV20" s="240">
        <f t="shared" si="13"/>
        <v>11061.988000000001</v>
      </c>
      <c r="AW20" s="240">
        <f t="shared" si="13"/>
        <v>12170.623</v>
      </c>
      <c r="AX20" s="240">
        <f t="shared" si="13"/>
        <v>12418.047999999999</v>
      </c>
      <c r="AY20" s="240">
        <f t="shared" si="13"/>
        <v>12804.532999999999</v>
      </c>
      <c r="AZ20" s="240">
        <f t="shared" si="13"/>
        <v>10629.695</v>
      </c>
      <c r="BA20" s="240">
        <f t="shared" si="13"/>
        <v>8192.3170000000009</v>
      </c>
      <c r="BB20" s="240">
        <f t="shared" si="13"/>
        <v>8171.6899999999987</v>
      </c>
      <c r="BC20" s="240">
        <f t="shared" si="13"/>
        <v>8301.3220000000001</v>
      </c>
      <c r="BD20" s="240">
        <f t="shared" si="13"/>
        <v>9026.226999999999</v>
      </c>
      <c r="BE20" s="240">
        <f t="shared" si="13"/>
        <v>9614.9071194121716</v>
      </c>
      <c r="BF20" s="240">
        <f t="shared" si="13"/>
        <v>9753.3147109525999</v>
      </c>
      <c r="BG20" s="240">
        <f t="shared" si="13"/>
        <v>10343.93625241993</v>
      </c>
      <c r="BH20" s="240">
        <f t="shared" si="13"/>
        <v>9900.2150000000001</v>
      </c>
      <c r="BI20" s="240">
        <f t="shared" si="13"/>
        <v>9067.7110046050002</v>
      </c>
      <c r="BJ20" s="240">
        <f t="shared" si="13"/>
        <v>8752.58984891</v>
      </c>
      <c r="BK20" s="240">
        <f t="shared" si="13"/>
        <v>8939.9078692587664</v>
      </c>
      <c r="BL20" s="240">
        <f t="shared" si="13"/>
        <v>8594.5344093899985</v>
      </c>
      <c r="BM20" s="240">
        <f t="shared" si="13"/>
        <v>8277.5189778200001</v>
      </c>
      <c r="BN20" s="240">
        <f t="shared" si="13"/>
        <v>0</v>
      </c>
      <c r="BO20" s="240">
        <f t="shared" si="13"/>
        <v>0</v>
      </c>
      <c r="BP20" s="240">
        <f t="shared" ref="BP20:CB20" si="14">SUM(BP25,BP26,BP27,BP28,BP23)</f>
        <v>0</v>
      </c>
      <c r="BQ20" s="240">
        <f t="shared" si="14"/>
        <v>0</v>
      </c>
      <c r="BR20" s="240">
        <f t="shared" si="14"/>
        <v>0</v>
      </c>
      <c r="BS20" s="240">
        <f t="shared" si="14"/>
        <v>0</v>
      </c>
      <c r="BT20" s="240">
        <f t="shared" si="14"/>
        <v>0</v>
      </c>
      <c r="BU20" s="240">
        <f t="shared" si="14"/>
        <v>0</v>
      </c>
      <c r="BV20" s="240">
        <f t="shared" si="14"/>
        <v>0</v>
      </c>
      <c r="BW20" s="240">
        <f t="shared" si="14"/>
        <v>0</v>
      </c>
      <c r="BX20" s="240">
        <f t="shared" si="14"/>
        <v>0</v>
      </c>
      <c r="BY20" s="240">
        <f t="shared" si="14"/>
        <v>0</v>
      </c>
      <c r="BZ20" s="240">
        <f t="shared" si="14"/>
        <v>0</v>
      </c>
      <c r="CA20" s="240">
        <f t="shared" si="14"/>
        <v>0</v>
      </c>
      <c r="CB20" s="241">
        <f t="shared" si="14"/>
        <v>0</v>
      </c>
    </row>
    <row r="21" spans="1:80" x14ac:dyDescent="0.4">
      <c r="A21" s="256"/>
      <c r="B21" s="171" t="s">
        <v>612</v>
      </c>
      <c r="C21" s="50"/>
      <c r="D21" s="240">
        <f t="shared" ref="D21:AI21" si="15">SUM(D7:D9)</f>
        <v>0</v>
      </c>
      <c r="E21" s="240">
        <f t="shared" si="15"/>
        <v>0</v>
      </c>
      <c r="F21" s="240">
        <f t="shared" si="15"/>
        <v>0</v>
      </c>
      <c r="G21" s="240">
        <f t="shared" si="15"/>
        <v>0</v>
      </c>
      <c r="H21" s="240">
        <f t="shared" si="15"/>
        <v>0</v>
      </c>
      <c r="I21" s="240">
        <f t="shared" si="15"/>
        <v>0</v>
      </c>
      <c r="J21" s="240">
        <f t="shared" si="15"/>
        <v>0</v>
      </c>
      <c r="K21" s="240">
        <f t="shared" si="15"/>
        <v>0</v>
      </c>
      <c r="L21" s="240">
        <f t="shared" si="15"/>
        <v>0</v>
      </c>
      <c r="M21" s="240">
        <f t="shared" si="15"/>
        <v>0</v>
      </c>
      <c r="N21" s="240">
        <f t="shared" si="15"/>
        <v>0</v>
      </c>
      <c r="O21" s="240">
        <f t="shared" si="15"/>
        <v>0</v>
      </c>
      <c r="P21" s="240">
        <f t="shared" si="15"/>
        <v>0</v>
      </c>
      <c r="Q21" s="240">
        <f t="shared" si="15"/>
        <v>0</v>
      </c>
      <c r="R21" s="240">
        <f t="shared" si="15"/>
        <v>0</v>
      </c>
      <c r="S21" s="240">
        <f t="shared" si="15"/>
        <v>0</v>
      </c>
      <c r="T21" s="240">
        <f t="shared" si="15"/>
        <v>0</v>
      </c>
      <c r="U21" s="240">
        <f t="shared" si="15"/>
        <v>0</v>
      </c>
      <c r="V21" s="240">
        <f t="shared" si="15"/>
        <v>0</v>
      </c>
      <c r="W21" s="240">
        <f t="shared" si="15"/>
        <v>0</v>
      </c>
      <c r="X21" s="240">
        <f t="shared" si="15"/>
        <v>0</v>
      </c>
      <c r="Y21" s="240">
        <f t="shared" si="15"/>
        <v>0</v>
      </c>
      <c r="Z21" s="240">
        <f t="shared" si="15"/>
        <v>0</v>
      </c>
      <c r="AA21" s="240">
        <f t="shared" si="15"/>
        <v>0</v>
      </c>
      <c r="AB21" s="240">
        <f t="shared" si="15"/>
        <v>0</v>
      </c>
      <c r="AC21" s="240">
        <f t="shared" si="15"/>
        <v>0</v>
      </c>
      <c r="AD21" s="240">
        <f t="shared" si="15"/>
        <v>0</v>
      </c>
      <c r="AE21" s="240">
        <f t="shared" si="15"/>
        <v>0</v>
      </c>
      <c r="AF21" s="240">
        <f t="shared" si="15"/>
        <v>0</v>
      </c>
      <c r="AG21" s="240">
        <f t="shared" si="15"/>
        <v>0</v>
      </c>
      <c r="AH21" s="240">
        <f t="shared" si="15"/>
        <v>0</v>
      </c>
      <c r="AI21" s="240">
        <f t="shared" si="15"/>
        <v>0</v>
      </c>
      <c r="AJ21" s="240">
        <f t="shared" ref="AJ21:BO21" si="16">SUM(AJ7:AJ9)</f>
        <v>0</v>
      </c>
      <c r="AK21" s="240">
        <f t="shared" si="16"/>
        <v>0</v>
      </c>
      <c r="AL21" s="240">
        <f t="shared" si="16"/>
        <v>0</v>
      </c>
      <c r="AM21" s="240">
        <f t="shared" si="16"/>
        <v>0</v>
      </c>
      <c r="AN21" s="240">
        <f t="shared" si="16"/>
        <v>0</v>
      </c>
      <c r="AO21" s="240">
        <f t="shared" si="16"/>
        <v>0</v>
      </c>
      <c r="AP21" s="240">
        <f t="shared" si="16"/>
        <v>0</v>
      </c>
      <c r="AQ21" s="240">
        <f t="shared" si="16"/>
        <v>0</v>
      </c>
      <c r="AR21" s="240">
        <f t="shared" si="16"/>
        <v>0</v>
      </c>
      <c r="AS21" s="240">
        <f t="shared" si="16"/>
        <v>0</v>
      </c>
      <c r="AT21" s="240">
        <f t="shared" si="16"/>
        <v>0</v>
      </c>
      <c r="AU21" s="240">
        <f t="shared" si="16"/>
        <v>0</v>
      </c>
      <c r="AV21" s="240">
        <f t="shared" si="16"/>
        <v>0</v>
      </c>
      <c r="AW21" s="240">
        <f t="shared" si="16"/>
        <v>0</v>
      </c>
      <c r="AX21" s="240">
        <f t="shared" si="16"/>
        <v>0</v>
      </c>
      <c r="AY21" s="240">
        <f t="shared" si="16"/>
        <v>0</v>
      </c>
      <c r="AZ21" s="240">
        <f t="shared" si="16"/>
        <v>0</v>
      </c>
      <c r="BA21" s="240">
        <f t="shared" si="16"/>
        <v>0</v>
      </c>
      <c r="BB21" s="240">
        <f t="shared" si="16"/>
        <v>0</v>
      </c>
      <c r="BC21" s="240">
        <f t="shared" si="16"/>
        <v>0</v>
      </c>
      <c r="BD21" s="240">
        <f t="shared" si="16"/>
        <v>8499.8219521636747</v>
      </c>
      <c r="BE21" s="240">
        <f t="shared" si="16"/>
        <v>9047.9931149081458</v>
      </c>
      <c r="BF21" s="240">
        <f t="shared" si="16"/>
        <v>9198.9147719497341</v>
      </c>
      <c r="BG21" s="240">
        <f t="shared" si="16"/>
        <v>7808.3209050030337</v>
      </c>
      <c r="BH21" s="240">
        <f t="shared" si="16"/>
        <v>5312.2739324006216</v>
      </c>
      <c r="BI21" s="240">
        <f t="shared" si="16"/>
        <v>4617.8059602399226</v>
      </c>
      <c r="BJ21" s="240">
        <f t="shared" si="16"/>
        <v>4264.519785839977</v>
      </c>
      <c r="BK21" s="240">
        <f t="shared" si="16"/>
        <v>3971.1274642835479</v>
      </c>
      <c r="BL21" s="240">
        <f t="shared" si="16"/>
        <v>3585.9817299078341</v>
      </c>
      <c r="BM21" s="240">
        <f t="shared" si="16"/>
        <v>3388.8399151846806</v>
      </c>
      <c r="BN21" s="240">
        <f t="shared" si="16"/>
        <v>3221.384148668883</v>
      </c>
      <c r="BO21" s="240">
        <f t="shared" si="16"/>
        <v>2954.9292049152909</v>
      </c>
      <c r="BP21" s="240">
        <f t="shared" ref="BP21:CB21" si="17">SUM(BP7:BP9)</f>
        <v>2819.5069618653429</v>
      </c>
      <c r="BQ21" s="240">
        <f t="shared" si="17"/>
        <v>2591.1762556306885</v>
      </c>
      <c r="BR21" s="240">
        <f t="shared" si="17"/>
        <v>2433.6331202843976</v>
      </c>
      <c r="BS21" s="240">
        <f t="shared" si="17"/>
        <v>2305.9175997355128</v>
      </c>
      <c r="BT21" s="240">
        <f t="shared" si="17"/>
        <v>2132.1474332201296</v>
      </c>
      <c r="BU21" s="240">
        <f t="shared" si="17"/>
        <v>2109.7392745111838</v>
      </c>
      <c r="BV21" s="240">
        <f t="shared" si="17"/>
        <v>1836.2968617629795</v>
      </c>
      <c r="BW21" s="240">
        <f t="shared" si="17"/>
        <v>1385.2883631335828</v>
      </c>
      <c r="BX21" s="240">
        <f t="shared" si="17"/>
        <v>2200.4717657005726</v>
      </c>
      <c r="BY21" s="240">
        <f t="shared" si="17"/>
        <v>2214.7114934184274</v>
      </c>
      <c r="BZ21" s="240">
        <f t="shared" si="17"/>
        <v>2309.0222630144776</v>
      </c>
      <c r="CA21" s="240">
        <f t="shared" si="17"/>
        <v>2348.4489532189041</v>
      </c>
      <c r="CB21" s="241">
        <f t="shared" si="17"/>
        <v>2406.2708571469771</v>
      </c>
    </row>
    <row r="22" spans="1:80" ht="24.75" customHeight="1" x14ac:dyDescent="0.4">
      <c r="A22" s="50"/>
      <c r="B22" s="64" t="s">
        <v>613</v>
      </c>
      <c r="C22" s="5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1"/>
    </row>
    <row r="23" spans="1:80" x14ac:dyDescent="0.4">
      <c r="A23" s="256"/>
      <c r="B23" s="171" t="s">
        <v>614</v>
      </c>
      <c r="C23" s="64"/>
      <c r="D23" s="240">
        <v>0</v>
      </c>
      <c r="E23" s="240">
        <v>0</v>
      </c>
      <c r="F23" s="240">
        <v>0</v>
      </c>
      <c r="G23" s="240">
        <v>0</v>
      </c>
      <c r="H23" s="240">
        <v>0</v>
      </c>
      <c r="I23" s="240">
        <v>0</v>
      </c>
      <c r="J23" s="240">
        <v>0</v>
      </c>
      <c r="K23" s="240">
        <v>0</v>
      </c>
      <c r="L23" s="240">
        <v>0</v>
      </c>
      <c r="M23" s="240">
        <v>0</v>
      </c>
      <c r="N23" s="240">
        <v>0</v>
      </c>
      <c r="O23" s="240">
        <v>0</v>
      </c>
      <c r="P23" s="240">
        <v>0</v>
      </c>
      <c r="Q23" s="240">
        <v>0</v>
      </c>
      <c r="R23" s="240">
        <v>0</v>
      </c>
      <c r="S23" s="240">
        <v>0</v>
      </c>
      <c r="T23" s="240">
        <v>0</v>
      </c>
      <c r="U23" s="240">
        <v>0</v>
      </c>
      <c r="V23" s="240">
        <v>0</v>
      </c>
      <c r="W23" s="240">
        <v>0</v>
      </c>
      <c r="X23" s="240">
        <v>0</v>
      </c>
      <c r="Y23" s="240">
        <v>0</v>
      </c>
      <c r="Z23" s="240">
        <v>0</v>
      </c>
      <c r="AA23" s="240">
        <v>0</v>
      </c>
      <c r="AB23" s="240">
        <v>0</v>
      </c>
      <c r="AC23" s="240">
        <v>0</v>
      </c>
      <c r="AD23" s="240">
        <v>0</v>
      </c>
      <c r="AE23" s="240">
        <v>0</v>
      </c>
      <c r="AF23" s="240">
        <v>0</v>
      </c>
      <c r="AG23" s="240">
        <v>0</v>
      </c>
      <c r="AH23" s="240">
        <v>515</v>
      </c>
      <c r="AI23" s="240">
        <v>523</v>
      </c>
      <c r="AJ23" s="240">
        <v>794</v>
      </c>
      <c r="AK23" s="240">
        <v>1512.04</v>
      </c>
      <c r="AL23" s="240">
        <v>2567</v>
      </c>
      <c r="AM23" s="240">
        <v>3257</v>
      </c>
      <c r="AN23" s="240">
        <v>3730</v>
      </c>
      <c r="AO23" s="240">
        <v>4214</v>
      </c>
      <c r="AP23" s="240">
        <v>4336</v>
      </c>
      <c r="AQ23" s="240">
        <v>3985</v>
      </c>
      <c r="AR23" s="240">
        <v>3045</v>
      </c>
      <c r="AS23" s="240">
        <v>2631</v>
      </c>
      <c r="AT23" s="240">
        <v>2940.4780000000001</v>
      </c>
      <c r="AU23" s="240">
        <v>4200</v>
      </c>
      <c r="AV23" s="240">
        <v>5379</v>
      </c>
      <c r="AW23" s="240">
        <v>5737</v>
      </c>
      <c r="AX23" s="240">
        <v>5183</v>
      </c>
      <c r="AY23" s="240">
        <v>4823</v>
      </c>
      <c r="AZ23" s="240">
        <v>2359</v>
      </c>
      <c r="BA23" s="240">
        <v>0</v>
      </c>
      <c r="BB23" s="240">
        <v>0</v>
      </c>
      <c r="BC23" s="240">
        <v>0</v>
      </c>
      <c r="BD23" s="240">
        <v>0</v>
      </c>
      <c r="BE23" s="240">
        <v>0</v>
      </c>
      <c r="BF23" s="240">
        <v>0</v>
      </c>
      <c r="BG23" s="240">
        <v>0</v>
      </c>
      <c r="BH23" s="240">
        <v>0</v>
      </c>
      <c r="BI23" s="240">
        <v>0</v>
      </c>
      <c r="BJ23" s="240">
        <v>0</v>
      </c>
      <c r="BK23" s="240">
        <v>0</v>
      </c>
      <c r="BL23" s="240">
        <v>0</v>
      </c>
      <c r="BM23" s="240">
        <v>0</v>
      </c>
      <c r="BN23" s="240">
        <v>0</v>
      </c>
      <c r="BO23" s="240">
        <v>0</v>
      </c>
      <c r="BP23" s="240">
        <v>0</v>
      </c>
      <c r="BQ23" s="240">
        <v>0</v>
      </c>
      <c r="BR23" s="240">
        <v>0</v>
      </c>
      <c r="BS23" s="240">
        <v>0</v>
      </c>
      <c r="BT23" s="240">
        <v>0</v>
      </c>
      <c r="BU23" s="240">
        <v>0</v>
      </c>
      <c r="BV23" s="240">
        <v>0</v>
      </c>
      <c r="BW23" s="240">
        <v>0</v>
      </c>
      <c r="BX23" s="240">
        <v>0</v>
      </c>
      <c r="BY23" s="240">
        <v>0</v>
      </c>
      <c r="BZ23" s="240">
        <v>0</v>
      </c>
      <c r="CA23" s="240">
        <v>0</v>
      </c>
      <c r="CB23" s="241">
        <v>0</v>
      </c>
    </row>
    <row r="24" spans="1:80" x14ac:dyDescent="0.4">
      <c r="A24" s="256"/>
      <c r="B24" s="171" t="s">
        <v>615</v>
      </c>
      <c r="C24" s="64"/>
      <c r="D24" s="240">
        <v>0</v>
      </c>
      <c r="E24" s="240">
        <v>0</v>
      </c>
      <c r="F24" s="240">
        <v>0</v>
      </c>
      <c r="G24" s="240">
        <v>0</v>
      </c>
      <c r="H24" s="240">
        <v>0</v>
      </c>
      <c r="I24" s="240">
        <v>0</v>
      </c>
      <c r="J24" s="240">
        <v>0</v>
      </c>
      <c r="K24" s="240">
        <v>0</v>
      </c>
      <c r="L24" s="240">
        <v>0</v>
      </c>
      <c r="M24" s="240">
        <v>0</v>
      </c>
      <c r="N24" s="240">
        <v>0</v>
      </c>
      <c r="O24" s="240">
        <v>0</v>
      </c>
      <c r="P24" s="240">
        <v>0</v>
      </c>
      <c r="Q24" s="240">
        <v>0</v>
      </c>
      <c r="R24" s="240">
        <v>0</v>
      </c>
      <c r="S24" s="240">
        <v>0</v>
      </c>
      <c r="T24" s="240">
        <v>0</v>
      </c>
      <c r="U24" s="240">
        <v>0</v>
      </c>
      <c r="V24" s="240">
        <v>0</v>
      </c>
      <c r="W24" s="240">
        <v>0</v>
      </c>
      <c r="X24" s="240">
        <v>0</v>
      </c>
      <c r="Y24" s="240">
        <v>0</v>
      </c>
      <c r="Z24" s="240">
        <v>0</v>
      </c>
      <c r="AA24" s="240">
        <v>0</v>
      </c>
      <c r="AB24" s="240">
        <v>0</v>
      </c>
      <c r="AC24" s="240">
        <v>0</v>
      </c>
      <c r="AD24" s="240">
        <v>0</v>
      </c>
      <c r="AE24" s="240">
        <v>0</v>
      </c>
      <c r="AF24" s="240">
        <v>0</v>
      </c>
      <c r="AG24" s="240">
        <v>0</v>
      </c>
      <c r="AH24" s="240">
        <v>561</v>
      </c>
      <c r="AI24" s="240">
        <v>624</v>
      </c>
      <c r="AJ24" s="240">
        <v>729</v>
      </c>
      <c r="AK24" s="240">
        <v>924.13</v>
      </c>
      <c r="AL24" s="240">
        <v>941</v>
      </c>
      <c r="AM24" s="240">
        <v>985</v>
      </c>
      <c r="AN24" s="240">
        <v>1189</v>
      </c>
      <c r="AO24" s="240">
        <v>1371</v>
      </c>
      <c r="AP24" s="240">
        <v>1458</v>
      </c>
      <c r="AQ24" s="240">
        <v>1574</v>
      </c>
      <c r="AR24" s="240">
        <v>1853.9770000000001</v>
      </c>
      <c r="AS24" s="240">
        <v>2050.058</v>
      </c>
      <c r="AT24" s="240">
        <v>2305.1849999999999</v>
      </c>
      <c r="AU24" s="240">
        <v>2758</v>
      </c>
      <c r="AV24" s="240">
        <v>3728</v>
      </c>
      <c r="AW24" s="240">
        <v>3939</v>
      </c>
      <c r="AX24" s="240">
        <v>3969</v>
      </c>
      <c r="AY24" s="240">
        <v>3888</v>
      </c>
      <c r="AZ24" s="240">
        <v>3815</v>
      </c>
      <c r="BA24" s="240">
        <v>3773</v>
      </c>
      <c r="BB24" s="240">
        <v>3619</v>
      </c>
      <c r="BC24" s="240">
        <v>3781</v>
      </c>
      <c r="BD24" s="240">
        <v>4095</v>
      </c>
      <c r="BE24" s="240">
        <v>4486</v>
      </c>
      <c r="BF24" s="240">
        <v>4484</v>
      </c>
      <c r="BG24" s="240">
        <v>2515.0819999999999</v>
      </c>
      <c r="BH24" s="240">
        <v>128.69800000000001</v>
      </c>
      <c r="BI24" s="240">
        <v>82.284999999999997</v>
      </c>
      <c r="BJ24" s="240">
        <v>86.180999999999997</v>
      </c>
      <c r="BK24" s="240">
        <v>88.078000000000003</v>
      </c>
      <c r="BL24" s="240">
        <v>90.198999999999998</v>
      </c>
      <c r="BM24" s="240">
        <v>96.241</v>
      </c>
      <c r="BN24" s="240">
        <v>0</v>
      </c>
      <c r="BO24" s="240">
        <v>0</v>
      </c>
      <c r="BP24" s="240">
        <v>0</v>
      </c>
      <c r="BQ24" s="240">
        <v>0</v>
      </c>
      <c r="BR24" s="240">
        <v>0</v>
      </c>
      <c r="BS24" s="240">
        <v>0</v>
      </c>
      <c r="BT24" s="240">
        <v>0</v>
      </c>
      <c r="BU24" s="240">
        <v>0</v>
      </c>
      <c r="BV24" s="240">
        <v>0</v>
      </c>
      <c r="BW24" s="240">
        <v>0</v>
      </c>
      <c r="BX24" s="240">
        <v>0</v>
      </c>
      <c r="BY24" s="240">
        <v>0</v>
      </c>
      <c r="BZ24" s="240">
        <v>0</v>
      </c>
      <c r="CA24" s="240">
        <v>0</v>
      </c>
      <c r="CB24" s="241">
        <v>0</v>
      </c>
    </row>
    <row r="25" spans="1:80" s="50" customFormat="1" x14ac:dyDescent="0.4">
      <c r="B25" s="171" t="s">
        <v>600</v>
      </c>
      <c r="C25" s="64"/>
      <c r="D25" s="240">
        <v>0</v>
      </c>
      <c r="E25" s="240">
        <v>0</v>
      </c>
      <c r="F25" s="240">
        <v>0</v>
      </c>
      <c r="G25" s="240">
        <v>0</v>
      </c>
      <c r="H25" s="240">
        <v>0</v>
      </c>
      <c r="I25" s="240">
        <v>0</v>
      </c>
      <c r="J25" s="240">
        <v>0</v>
      </c>
      <c r="K25" s="240">
        <v>0</v>
      </c>
      <c r="L25" s="240">
        <v>0</v>
      </c>
      <c r="M25" s="240">
        <v>0</v>
      </c>
      <c r="N25" s="240">
        <v>0</v>
      </c>
      <c r="O25" s="240">
        <v>0</v>
      </c>
      <c r="P25" s="240">
        <v>0</v>
      </c>
      <c r="Q25" s="240">
        <v>0</v>
      </c>
      <c r="R25" s="240">
        <v>0</v>
      </c>
      <c r="S25" s="240">
        <v>0</v>
      </c>
      <c r="T25" s="240">
        <v>0</v>
      </c>
      <c r="U25" s="240">
        <v>0</v>
      </c>
      <c r="V25" s="240">
        <v>0</v>
      </c>
      <c r="W25" s="240">
        <v>0</v>
      </c>
      <c r="X25" s="240">
        <v>0</v>
      </c>
      <c r="Y25" s="240">
        <v>0</v>
      </c>
      <c r="Z25" s="240">
        <v>0</v>
      </c>
      <c r="AA25" s="240">
        <v>0</v>
      </c>
      <c r="AB25" s="240">
        <v>0</v>
      </c>
      <c r="AC25" s="240">
        <v>0</v>
      </c>
      <c r="AD25" s="240">
        <v>0</v>
      </c>
      <c r="AE25" s="240">
        <v>0</v>
      </c>
      <c r="AF25" s="240">
        <v>0</v>
      </c>
      <c r="AG25" s="240">
        <v>0</v>
      </c>
      <c r="AH25" s="240">
        <v>99</v>
      </c>
      <c r="AI25" s="240">
        <v>112</v>
      </c>
      <c r="AJ25" s="240">
        <v>131</v>
      </c>
      <c r="AK25" s="240">
        <v>151</v>
      </c>
      <c r="AL25" s="240">
        <v>198</v>
      </c>
      <c r="AM25" s="240">
        <v>233</v>
      </c>
      <c r="AN25" s="240">
        <v>270</v>
      </c>
      <c r="AO25" s="240">
        <v>331</v>
      </c>
      <c r="AP25" s="240">
        <v>412</v>
      </c>
      <c r="AQ25" s="240">
        <v>449</v>
      </c>
      <c r="AR25" s="240">
        <v>590</v>
      </c>
      <c r="AS25" s="240">
        <v>704</v>
      </c>
      <c r="AT25" s="240">
        <v>918.399</v>
      </c>
      <c r="AU25" s="240">
        <v>1130</v>
      </c>
      <c r="AV25" s="240">
        <v>1632</v>
      </c>
      <c r="AW25" s="240">
        <v>2094</v>
      </c>
      <c r="AX25" s="240">
        <v>2473</v>
      </c>
      <c r="AY25" s="240">
        <v>2858</v>
      </c>
      <c r="AZ25" s="240">
        <v>3010</v>
      </c>
      <c r="BA25" s="240">
        <v>3163</v>
      </c>
      <c r="BB25" s="240">
        <v>3396</v>
      </c>
      <c r="BC25" s="240">
        <v>3604</v>
      </c>
      <c r="BD25" s="240">
        <v>3952</v>
      </c>
      <c r="BE25" s="240">
        <v>4332</v>
      </c>
      <c r="BF25" s="240">
        <v>4346</v>
      </c>
      <c r="BG25" s="240">
        <v>4567</v>
      </c>
      <c r="BH25" s="240">
        <v>4659</v>
      </c>
      <c r="BI25" s="240">
        <v>4720</v>
      </c>
      <c r="BJ25" s="240">
        <v>4790</v>
      </c>
      <c r="BK25" s="240">
        <v>5049</v>
      </c>
      <c r="BL25" s="240">
        <v>5055</v>
      </c>
      <c r="BM25" s="240">
        <v>5136</v>
      </c>
      <c r="BN25" s="240">
        <v>0</v>
      </c>
      <c r="BO25" s="240">
        <v>0</v>
      </c>
      <c r="BP25" s="240">
        <v>0</v>
      </c>
      <c r="BQ25" s="240">
        <v>0</v>
      </c>
      <c r="BR25" s="240">
        <v>0</v>
      </c>
      <c r="BS25" s="240">
        <v>0</v>
      </c>
      <c r="BT25" s="240">
        <v>0</v>
      </c>
      <c r="BU25" s="240">
        <v>0</v>
      </c>
      <c r="BV25" s="240">
        <v>0</v>
      </c>
      <c r="BW25" s="240">
        <v>0</v>
      </c>
      <c r="BX25" s="240">
        <v>0</v>
      </c>
      <c r="BY25" s="240">
        <v>0</v>
      </c>
      <c r="BZ25" s="240">
        <v>0</v>
      </c>
      <c r="CA25" s="240">
        <v>0</v>
      </c>
      <c r="CB25" s="241">
        <v>0</v>
      </c>
    </row>
    <row r="26" spans="1:80" s="50" customFormat="1" x14ac:dyDescent="0.4">
      <c r="B26" s="171" t="s">
        <v>616</v>
      </c>
      <c r="C26" s="64"/>
      <c r="D26" s="240">
        <v>0</v>
      </c>
      <c r="E26" s="240">
        <v>0</v>
      </c>
      <c r="F26" s="240">
        <v>0</v>
      </c>
      <c r="G26" s="240">
        <v>0</v>
      </c>
      <c r="H26" s="240">
        <v>0</v>
      </c>
      <c r="I26" s="240">
        <v>0</v>
      </c>
      <c r="J26" s="240">
        <v>0</v>
      </c>
      <c r="K26" s="240">
        <v>0</v>
      </c>
      <c r="L26" s="240">
        <v>0</v>
      </c>
      <c r="M26" s="240">
        <v>0</v>
      </c>
      <c r="N26" s="240">
        <v>0</v>
      </c>
      <c r="O26" s="240">
        <v>0</v>
      </c>
      <c r="P26" s="240">
        <v>0</v>
      </c>
      <c r="Q26" s="240">
        <v>0</v>
      </c>
      <c r="R26" s="240">
        <v>0</v>
      </c>
      <c r="S26" s="240">
        <v>0</v>
      </c>
      <c r="T26" s="240">
        <v>0</v>
      </c>
      <c r="U26" s="240">
        <v>0</v>
      </c>
      <c r="V26" s="240">
        <v>0</v>
      </c>
      <c r="W26" s="240">
        <v>0</v>
      </c>
      <c r="X26" s="240">
        <v>0</v>
      </c>
      <c r="Y26" s="240">
        <v>0</v>
      </c>
      <c r="Z26" s="240">
        <v>0</v>
      </c>
      <c r="AA26" s="240">
        <v>0</v>
      </c>
      <c r="AB26" s="240">
        <v>0</v>
      </c>
      <c r="AC26" s="240">
        <v>0</v>
      </c>
      <c r="AD26" s="240">
        <v>0</v>
      </c>
      <c r="AE26" s="240">
        <v>0</v>
      </c>
      <c r="AF26" s="240">
        <v>0</v>
      </c>
      <c r="AG26" s="240">
        <v>0</v>
      </c>
      <c r="AH26" s="240">
        <v>334</v>
      </c>
      <c r="AI26" s="240">
        <v>355</v>
      </c>
      <c r="AJ26" s="240">
        <v>436</v>
      </c>
      <c r="AK26" s="240">
        <v>564.62</v>
      </c>
      <c r="AL26" s="240">
        <v>780</v>
      </c>
      <c r="AM26" s="240">
        <v>956</v>
      </c>
      <c r="AN26" s="240">
        <v>1086</v>
      </c>
      <c r="AO26" s="240">
        <v>1313</v>
      </c>
      <c r="AP26" s="240">
        <v>1483</v>
      </c>
      <c r="AQ26" s="240">
        <v>1596</v>
      </c>
      <c r="AR26" s="240">
        <v>1762</v>
      </c>
      <c r="AS26" s="240">
        <v>1930</v>
      </c>
      <c r="AT26" s="240">
        <v>2286.4560000000001</v>
      </c>
      <c r="AU26" s="240">
        <v>2860</v>
      </c>
      <c r="AV26" s="240">
        <v>3448</v>
      </c>
      <c r="AW26" s="240">
        <v>3735</v>
      </c>
      <c r="AX26" s="240">
        <v>4051</v>
      </c>
      <c r="AY26" s="240">
        <v>4265</v>
      </c>
      <c r="AZ26" s="240">
        <v>4313</v>
      </c>
      <c r="BA26" s="240">
        <v>4106</v>
      </c>
      <c r="BB26" s="240">
        <v>3941</v>
      </c>
      <c r="BC26" s="240">
        <v>3963</v>
      </c>
      <c r="BD26" s="240">
        <v>4334</v>
      </c>
      <c r="BE26" s="240">
        <v>4520</v>
      </c>
      <c r="BF26" s="240">
        <v>4626</v>
      </c>
      <c r="BG26" s="240">
        <v>4854</v>
      </c>
      <c r="BH26" s="240">
        <v>4452</v>
      </c>
      <c r="BI26" s="240">
        <v>3786</v>
      </c>
      <c r="BJ26" s="240">
        <v>3415</v>
      </c>
      <c r="BK26" s="240">
        <v>3313</v>
      </c>
      <c r="BL26" s="240">
        <v>3060</v>
      </c>
      <c r="BM26" s="240">
        <v>2782</v>
      </c>
      <c r="BN26" s="240">
        <v>0</v>
      </c>
      <c r="BO26" s="240">
        <v>0</v>
      </c>
      <c r="BP26" s="240">
        <v>0</v>
      </c>
      <c r="BQ26" s="240">
        <v>0</v>
      </c>
      <c r="BR26" s="240">
        <v>0</v>
      </c>
      <c r="BS26" s="240">
        <v>0</v>
      </c>
      <c r="BT26" s="240">
        <v>0</v>
      </c>
      <c r="BU26" s="240">
        <v>0</v>
      </c>
      <c r="BV26" s="240">
        <v>0</v>
      </c>
      <c r="BW26" s="240">
        <v>0</v>
      </c>
      <c r="BX26" s="240">
        <v>0</v>
      </c>
      <c r="BY26" s="240">
        <v>0</v>
      </c>
      <c r="BZ26" s="240">
        <v>0</v>
      </c>
      <c r="CA26" s="240">
        <v>0</v>
      </c>
      <c r="CB26" s="241">
        <v>0</v>
      </c>
    </row>
    <row r="27" spans="1:80" s="50" customFormat="1" x14ac:dyDescent="0.4">
      <c r="B27" s="171" t="s">
        <v>617</v>
      </c>
      <c r="C27" s="64"/>
      <c r="D27" s="240">
        <v>0</v>
      </c>
      <c r="E27" s="240">
        <v>0</v>
      </c>
      <c r="F27" s="240">
        <v>0</v>
      </c>
      <c r="G27" s="240">
        <v>0</v>
      </c>
      <c r="H27" s="240">
        <v>0</v>
      </c>
      <c r="I27" s="240">
        <v>0</v>
      </c>
      <c r="J27" s="240">
        <v>0</v>
      </c>
      <c r="K27" s="240">
        <v>0</v>
      </c>
      <c r="L27" s="240">
        <v>0</v>
      </c>
      <c r="M27" s="240">
        <v>0</v>
      </c>
      <c r="N27" s="240">
        <v>0</v>
      </c>
      <c r="O27" s="240">
        <v>0</v>
      </c>
      <c r="P27" s="240">
        <v>0</v>
      </c>
      <c r="Q27" s="240">
        <v>0</v>
      </c>
      <c r="R27" s="240">
        <v>0</v>
      </c>
      <c r="S27" s="240">
        <v>0</v>
      </c>
      <c r="T27" s="240">
        <v>0</v>
      </c>
      <c r="U27" s="240">
        <v>0</v>
      </c>
      <c r="V27" s="240">
        <v>0</v>
      </c>
      <c r="W27" s="240">
        <v>0</v>
      </c>
      <c r="X27" s="240">
        <v>0</v>
      </c>
      <c r="Y27" s="240">
        <v>0</v>
      </c>
      <c r="Z27" s="240">
        <v>0</v>
      </c>
      <c r="AA27" s="240">
        <v>0</v>
      </c>
      <c r="AB27" s="240">
        <v>0</v>
      </c>
      <c r="AC27" s="240">
        <v>0</v>
      </c>
      <c r="AD27" s="240">
        <v>0</v>
      </c>
      <c r="AE27" s="240">
        <v>0</v>
      </c>
      <c r="AF27" s="240">
        <v>0</v>
      </c>
      <c r="AG27" s="240">
        <v>0</v>
      </c>
      <c r="AH27" s="240">
        <v>31</v>
      </c>
      <c r="AI27" s="240">
        <v>34</v>
      </c>
      <c r="AJ27" s="240">
        <v>41</v>
      </c>
      <c r="AK27" s="240">
        <v>47</v>
      </c>
      <c r="AL27" s="240">
        <v>61</v>
      </c>
      <c r="AM27" s="240">
        <v>72</v>
      </c>
      <c r="AN27" s="240">
        <v>83</v>
      </c>
      <c r="AO27" s="240">
        <v>101</v>
      </c>
      <c r="AP27" s="240">
        <v>127</v>
      </c>
      <c r="AQ27" s="240">
        <v>138</v>
      </c>
      <c r="AR27" s="240">
        <v>182</v>
      </c>
      <c r="AS27" s="240">
        <v>198</v>
      </c>
      <c r="AT27" s="240">
        <v>163.59299999999999</v>
      </c>
      <c r="AU27" s="240">
        <v>269</v>
      </c>
      <c r="AV27" s="240">
        <v>267</v>
      </c>
      <c r="AW27" s="240">
        <v>264</v>
      </c>
      <c r="AX27" s="240">
        <v>285</v>
      </c>
      <c r="AY27" s="240">
        <v>364</v>
      </c>
      <c r="AZ27" s="240">
        <v>497</v>
      </c>
      <c r="BA27" s="240">
        <v>516</v>
      </c>
      <c r="BB27" s="240">
        <v>452</v>
      </c>
      <c r="BC27" s="240">
        <v>447</v>
      </c>
      <c r="BD27" s="240">
        <v>448</v>
      </c>
      <c r="BE27" s="240">
        <v>437</v>
      </c>
      <c r="BF27" s="240">
        <v>427</v>
      </c>
      <c r="BG27" s="240">
        <v>438</v>
      </c>
      <c r="BH27" s="240">
        <v>407</v>
      </c>
      <c r="BI27" s="240">
        <v>308</v>
      </c>
      <c r="BJ27" s="240">
        <v>304</v>
      </c>
      <c r="BK27" s="240">
        <v>348</v>
      </c>
      <c r="BL27" s="240">
        <v>267</v>
      </c>
      <c r="BM27" s="240">
        <v>75</v>
      </c>
      <c r="BN27" s="240">
        <v>0</v>
      </c>
      <c r="BO27" s="240">
        <v>0</v>
      </c>
      <c r="BP27" s="240">
        <v>0</v>
      </c>
      <c r="BQ27" s="240">
        <v>0</v>
      </c>
      <c r="BR27" s="240">
        <v>0</v>
      </c>
      <c r="BS27" s="240">
        <v>0</v>
      </c>
      <c r="BT27" s="240">
        <v>0</v>
      </c>
      <c r="BU27" s="240">
        <v>0</v>
      </c>
      <c r="BV27" s="240">
        <v>0</v>
      </c>
      <c r="BW27" s="240">
        <v>0</v>
      </c>
      <c r="BX27" s="240">
        <v>0</v>
      </c>
      <c r="BY27" s="240">
        <v>0</v>
      </c>
      <c r="BZ27" s="240">
        <v>0</v>
      </c>
      <c r="CA27" s="240">
        <v>0</v>
      </c>
      <c r="CB27" s="241">
        <v>0</v>
      </c>
    </row>
    <row r="28" spans="1:80" s="50" customFormat="1" x14ac:dyDescent="0.4">
      <c r="B28" s="212" t="s">
        <v>618</v>
      </c>
      <c r="C28" s="294"/>
      <c r="D28" s="240">
        <v>0</v>
      </c>
      <c r="E28" s="240">
        <v>0</v>
      </c>
      <c r="F28" s="240">
        <v>0</v>
      </c>
      <c r="G28" s="240">
        <v>0</v>
      </c>
      <c r="H28" s="240">
        <v>0</v>
      </c>
      <c r="I28" s="240">
        <v>0</v>
      </c>
      <c r="J28" s="240">
        <v>0</v>
      </c>
      <c r="K28" s="240">
        <v>0</v>
      </c>
      <c r="L28" s="240">
        <v>0</v>
      </c>
      <c r="M28" s="240">
        <v>0</v>
      </c>
      <c r="N28" s="240">
        <v>0</v>
      </c>
      <c r="O28" s="240">
        <v>0</v>
      </c>
      <c r="P28" s="240">
        <v>0</v>
      </c>
      <c r="Q28" s="240">
        <v>0</v>
      </c>
      <c r="R28" s="240">
        <v>0</v>
      </c>
      <c r="S28" s="240">
        <v>0</v>
      </c>
      <c r="T28" s="240">
        <v>0</v>
      </c>
      <c r="U28" s="240">
        <v>0</v>
      </c>
      <c r="V28" s="240">
        <v>0</v>
      </c>
      <c r="W28" s="240">
        <v>0</v>
      </c>
      <c r="X28" s="240">
        <v>0</v>
      </c>
      <c r="Y28" s="240">
        <v>0</v>
      </c>
      <c r="Z28" s="240">
        <v>0</v>
      </c>
      <c r="AA28" s="240">
        <v>0</v>
      </c>
      <c r="AB28" s="240">
        <v>0</v>
      </c>
      <c r="AC28" s="240">
        <v>0</v>
      </c>
      <c r="AD28" s="240">
        <v>0</v>
      </c>
      <c r="AE28" s="240">
        <v>0</v>
      </c>
      <c r="AF28" s="240">
        <v>0</v>
      </c>
      <c r="AG28" s="240">
        <v>0</v>
      </c>
      <c r="AH28" s="240">
        <v>21</v>
      </c>
      <c r="AI28" s="240">
        <v>27</v>
      </c>
      <c r="AJ28" s="240">
        <v>34</v>
      </c>
      <c r="AK28" s="240">
        <v>46.26</v>
      </c>
      <c r="AL28" s="240">
        <v>65</v>
      </c>
      <c r="AM28" s="240">
        <v>89</v>
      </c>
      <c r="AN28" s="240">
        <v>112</v>
      </c>
      <c r="AO28" s="240">
        <v>116</v>
      </c>
      <c r="AP28" s="240">
        <v>149</v>
      </c>
      <c r="AQ28" s="240">
        <v>214</v>
      </c>
      <c r="AR28" s="240">
        <v>149</v>
      </c>
      <c r="AS28" s="240">
        <v>162</v>
      </c>
      <c r="AT28" s="240">
        <v>281.07400000000001</v>
      </c>
      <c r="AU28" s="240">
        <v>429.02289951173043</v>
      </c>
      <c r="AV28" s="240">
        <v>335.98800000000119</v>
      </c>
      <c r="AW28" s="240">
        <v>340.62299999999959</v>
      </c>
      <c r="AX28" s="240">
        <v>426.04799999999886</v>
      </c>
      <c r="AY28" s="240">
        <v>494.53299999999945</v>
      </c>
      <c r="AZ28" s="240">
        <v>450.69499999999999</v>
      </c>
      <c r="BA28" s="240">
        <v>407.31700000000092</v>
      </c>
      <c r="BB28" s="240">
        <v>382.68999999999869</v>
      </c>
      <c r="BC28" s="240">
        <v>287.32200000000012</v>
      </c>
      <c r="BD28" s="240">
        <v>292.22699999999895</v>
      </c>
      <c r="BE28" s="240">
        <v>325.9071194121716</v>
      </c>
      <c r="BF28" s="240">
        <v>354.31471095259985</v>
      </c>
      <c r="BG28" s="240">
        <v>484.93625241992959</v>
      </c>
      <c r="BH28" s="240">
        <v>382.21499999999997</v>
      </c>
      <c r="BI28" s="240">
        <v>253.7110046050002</v>
      </c>
      <c r="BJ28" s="240">
        <v>243.58984891</v>
      </c>
      <c r="BK28" s="240">
        <v>229.90786925876637</v>
      </c>
      <c r="BL28" s="240">
        <v>212.53440938999847</v>
      </c>
      <c r="BM28" s="240">
        <v>284.51897782000015</v>
      </c>
      <c r="BN28" s="240">
        <v>0</v>
      </c>
      <c r="BO28" s="240">
        <v>0</v>
      </c>
      <c r="BP28" s="240">
        <v>0</v>
      </c>
      <c r="BQ28" s="240">
        <v>0</v>
      </c>
      <c r="BR28" s="240">
        <v>0</v>
      </c>
      <c r="BS28" s="240">
        <v>0</v>
      </c>
      <c r="BT28" s="240">
        <v>0</v>
      </c>
      <c r="BU28" s="240">
        <v>0</v>
      </c>
      <c r="BV28" s="240">
        <v>0</v>
      </c>
      <c r="BW28" s="240">
        <v>0</v>
      </c>
      <c r="BX28" s="240">
        <v>0</v>
      </c>
      <c r="BY28" s="240">
        <v>0</v>
      </c>
      <c r="BZ28" s="240">
        <v>0</v>
      </c>
      <c r="CA28" s="240">
        <v>0</v>
      </c>
      <c r="CB28" s="241">
        <v>0</v>
      </c>
    </row>
    <row r="29" spans="1:80" s="50" customFormat="1" ht="25.5" customHeight="1" x14ac:dyDescent="0.4">
      <c r="B29" s="171" t="s">
        <v>608</v>
      </c>
      <c r="C29" s="96"/>
      <c r="D29" s="240">
        <f t="shared" ref="D29:AI29" si="18">SUM(D30:D35)</f>
        <v>0</v>
      </c>
      <c r="E29" s="240">
        <f t="shared" si="18"/>
        <v>0</v>
      </c>
      <c r="F29" s="240">
        <f t="shared" si="18"/>
        <v>0</v>
      </c>
      <c r="G29" s="240">
        <f t="shared" si="18"/>
        <v>0</v>
      </c>
      <c r="H29" s="240">
        <f t="shared" si="18"/>
        <v>0</v>
      </c>
      <c r="I29" s="240">
        <f t="shared" si="18"/>
        <v>0</v>
      </c>
      <c r="J29" s="240">
        <f t="shared" si="18"/>
        <v>0</v>
      </c>
      <c r="K29" s="240">
        <f t="shared" si="18"/>
        <v>0</v>
      </c>
      <c r="L29" s="240">
        <f t="shared" si="18"/>
        <v>0</v>
      </c>
      <c r="M29" s="240">
        <f t="shared" si="18"/>
        <v>0</v>
      </c>
      <c r="N29" s="240">
        <f t="shared" si="18"/>
        <v>0</v>
      </c>
      <c r="O29" s="240">
        <f t="shared" si="18"/>
        <v>0</v>
      </c>
      <c r="P29" s="240">
        <f t="shared" si="18"/>
        <v>0</v>
      </c>
      <c r="Q29" s="240">
        <f t="shared" si="18"/>
        <v>0</v>
      </c>
      <c r="R29" s="240">
        <f t="shared" si="18"/>
        <v>0</v>
      </c>
      <c r="S29" s="240">
        <f t="shared" si="18"/>
        <v>0</v>
      </c>
      <c r="T29" s="240">
        <f t="shared" si="18"/>
        <v>0</v>
      </c>
      <c r="U29" s="240">
        <f t="shared" si="18"/>
        <v>0</v>
      </c>
      <c r="V29" s="240">
        <f t="shared" si="18"/>
        <v>0</v>
      </c>
      <c r="W29" s="240">
        <f t="shared" si="18"/>
        <v>0</v>
      </c>
      <c r="X29" s="240">
        <f t="shared" si="18"/>
        <v>0</v>
      </c>
      <c r="Y29" s="240">
        <f t="shared" si="18"/>
        <v>0</v>
      </c>
      <c r="Z29" s="240">
        <f t="shared" si="18"/>
        <v>0</v>
      </c>
      <c r="AA29" s="240">
        <f t="shared" si="18"/>
        <v>0</v>
      </c>
      <c r="AB29" s="240">
        <f t="shared" si="18"/>
        <v>0</v>
      </c>
      <c r="AC29" s="240">
        <f t="shared" si="18"/>
        <v>0</v>
      </c>
      <c r="AD29" s="240">
        <f t="shared" si="18"/>
        <v>0</v>
      </c>
      <c r="AE29" s="240">
        <f t="shared" si="18"/>
        <v>0</v>
      </c>
      <c r="AF29" s="240">
        <f t="shared" si="18"/>
        <v>0</v>
      </c>
      <c r="AG29" s="240">
        <f t="shared" si="18"/>
        <v>0</v>
      </c>
      <c r="AH29" s="240">
        <f t="shared" si="18"/>
        <v>287.50626379634298</v>
      </c>
      <c r="AI29" s="240">
        <f t="shared" si="18"/>
        <v>302.08045600000003</v>
      </c>
      <c r="AJ29" s="240">
        <f t="shared" ref="AJ29:BO29" si="19">SUM(AJ30:AJ35)</f>
        <v>395.88564615384615</v>
      </c>
      <c r="AK29" s="240">
        <f t="shared" si="19"/>
        <v>564.3645305</v>
      </c>
      <c r="AL29" s="240">
        <f t="shared" si="19"/>
        <v>755.4666057500001</v>
      </c>
      <c r="AM29" s="240">
        <f t="shared" si="19"/>
        <v>882.96256549999987</v>
      </c>
      <c r="AN29" s="240">
        <f t="shared" si="19"/>
        <v>1020.7705977499999</v>
      </c>
      <c r="AO29" s="240">
        <f t="shared" si="19"/>
        <v>1172.1197127142857</v>
      </c>
      <c r="AP29" s="240">
        <f t="shared" si="19"/>
        <v>1245.5755610666668</v>
      </c>
      <c r="AQ29" s="240">
        <f t="shared" si="19"/>
        <v>1291.2906329999998</v>
      </c>
      <c r="AR29" s="240">
        <f t="shared" si="19"/>
        <v>1322.3629533333335</v>
      </c>
      <c r="AS29" s="240">
        <f t="shared" si="19"/>
        <v>1417.252283333333</v>
      </c>
      <c r="AT29" s="240">
        <f t="shared" si="19"/>
        <v>1601.3146243333333</v>
      </c>
      <c r="AU29" s="240">
        <f t="shared" si="19"/>
        <v>2084.0561549999998</v>
      </c>
      <c r="AV29" s="240">
        <f t="shared" si="19"/>
        <v>2588.9620103333332</v>
      </c>
      <c r="AW29" s="240">
        <f t="shared" si="19"/>
        <v>2871.8776219999995</v>
      </c>
      <c r="AX29" s="240">
        <f t="shared" si="19"/>
        <v>2785.9169999999999</v>
      </c>
      <c r="AY29" s="240">
        <f t="shared" si="19"/>
        <v>2744.35</v>
      </c>
      <c r="AZ29" s="240">
        <f t="shared" si="19"/>
        <v>2438.2424801734269</v>
      </c>
      <c r="BA29" s="240">
        <f t="shared" si="19"/>
        <v>2154.4810000000002</v>
      </c>
      <c r="BB29" s="240">
        <f t="shared" si="19"/>
        <v>2160.527</v>
      </c>
      <c r="BC29" s="240">
        <f t="shared" si="19"/>
        <v>2384.0059999999999</v>
      </c>
      <c r="BD29" s="240">
        <f t="shared" si="19"/>
        <v>2944.4639999999999</v>
      </c>
      <c r="BE29" s="240">
        <f t="shared" si="19"/>
        <v>3325.067</v>
      </c>
      <c r="BF29" s="240">
        <f t="shared" si="19"/>
        <v>3655.0069999999996</v>
      </c>
      <c r="BG29" s="240">
        <f t="shared" si="19"/>
        <v>3752.7889999999998</v>
      </c>
      <c r="BH29" s="240">
        <f t="shared" si="19"/>
        <v>3278.0000000000005</v>
      </c>
      <c r="BI29" s="240">
        <f t="shared" si="19"/>
        <v>2525.9999999999995</v>
      </c>
      <c r="BJ29" s="240">
        <f t="shared" si="19"/>
        <v>2050</v>
      </c>
      <c r="BK29" s="240">
        <f t="shared" si="19"/>
        <v>1737.5119804834528</v>
      </c>
      <c r="BL29" s="240">
        <f t="shared" si="19"/>
        <v>1455.6900798477316</v>
      </c>
      <c r="BM29" s="240">
        <f t="shared" si="19"/>
        <v>877.14850322825873</v>
      </c>
      <c r="BN29" s="240">
        <f t="shared" si="19"/>
        <v>0</v>
      </c>
      <c r="BO29" s="240">
        <f t="shared" si="19"/>
        <v>0</v>
      </c>
      <c r="BP29" s="240">
        <f t="shared" ref="BP29:CB29" si="20">SUM(BP30:BP35)</f>
        <v>0</v>
      </c>
      <c r="BQ29" s="240">
        <f t="shared" si="20"/>
        <v>0</v>
      </c>
      <c r="BR29" s="240">
        <f t="shared" si="20"/>
        <v>0</v>
      </c>
      <c r="BS29" s="240">
        <f t="shared" si="20"/>
        <v>0</v>
      </c>
      <c r="BT29" s="240">
        <f t="shared" si="20"/>
        <v>0</v>
      </c>
      <c r="BU29" s="240">
        <f t="shared" si="20"/>
        <v>0</v>
      </c>
      <c r="BV29" s="240">
        <f t="shared" si="20"/>
        <v>0</v>
      </c>
      <c r="BW29" s="240">
        <f t="shared" si="20"/>
        <v>0</v>
      </c>
      <c r="BX29" s="240">
        <f t="shared" si="20"/>
        <v>0</v>
      </c>
      <c r="BY29" s="240">
        <f t="shared" si="20"/>
        <v>0</v>
      </c>
      <c r="BZ29" s="240">
        <f t="shared" si="20"/>
        <v>0</v>
      </c>
      <c r="CA29" s="240">
        <f t="shared" si="20"/>
        <v>0</v>
      </c>
      <c r="CB29" s="241">
        <f t="shared" si="20"/>
        <v>0</v>
      </c>
    </row>
    <row r="30" spans="1:80" s="50" customFormat="1" x14ac:dyDescent="0.4">
      <c r="B30" s="221" t="s">
        <v>614</v>
      </c>
      <c r="C30" s="64"/>
      <c r="D30" s="240">
        <v>0</v>
      </c>
      <c r="E30" s="240">
        <v>0</v>
      </c>
      <c r="F30" s="240">
        <v>0</v>
      </c>
      <c r="G30" s="240">
        <v>0</v>
      </c>
      <c r="H30" s="240">
        <v>0</v>
      </c>
      <c r="I30" s="240">
        <v>0</v>
      </c>
      <c r="J30" s="240">
        <v>0</v>
      </c>
      <c r="K30" s="240">
        <v>0</v>
      </c>
      <c r="L30" s="240">
        <v>0</v>
      </c>
      <c r="M30" s="240">
        <v>0</v>
      </c>
      <c r="N30" s="240">
        <v>0</v>
      </c>
      <c r="O30" s="240">
        <v>0</v>
      </c>
      <c r="P30" s="240">
        <v>0</v>
      </c>
      <c r="Q30" s="240">
        <v>0</v>
      </c>
      <c r="R30" s="240">
        <v>0</v>
      </c>
      <c r="S30" s="240">
        <v>0</v>
      </c>
      <c r="T30" s="240">
        <v>0</v>
      </c>
      <c r="U30" s="240">
        <v>0</v>
      </c>
      <c r="V30" s="240">
        <v>0</v>
      </c>
      <c r="W30" s="240">
        <v>0</v>
      </c>
      <c r="X30" s="240">
        <v>0</v>
      </c>
      <c r="Y30" s="240">
        <v>0</v>
      </c>
      <c r="Z30" s="240">
        <v>0</v>
      </c>
      <c r="AA30" s="240">
        <v>0</v>
      </c>
      <c r="AB30" s="240">
        <v>0</v>
      </c>
      <c r="AC30" s="240">
        <v>0</v>
      </c>
      <c r="AD30" s="240">
        <v>0</v>
      </c>
      <c r="AE30" s="240">
        <v>0</v>
      </c>
      <c r="AF30" s="240">
        <v>0</v>
      </c>
      <c r="AG30" s="240">
        <v>0</v>
      </c>
      <c r="AH30" s="240">
        <v>93.471266166347988</v>
      </c>
      <c r="AI30" s="240">
        <v>94.923246999999989</v>
      </c>
      <c r="AJ30" s="240">
        <v>133.38773399999999</v>
      </c>
      <c r="AK30" s="240">
        <v>247.07490900000002</v>
      </c>
      <c r="AL30" s="240">
        <v>357.58954</v>
      </c>
      <c r="AM30" s="240">
        <v>431.42880574999998</v>
      </c>
      <c r="AN30" s="240">
        <v>509.44051474999986</v>
      </c>
      <c r="AO30" s="240">
        <v>568.12316771428561</v>
      </c>
      <c r="AP30" s="240">
        <v>574.2704686666666</v>
      </c>
      <c r="AQ30" s="240">
        <v>536.17211133333342</v>
      </c>
      <c r="AR30" s="240">
        <v>433.57405600000004</v>
      </c>
      <c r="AS30" s="240">
        <v>354.685723</v>
      </c>
      <c r="AT30" s="240">
        <v>376.53609799999998</v>
      </c>
      <c r="AU30" s="240">
        <v>563.69445233333329</v>
      </c>
      <c r="AV30" s="240">
        <v>715.69305299999996</v>
      </c>
      <c r="AW30" s="240">
        <v>769.72457333333318</v>
      </c>
      <c r="AX30" s="240">
        <v>820</v>
      </c>
      <c r="AY30" s="240">
        <v>660</v>
      </c>
      <c r="AZ30" s="240">
        <v>275.71548017342661</v>
      </c>
      <c r="BA30" s="240">
        <v>0</v>
      </c>
      <c r="BB30" s="240">
        <v>0</v>
      </c>
      <c r="BC30" s="240">
        <v>0</v>
      </c>
      <c r="BD30" s="240">
        <v>0</v>
      </c>
      <c r="BE30" s="240">
        <v>0</v>
      </c>
      <c r="BF30" s="240">
        <v>0</v>
      </c>
      <c r="BG30" s="240">
        <v>0</v>
      </c>
      <c r="BH30" s="240">
        <v>0</v>
      </c>
      <c r="BI30" s="240">
        <v>0</v>
      </c>
      <c r="BJ30" s="240">
        <v>0</v>
      </c>
      <c r="BK30" s="240">
        <v>0</v>
      </c>
      <c r="BL30" s="240">
        <v>0</v>
      </c>
      <c r="BM30" s="240">
        <v>0</v>
      </c>
      <c r="BN30" s="240">
        <v>0</v>
      </c>
      <c r="BO30" s="240">
        <v>0</v>
      </c>
      <c r="BP30" s="240">
        <v>0</v>
      </c>
      <c r="BQ30" s="240">
        <v>0</v>
      </c>
      <c r="BR30" s="240">
        <v>0</v>
      </c>
      <c r="BS30" s="240">
        <v>0</v>
      </c>
      <c r="BT30" s="240">
        <v>0</v>
      </c>
      <c r="BU30" s="240">
        <v>0</v>
      </c>
      <c r="BV30" s="240">
        <v>0</v>
      </c>
      <c r="BW30" s="240">
        <v>0</v>
      </c>
      <c r="BX30" s="240">
        <v>0</v>
      </c>
      <c r="BY30" s="240">
        <v>0</v>
      </c>
      <c r="BZ30" s="240">
        <v>0</v>
      </c>
      <c r="CA30" s="240">
        <v>0</v>
      </c>
      <c r="CB30" s="241">
        <v>0</v>
      </c>
    </row>
    <row r="31" spans="1:80" s="50" customFormat="1" x14ac:dyDescent="0.4">
      <c r="B31" s="221" t="s">
        <v>615</v>
      </c>
      <c r="C31" s="64"/>
      <c r="D31" s="240">
        <v>0</v>
      </c>
      <c r="E31" s="240">
        <v>0</v>
      </c>
      <c r="F31" s="240">
        <v>0</v>
      </c>
      <c r="G31" s="240">
        <v>0</v>
      </c>
      <c r="H31" s="240">
        <v>0</v>
      </c>
      <c r="I31" s="240">
        <v>0</v>
      </c>
      <c r="J31" s="240">
        <v>0</v>
      </c>
      <c r="K31" s="240">
        <v>0</v>
      </c>
      <c r="L31" s="240">
        <v>0</v>
      </c>
      <c r="M31" s="240">
        <v>0</v>
      </c>
      <c r="N31" s="240">
        <v>0</v>
      </c>
      <c r="O31" s="240">
        <v>0</v>
      </c>
      <c r="P31" s="240">
        <v>0</v>
      </c>
      <c r="Q31" s="240">
        <v>0</v>
      </c>
      <c r="R31" s="240">
        <v>0</v>
      </c>
      <c r="S31" s="240">
        <v>0</v>
      </c>
      <c r="T31" s="240">
        <v>0</v>
      </c>
      <c r="U31" s="240">
        <v>0</v>
      </c>
      <c r="V31" s="240">
        <v>0</v>
      </c>
      <c r="W31" s="240">
        <v>0</v>
      </c>
      <c r="X31" s="240">
        <v>0</v>
      </c>
      <c r="Y31" s="240">
        <v>0</v>
      </c>
      <c r="Z31" s="240">
        <v>0</v>
      </c>
      <c r="AA31" s="240">
        <v>0</v>
      </c>
      <c r="AB31" s="240">
        <v>0</v>
      </c>
      <c r="AC31" s="240">
        <v>0</v>
      </c>
      <c r="AD31" s="240">
        <v>0</v>
      </c>
      <c r="AE31" s="240">
        <v>0</v>
      </c>
      <c r="AF31" s="240">
        <v>0</v>
      </c>
      <c r="AG31" s="240">
        <v>0</v>
      </c>
      <c r="AH31" s="240">
        <v>2.8029816586538465</v>
      </c>
      <c r="AI31" s="240">
        <v>3.1177550000000003</v>
      </c>
      <c r="AJ31" s="240">
        <v>4.417237692307693</v>
      </c>
      <c r="AK31" s="240">
        <v>3.0525300000000004</v>
      </c>
      <c r="AL31" s="240">
        <v>5.1579929999999994</v>
      </c>
      <c r="AM31" s="240">
        <v>4.8207797499999998</v>
      </c>
      <c r="AN31" s="240">
        <v>5.9772190000000007</v>
      </c>
      <c r="AO31" s="240">
        <v>6.0103905714285712</v>
      </c>
      <c r="AP31" s="240">
        <v>6.2181166666666661</v>
      </c>
      <c r="AQ31" s="240">
        <v>11.184782999999999</v>
      </c>
      <c r="AR31" s="240">
        <v>20.375420333333334</v>
      </c>
      <c r="AS31" s="240">
        <v>23.223578666666668</v>
      </c>
      <c r="AT31" s="240">
        <v>27.424068666666663</v>
      </c>
      <c r="AU31" s="240">
        <v>33.173434999999991</v>
      </c>
      <c r="AV31" s="240">
        <v>38.794090666666669</v>
      </c>
      <c r="AW31" s="240">
        <v>43.345056333333332</v>
      </c>
      <c r="AX31" s="240">
        <v>43.463999999999999</v>
      </c>
      <c r="AY31" s="240">
        <v>46.861000000000004</v>
      </c>
      <c r="AZ31" s="240">
        <v>50.704000000000001</v>
      </c>
      <c r="BA31" s="240">
        <v>51.632000000000005</v>
      </c>
      <c r="BB31" s="240">
        <v>53.134</v>
      </c>
      <c r="BC31" s="240">
        <v>55.036000000000001</v>
      </c>
      <c r="BD31" s="240">
        <v>63.141999999999996</v>
      </c>
      <c r="BE31" s="240">
        <v>69.936000000000007</v>
      </c>
      <c r="BF31" s="240">
        <v>78.903000000000006</v>
      </c>
      <c r="BG31" s="240">
        <v>44.26</v>
      </c>
      <c r="BH31" s="240">
        <v>0</v>
      </c>
      <c r="BI31" s="240">
        <v>0</v>
      </c>
      <c r="BJ31" s="240">
        <v>0</v>
      </c>
      <c r="BK31" s="240">
        <v>0</v>
      </c>
      <c r="BL31" s="240">
        <v>0</v>
      </c>
      <c r="BM31" s="240">
        <v>0</v>
      </c>
      <c r="BN31" s="240">
        <v>0</v>
      </c>
      <c r="BO31" s="240">
        <v>0</v>
      </c>
      <c r="BP31" s="240">
        <v>0</v>
      </c>
      <c r="BQ31" s="240">
        <v>0</v>
      </c>
      <c r="BR31" s="240">
        <v>0</v>
      </c>
      <c r="BS31" s="240">
        <v>0</v>
      </c>
      <c r="BT31" s="240">
        <v>0</v>
      </c>
      <c r="BU31" s="240">
        <v>0</v>
      </c>
      <c r="BV31" s="240">
        <v>0</v>
      </c>
      <c r="BW31" s="240">
        <v>0</v>
      </c>
      <c r="BX31" s="240">
        <v>0</v>
      </c>
      <c r="BY31" s="240">
        <v>0</v>
      </c>
      <c r="BZ31" s="240">
        <v>0</v>
      </c>
      <c r="CA31" s="240">
        <v>0</v>
      </c>
      <c r="CB31" s="241">
        <v>0</v>
      </c>
    </row>
    <row r="32" spans="1:80" s="50" customFormat="1" x14ac:dyDescent="0.4">
      <c r="B32" s="221" t="s">
        <v>600</v>
      </c>
      <c r="C32" s="64"/>
      <c r="D32" s="240">
        <v>0</v>
      </c>
      <c r="E32" s="240">
        <v>0</v>
      </c>
      <c r="F32" s="240">
        <v>0</v>
      </c>
      <c r="G32" s="240">
        <v>0</v>
      </c>
      <c r="H32" s="240">
        <v>0</v>
      </c>
      <c r="I32" s="240">
        <v>0</v>
      </c>
      <c r="J32" s="240">
        <v>0</v>
      </c>
      <c r="K32" s="240">
        <v>0</v>
      </c>
      <c r="L32" s="240">
        <v>0</v>
      </c>
      <c r="M32" s="240">
        <v>0</v>
      </c>
      <c r="N32" s="240">
        <v>0</v>
      </c>
      <c r="O32" s="240">
        <v>0</v>
      </c>
      <c r="P32" s="240">
        <v>0</v>
      </c>
      <c r="Q32" s="240">
        <v>0</v>
      </c>
      <c r="R32" s="240">
        <v>0</v>
      </c>
      <c r="S32" s="240">
        <v>0</v>
      </c>
      <c r="T32" s="240">
        <v>0</v>
      </c>
      <c r="U32" s="240">
        <v>0</v>
      </c>
      <c r="V32" s="240">
        <v>0</v>
      </c>
      <c r="W32" s="240">
        <v>0</v>
      </c>
      <c r="X32" s="240">
        <v>0</v>
      </c>
      <c r="Y32" s="240">
        <v>0</v>
      </c>
      <c r="Z32" s="240">
        <v>0</v>
      </c>
      <c r="AA32" s="240">
        <v>0</v>
      </c>
      <c r="AB32" s="240">
        <v>0</v>
      </c>
      <c r="AC32" s="240">
        <v>0</v>
      </c>
      <c r="AD32" s="240">
        <v>0</v>
      </c>
      <c r="AE32" s="240">
        <v>0</v>
      </c>
      <c r="AF32" s="240">
        <v>0</v>
      </c>
      <c r="AG32" s="240">
        <v>0</v>
      </c>
      <c r="AH32" s="240">
        <v>5.1934940357142851</v>
      </c>
      <c r="AI32" s="240">
        <v>5.8754679999999997</v>
      </c>
      <c r="AJ32" s="240">
        <v>6.4494479999999994</v>
      </c>
      <c r="AK32" s="240">
        <v>7.7735155000000002</v>
      </c>
      <c r="AL32" s="240">
        <v>8.1048584999999989</v>
      </c>
      <c r="AM32" s="240">
        <v>11.847468999999998</v>
      </c>
      <c r="AN32" s="240">
        <v>12.584511500000001</v>
      </c>
      <c r="AO32" s="240">
        <v>15.318929857142857</v>
      </c>
      <c r="AP32" s="240">
        <v>21.204908400000001</v>
      </c>
      <c r="AQ32" s="240">
        <v>26.817910999999995</v>
      </c>
      <c r="AR32" s="240">
        <v>31.576727000000005</v>
      </c>
      <c r="AS32" s="240">
        <v>44.142540666666669</v>
      </c>
      <c r="AT32" s="240">
        <v>70.518660999999994</v>
      </c>
      <c r="AU32" s="240">
        <v>130.53000933333331</v>
      </c>
      <c r="AV32" s="240">
        <v>189.23076999999998</v>
      </c>
      <c r="AW32" s="240">
        <v>255.07671199999996</v>
      </c>
      <c r="AX32" s="240">
        <v>255.15199999999999</v>
      </c>
      <c r="AY32" s="240">
        <v>297.05799999999999</v>
      </c>
      <c r="AZ32" s="240">
        <v>327.88400000000001</v>
      </c>
      <c r="BA32" s="240">
        <v>354.95100000000002</v>
      </c>
      <c r="BB32" s="240">
        <v>382.50900000000001</v>
      </c>
      <c r="BC32" s="240">
        <v>453.77700000000004</v>
      </c>
      <c r="BD32" s="240">
        <v>582.23099999999999</v>
      </c>
      <c r="BE32" s="240">
        <v>697.84500000000003</v>
      </c>
      <c r="BF32" s="240">
        <v>800.66499999999996</v>
      </c>
      <c r="BG32" s="240">
        <v>866.86699999999996</v>
      </c>
      <c r="BH32" s="240">
        <v>824.20128892350272</v>
      </c>
      <c r="BI32" s="240">
        <v>660.22746358750726</v>
      </c>
      <c r="BJ32" s="240">
        <v>551.92517870773702</v>
      </c>
      <c r="BK32" s="240">
        <v>473.66156547405154</v>
      </c>
      <c r="BL32" s="240">
        <v>417.08510670184251</v>
      </c>
      <c r="BM32" s="240">
        <v>302.41702124496578</v>
      </c>
      <c r="BN32" s="240">
        <v>0</v>
      </c>
      <c r="BO32" s="240">
        <v>0</v>
      </c>
      <c r="BP32" s="240">
        <v>0</v>
      </c>
      <c r="BQ32" s="240">
        <v>0</v>
      </c>
      <c r="BR32" s="240">
        <v>0</v>
      </c>
      <c r="BS32" s="240">
        <v>0</v>
      </c>
      <c r="BT32" s="240">
        <v>0</v>
      </c>
      <c r="BU32" s="240">
        <v>0</v>
      </c>
      <c r="BV32" s="240">
        <v>0</v>
      </c>
      <c r="BW32" s="240">
        <v>0</v>
      </c>
      <c r="BX32" s="240">
        <v>0</v>
      </c>
      <c r="BY32" s="240">
        <v>0</v>
      </c>
      <c r="BZ32" s="240">
        <v>0</v>
      </c>
      <c r="CA32" s="240">
        <v>0</v>
      </c>
      <c r="CB32" s="241">
        <v>0</v>
      </c>
    </row>
    <row r="33" spans="1:80" s="50" customFormat="1" x14ac:dyDescent="0.4">
      <c r="B33" s="221" t="s">
        <v>616</v>
      </c>
      <c r="C33" s="64"/>
      <c r="D33" s="240">
        <v>0</v>
      </c>
      <c r="E33" s="240">
        <v>0</v>
      </c>
      <c r="F33" s="240">
        <v>0</v>
      </c>
      <c r="G33" s="240">
        <v>0</v>
      </c>
      <c r="H33" s="240">
        <v>0</v>
      </c>
      <c r="I33" s="240">
        <v>0</v>
      </c>
      <c r="J33" s="240">
        <v>0</v>
      </c>
      <c r="K33" s="240">
        <v>0</v>
      </c>
      <c r="L33" s="240">
        <v>0</v>
      </c>
      <c r="M33" s="240">
        <v>0</v>
      </c>
      <c r="N33" s="240">
        <v>0</v>
      </c>
      <c r="O33" s="240">
        <v>0</v>
      </c>
      <c r="P33" s="240">
        <v>0</v>
      </c>
      <c r="Q33" s="240">
        <v>0</v>
      </c>
      <c r="R33" s="240">
        <v>0</v>
      </c>
      <c r="S33" s="240">
        <v>0</v>
      </c>
      <c r="T33" s="240">
        <v>0</v>
      </c>
      <c r="U33" s="240">
        <v>0</v>
      </c>
      <c r="V33" s="240">
        <v>0</v>
      </c>
      <c r="W33" s="240">
        <v>0</v>
      </c>
      <c r="X33" s="240">
        <v>0</v>
      </c>
      <c r="Y33" s="240">
        <v>0</v>
      </c>
      <c r="Z33" s="240">
        <v>0</v>
      </c>
      <c r="AA33" s="240">
        <v>0</v>
      </c>
      <c r="AB33" s="240">
        <v>0</v>
      </c>
      <c r="AC33" s="240">
        <v>0</v>
      </c>
      <c r="AD33" s="240">
        <v>0</v>
      </c>
      <c r="AE33" s="240">
        <v>0</v>
      </c>
      <c r="AF33" s="240">
        <v>0</v>
      </c>
      <c r="AG33" s="240">
        <v>0</v>
      </c>
      <c r="AH33" s="240">
        <v>182.15085531267607</v>
      </c>
      <c r="AI33" s="240">
        <v>193.603454</v>
      </c>
      <c r="AJ33" s="240">
        <v>246.08449246153847</v>
      </c>
      <c r="AK33" s="240">
        <v>298.00780700000001</v>
      </c>
      <c r="AL33" s="240">
        <v>372.96242025000004</v>
      </c>
      <c r="AM33" s="240">
        <v>418.66883899999999</v>
      </c>
      <c r="AN33" s="240">
        <v>472.97908750000005</v>
      </c>
      <c r="AO33" s="240">
        <v>559.46277857142854</v>
      </c>
      <c r="AP33" s="240">
        <v>619.10317680000003</v>
      </c>
      <c r="AQ33" s="240">
        <v>687.23668999999995</v>
      </c>
      <c r="AR33" s="240">
        <v>786.62654500000008</v>
      </c>
      <c r="AS33" s="240">
        <v>914.84584999999981</v>
      </c>
      <c r="AT33" s="240">
        <v>1031.7429646666667</v>
      </c>
      <c r="AU33" s="240">
        <v>1238.1339973333331</v>
      </c>
      <c r="AV33" s="240">
        <v>1496.1980143333333</v>
      </c>
      <c r="AW33" s="240">
        <v>1640.7096546666664</v>
      </c>
      <c r="AX33" s="240">
        <v>1565.194</v>
      </c>
      <c r="AY33" s="240">
        <v>1620.7080000000001</v>
      </c>
      <c r="AZ33" s="240">
        <v>1655.7110000000002</v>
      </c>
      <c r="BA33" s="240">
        <v>1620.1309999999999</v>
      </c>
      <c r="BB33" s="240">
        <v>1603.6470000000002</v>
      </c>
      <c r="BC33" s="240">
        <v>1767.1590000000001</v>
      </c>
      <c r="BD33" s="240">
        <v>2165.7539999999999</v>
      </c>
      <c r="BE33" s="240">
        <v>2410.0329999999999</v>
      </c>
      <c r="BF33" s="240">
        <v>2614.94</v>
      </c>
      <c r="BG33" s="240">
        <v>2692.2280000000001</v>
      </c>
      <c r="BH33" s="240">
        <v>2340.126238103408</v>
      </c>
      <c r="BI33" s="240">
        <v>1796.9867403600622</v>
      </c>
      <c r="BJ33" s="240">
        <v>1440.1638339966985</v>
      </c>
      <c r="BK33" s="240">
        <v>1213.3319089372128</v>
      </c>
      <c r="BL33" s="240">
        <v>1007.6875486858021</v>
      </c>
      <c r="BM33" s="240">
        <v>545.2825045729727</v>
      </c>
      <c r="BN33" s="240">
        <v>0</v>
      </c>
      <c r="BO33" s="240">
        <v>0</v>
      </c>
      <c r="BP33" s="240">
        <v>0</v>
      </c>
      <c r="BQ33" s="240">
        <v>0</v>
      </c>
      <c r="BR33" s="240">
        <v>0</v>
      </c>
      <c r="BS33" s="240">
        <v>0</v>
      </c>
      <c r="BT33" s="240">
        <v>0</v>
      </c>
      <c r="BU33" s="240">
        <v>0</v>
      </c>
      <c r="BV33" s="240">
        <v>0</v>
      </c>
      <c r="BW33" s="240">
        <v>0</v>
      </c>
      <c r="BX33" s="240">
        <v>0</v>
      </c>
      <c r="BY33" s="240">
        <v>0</v>
      </c>
      <c r="BZ33" s="240">
        <v>0</v>
      </c>
      <c r="CA33" s="240">
        <v>0</v>
      </c>
      <c r="CB33" s="241">
        <v>0</v>
      </c>
    </row>
    <row r="34" spans="1:80" s="50" customFormat="1" x14ac:dyDescent="0.4">
      <c r="B34" s="221" t="s">
        <v>617</v>
      </c>
      <c r="C34" s="64"/>
      <c r="D34" s="240">
        <v>0</v>
      </c>
      <c r="E34" s="240">
        <v>0</v>
      </c>
      <c r="F34" s="240">
        <v>0</v>
      </c>
      <c r="G34" s="240">
        <v>0</v>
      </c>
      <c r="H34" s="240">
        <v>0</v>
      </c>
      <c r="I34" s="240">
        <v>0</v>
      </c>
      <c r="J34" s="240">
        <v>0</v>
      </c>
      <c r="K34" s="240">
        <v>0</v>
      </c>
      <c r="L34" s="240">
        <v>0</v>
      </c>
      <c r="M34" s="240">
        <v>0</v>
      </c>
      <c r="N34" s="240">
        <v>0</v>
      </c>
      <c r="O34" s="240">
        <v>0</v>
      </c>
      <c r="P34" s="240">
        <v>0</v>
      </c>
      <c r="Q34" s="240">
        <v>0</v>
      </c>
      <c r="R34" s="240">
        <v>0</v>
      </c>
      <c r="S34" s="240">
        <v>0</v>
      </c>
      <c r="T34" s="240">
        <v>0</v>
      </c>
      <c r="U34" s="240">
        <v>0</v>
      </c>
      <c r="V34" s="240">
        <v>0</v>
      </c>
      <c r="W34" s="240">
        <v>0</v>
      </c>
      <c r="X34" s="240">
        <v>0</v>
      </c>
      <c r="Y34" s="240">
        <v>0</v>
      </c>
      <c r="Z34" s="240">
        <v>0</v>
      </c>
      <c r="AA34" s="240">
        <v>0</v>
      </c>
      <c r="AB34" s="240">
        <v>0</v>
      </c>
      <c r="AC34" s="240">
        <v>0</v>
      </c>
      <c r="AD34" s="240">
        <v>0</v>
      </c>
      <c r="AE34" s="240">
        <v>0</v>
      </c>
      <c r="AF34" s="240">
        <v>0</v>
      </c>
      <c r="AG34" s="240">
        <v>0</v>
      </c>
      <c r="AH34" s="240">
        <v>2.3176474098360655</v>
      </c>
      <c r="AI34" s="240">
        <v>2.5419358688524589</v>
      </c>
      <c r="AJ34" s="240">
        <v>3.032214586666667</v>
      </c>
      <c r="AK34" s="240">
        <v>4.2614319429551788</v>
      </c>
      <c r="AL34" s="240">
        <v>5.6409478888888893</v>
      </c>
      <c r="AM34" s="240">
        <v>7.2432321987577657</v>
      </c>
      <c r="AN34" s="240">
        <v>8.4231230512820527</v>
      </c>
      <c r="AO34" s="240">
        <v>10.800226018433181</v>
      </c>
      <c r="AP34" s="240">
        <v>11.40188078888889</v>
      </c>
      <c r="AQ34" s="240">
        <v>11.713980107954544</v>
      </c>
      <c r="AR34" s="240">
        <v>27.608028126888218</v>
      </c>
      <c r="AS34" s="240">
        <v>44.195025049999991</v>
      </c>
      <c r="AT34" s="240">
        <v>34.984655181014098</v>
      </c>
      <c r="AU34" s="240">
        <v>45.762173703336863</v>
      </c>
      <c r="AV34" s="240">
        <v>66.131657658259329</v>
      </c>
      <c r="AW34" s="240">
        <v>71.191566821895719</v>
      </c>
      <c r="AX34" s="240">
        <v>45.959000000000003</v>
      </c>
      <c r="AY34" s="240">
        <v>52.497</v>
      </c>
      <c r="AZ34" s="240">
        <v>55.951000000000001</v>
      </c>
      <c r="BA34" s="240">
        <v>55.793000000000006</v>
      </c>
      <c r="BB34" s="240">
        <v>48.305</v>
      </c>
      <c r="BC34" s="240">
        <v>50.900999999999996</v>
      </c>
      <c r="BD34" s="240">
        <v>63.215000000000003</v>
      </c>
      <c r="BE34" s="240">
        <v>64.663000000000011</v>
      </c>
      <c r="BF34" s="240">
        <v>67.364999999999995</v>
      </c>
      <c r="BG34" s="240">
        <v>55.756</v>
      </c>
      <c r="BH34" s="240">
        <v>32.408347331744444</v>
      </c>
      <c r="BI34" s="240">
        <v>13.401102736940748</v>
      </c>
      <c r="BJ34" s="240">
        <v>12.776731585820285</v>
      </c>
      <c r="BK34" s="240">
        <v>2.5333533332640377</v>
      </c>
      <c r="BL34" s="240">
        <v>0</v>
      </c>
      <c r="BM34" s="240">
        <v>0</v>
      </c>
      <c r="BN34" s="240">
        <v>0</v>
      </c>
      <c r="BO34" s="240">
        <v>0</v>
      </c>
      <c r="BP34" s="240">
        <v>0</v>
      </c>
      <c r="BQ34" s="240">
        <v>0</v>
      </c>
      <c r="BR34" s="240">
        <v>0</v>
      </c>
      <c r="BS34" s="240">
        <v>0</v>
      </c>
      <c r="BT34" s="240">
        <v>0</v>
      </c>
      <c r="BU34" s="240">
        <v>0</v>
      </c>
      <c r="BV34" s="240">
        <v>0</v>
      </c>
      <c r="BW34" s="240">
        <v>0</v>
      </c>
      <c r="BX34" s="240">
        <v>0</v>
      </c>
      <c r="BY34" s="240">
        <v>0</v>
      </c>
      <c r="BZ34" s="240">
        <v>0</v>
      </c>
      <c r="CA34" s="240">
        <v>0</v>
      </c>
      <c r="CB34" s="241">
        <v>0</v>
      </c>
    </row>
    <row r="35" spans="1:80" s="50" customFormat="1" x14ac:dyDescent="0.4">
      <c r="B35" s="222" t="s">
        <v>618</v>
      </c>
      <c r="C35" s="294"/>
      <c r="D35" s="240">
        <v>0</v>
      </c>
      <c r="E35" s="240">
        <v>0</v>
      </c>
      <c r="F35" s="240">
        <v>0</v>
      </c>
      <c r="G35" s="240">
        <v>0</v>
      </c>
      <c r="H35" s="240">
        <v>0</v>
      </c>
      <c r="I35" s="240">
        <v>0</v>
      </c>
      <c r="J35" s="240">
        <v>0</v>
      </c>
      <c r="K35" s="240">
        <v>0</v>
      </c>
      <c r="L35" s="240">
        <v>0</v>
      </c>
      <c r="M35" s="240">
        <v>0</v>
      </c>
      <c r="N35" s="240">
        <v>0</v>
      </c>
      <c r="O35" s="240">
        <v>0</v>
      </c>
      <c r="P35" s="240">
        <v>0</v>
      </c>
      <c r="Q35" s="240">
        <v>0</v>
      </c>
      <c r="R35" s="240">
        <v>0</v>
      </c>
      <c r="S35" s="240">
        <v>0</v>
      </c>
      <c r="T35" s="240">
        <v>0</v>
      </c>
      <c r="U35" s="240">
        <v>0</v>
      </c>
      <c r="V35" s="240">
        <v>0</v>
      </c>
      <c r="W35" s="240">
        <v>0</v>
      </c>
      <c r="X35" s="240">
        <v>0</v>
      </c>
      <c r="Y35" s="240">
        <v>0</v>
      </c>
      <c r="Z35" s="240">
        <v>0</v>
      </c>
      <c r="AA35" s="240">
        <v>0</v>
      </c>
      <c r="AB35" s="240">
        <v>0</v>
      </c>
      <c r="AC35" s="240">
        <v>0</v>
      </c>
      <c r="AD35" s="240">
        <v>0</v>
      </c>
      <c r="AE35" s="240">
        <v>0</v>
      </c>
      <c r="AF35" s="240">
        <v>0</v>
      </c>
      <c r="AG35" s="240">
        <v>0</v>
      </c>
      <c r="AH35" s="240">
        <v>1.5700192131147541</v>
      </c>
      <c r="AI35" s="240">
        <v>2.0185961311475409</v>
      </c>
      <c r="AJ35" s="240">
        <v>2.5145194133333337</v>
      </c>
      <c r="AK35" s="240">
        <v>4.1943370570448213</v>
      </c>
      <c r="AL35" s="240">
        <v>6.0108461111111113</v>
      </c>
      <c r="AM35" s="240">
        <v>8.9534398012422383</v>
      </c>
      <c r="AN35" s="240">
        <v>11.366141948717949</v>
      </c>
      <c r="AO35" s="240">
        <v>12.40421998156682</v>
      </c>
      <c r="AP35" s="240">
        <v>13.377009744444447</v>
      </c>
      <c r="AQ35" s="240">
        <v>18.165157558712117</v>
      </c>
      <c r="AR35" s="240">
        <v>22.602176873111784</v>
      </c>
      <c r="AS35" s="240">
        <v>36.159565949999994</v>
      </c>
      <c r="AT35" s="240">
        <v>60.108176818985882</v>
      </c>
      <c r="AU35" s="240">
        <v>72.762087296663097</v>
      </c>
      <c r="AV35" s="240">
        <v>82.914424675073988</v>
      </c>
      <c r="AW35" s="240">
        <v>91.830058844770917</v>
      </c>
      <c r="AX35" s="240">
        <v>56.148000000000003</v>
      </c>
      <c r="AY35" s="240">
        <v>67.225999999999999</v>
      </c>
      <c r="AZ35" s="240">
        <v>72.277000000000001</v>
      </c>
      <c r="BA35" s="240">
        <v>71.974000000000004</v>
      </c>
      <c r="BB35" s="240">
        <v>72.932000000000002</v>
      </c>
      <c r="BC35" s="240">
        <v>57.133000000000003</v>
      </c>
      <c r="BD35" s="240">
        <v>70.122000000000014</v>
      </c>
      <c r="BE35" s="240">
        <v>82.59</v>
      </c>
      <c r="BF35" s="240">
        <v>93.134</v>
      </c>
      <c r="BG35" s="240">
        <v>93.677999999999997</v>
      </c>
      <c r="BH35" s="240">
        <v>81.264125641345288</v>
      </c>
      <c r="BI35" s="240">
        <v>55.384693315489791</v>
      </c>
      <c r="BJ35" s="240">
        <v>45.134255709744181</v>
      </c>
      <c r="BK35" s="240">
        <v>47.98515273892432</v>
      </c>
      <c r="BL35" s="240">
        <v>30.917424460086963</v>
      </c>
      <c r="BM35" s="240">
        <v>29.448977410320264</v>
      </c>
      <c r="BN35" s="240">
        <v>0</v>
      </c>
      <c r="BO35" s="240">
        <v>0</v>
      </c>
      <c r="BP35" s="240">
        <v>0</v>
      </c>
      <c r="BQ35" s="240">
        <v>0</v>
      </c>
      <c r="BR35" s="240">
        <v>0</v>
      </c>
      <c r="BS35" s="240">
        <v>0</v>
      </c>
      <c r="BT35" s="240">
        <v>0</v>
      </c>
      <c r="BU35" s="240">
        <v>0</v>
      </c>
      <c r="BV35" s="240">
        <v>0</v>
      </c>
      <c r="BW35" s="240">
        <v>0</v>
      </c>
      <c r="BX35" s="240">
        <v>0</v>
      </c>
      <c r="BY35" s="240">
        <v>0</v>
      </c>
      <c r="BZ35" s="240">
        <v>0</v>
      </c>
      <c r="CA35" s="240">
        <v>0</v>
      </c>
      <c r="CB35" s="241">
        <v>0</v>
      </c>
    </row>
    <row r="36" spans="1:80" s="50" customFormat="1" ht="25.5" customHeight="1" x14ac:dyDescent="0.4">
      <c r="B36" s="212" t="s">
        <v>619</v>
      </c>
      <c r="C36" s="294"/>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1"/>
    </row>
    <row r="37" spans="1:80" s="50" customFormat="1" x14ac:dyDescent="0.4">
      <c r="B37" s="222" t="s">
        <v>620</v>
      </c>
      <c r="C37" s="294"/>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v>0</v>
      </c>
      <c r="AH37" s="240">
        <v>0</v>
      </c>
      <c r="AI37" s="240">
        <v>7.9208541951414011</v>
      </c>
      <c r="AJ37" s="240">
        <v>14.257537551254522</v>
      </c>
      <c r="AK37" s="240">
        <v>18.217964648825223</v>
      </c>
      <c r="AL37" s="240">
        <v>30.891331361051463</v>
      </c>
      <c r="AM37" s="240">
        <v>82.376883629470569</v>
      </c>
      <c r="AN37" s="240">
        <v>158.41708390282801</v>
      </c>
      <c r="AO37" s="240">
        <v>275.64572599092071</v>
      </c>
      <c r="AP37" s="240">
        <v>396.04270975706999</v>
      </c>
      <c r="AQ37" s="240">
        <v>531.48931649398799</v>
      </c>
      <c r="AR37" s="240">
        <v>695.45099833341499</v>
      </c>
      <c r="AS37" s="240">
        <v>875.25438856312473</v>
      </c>
      <c r="AT37" s="240">
        <v>1012.7680845889809</v>
      </c>
      <c r="AU37" s="240">
        <v>1284.9325956024427</v>
      </c>
      <c r="AV37" s="240">
        <v>1549.3917064717893</v>
      </c>
      <c r="AW37" s="240">
        <v>1694.465297394725</v>
      </c>
      <c r="AX37" s="240">
        <v>1703.4202564991706</v>
      </c>
      <c r="AY37" s="240">
        <v>1500.1314740626374</v>
      </c>
      <c r="AZ37" s="240">
        <v>1421.519831098472</v>
      </c>
      <c r="BA37" s="240">
        <v>1299.9456455967315</v>
      </c>
      <c r="BB37" s="240">
        <v>1181.8139462800841</v>
      </c>
      <c r="BC37" s="240">
        <v>1112.7124440704331</v>
      </c>
      <c r="BD37" s="240">
        <v>1077.816952234662</v>
      </c>
      <c r="BE37" s="240">
        <v>1056.9938777475572</v>
      </c>
      <c r="BF37" s="240">
        <v>607.92077511202979</v>
      </c>
      <c r="BG37" s="240">
        <v>239.26332801532695</v>
      </c>
      <c r="BH37" s="240">
        <v>0</v>
      </c>
      <c r="BI37" s="240">
        <v>0</v>
      </c>
      <c r="BJ37" s="240">
        <v>0</v>
      </c>
      <c r="BK37" s="240">
        <v>0</v>
      </c>
      <c r="BL37" s="240">
        <v>0</v>
      </c>
      <c r="BM37" s="240">
        <v>0</v>
      </c>
      <c r="BN37" s="240">
        <v>0</v>
      </c>
      <c r="BO37" s="240">
        <v>0</v>
      </c>
      <c r="BP37" s="240">
        <v>0</v>
      </c>
      <c r="BQ37" s="240">
        <v>0</v>
      </c>
      <c r="BR37" s="240">
        <v>0</v>
      </c>
      <c r="BS37" s="240">
        <v>0</v>
      </c>
      <c r="BT37" s="240">
        <v>0</v>
      </c>
      <c r="BU37" s="240">
        <v>0</v>
      </c>
      <c r="BV37" s="240">
        <v>0</v>
      </c>
      <c r="BW37" s="240">
        <v>0</v>
      </c>
      <c r="BX37" s="240">
        <v>0</v>
      </c>
      <c r="BY37" s="240">
        <v>0</v>
      </c>
      <c r="BZ37" s="240">
        <v>0</v>
      </c>
      <c r="CA37" s="240">
        <v>0</v>
      </c>
      <c r="CB37" s="241">
        <v>0</v>
      </c>
    </row>
    <row r="38" spans="1:80" s="50" customFormat="1" x14ac:dyDescent="0.4">
      <c r="B38" s="222" t="s">
        <v>621</v>
      </c>
      <c r="C38" s="294"/>
      <c r="D38" s="240">
        <v>0</v>
      </c>
      <c r="E38" s="240">
        <v>0</v>
      </c>
      <c r="F38" s="240">
        <v>0</v>
      </c>
      <c r="G38" s="240">
        <v>0</v>
      </c>
      <c r="H38" s="240">
        <v>0</v>
      </c>
      <c r="I38" s="240">
        <v>0</v>
      </c>
      <c r="J38" s="240">
        <v>0</v>
      </c>
      <c r="K38" s="240">
        <v>0</v>
      </c>
      <c r="L38" s="240">
        <v>0</v>
      </c>
      <c r="M38" s="240">
        <v>0</v>
      </c>
      <c r="N38" s="240">
        <v>0</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v>0</v>
      </c>
      <c r="AH38" s="240">
        <v>0</v>
      </c>
      <c r="AI38" s="240">
        <v>2.0791458048585989</v>
      </c>
      <c r="AJ38" s="240">
        <v>3.7424624487454778</v>
      </c>
      <c r="AK38" s="240">
        <v>4.7820353511747768</v>
      </c>
      <c r="AL38" s="240">
        <v>8.1086686389485365</v>
      </c>
      <c r="AM38" s="240">
        <v>21.623116370529431</v>
      </c>
      <c r="AN38" s="240">
        <v>41.582916097171989</v>
      </c>
      <c r="AO38" s="240">
        <v>72.35427400907929</v>
      </c>
      <c r="AP38" s="240">
        <v>103.95729024293001</v>
      </c>
      <c r="AQ38" s="240">
        <v>139.51068350601201</v>
      </c>
      <c r="AR38" s="240">
        <v>182.54900166658501</v>
      </c>
      <c r="AS38" s="240">
        <v>229.74561143687527</v>
      </c>
      <c r="AT38" s="240">
        <v>251.9138825897187</v>
      </c>
      <c r="AU38" s="240">
        <v>322.46952062524298</v>
      </c>
      <c r="AV38" s="240">
        <v>389.73388162224228</v>
      </c>
      <c r="AW38" s="240">
        <v>462.72661970850959</v>
      </c>
      <c r="AX38" s="240">
        <v>478.80049192921024</v>
      </c>
      <c r="AY38" s="240">
        <v>480.76420050781519</v>
      </c>
      <c r="AZ38" s="240">
        <v>487.18098724935635</v>
      </c>
      <c r="BA38" s="240">
        <v>493.93324999863</v>
      </c>
      <c r="BB38" s="240">
        <v>496.25659195105163</v>
      </c>
      <c r="BC38" s="240">
        <v>496.5127764741809</v>
      </c>
      <c r="BD38" s="240">
        <v>485.25471579187501</v>
      </c>
      <c r="BE38" s="240">
        <v>489.04849039406668</v>
      </c>
      <c r="BF38" s="240">
        <v>147.12428187369665</v>
      </c>
      <c r="BG38" s="240">
        <v>64.975747559198723</v>
      </c>
      <c r="BH38" s="240">
        <v>0</v>
      </c>
      <c r="BI38" s="240">
        <v>0</v>
      </c>
      <c r="BJ38" s="240">
        <v>0</v>
      </c>
      <c r="BK38" s="240">
        <v>0</v>
      </c>
      <c r="BL38" s="240">
        <v>0</v>
      </c>
      <c r="BM38" s="240">
        <v>0</v>
      </c>
      <c r="BN38" s="240">
        <v>0</v>
      </c>
      <c r="BO38" s="240">
        <v>0</v>
      </c>
      <c r="BP38" s="240">
        <v>0</v>
      </c>
      <c r="BQ38" s="240">
        <v>0</v>
      </c>
      <c r="BR38" s="240">
        <v>0</v>
      </c>
      <c r="BS38" s="240">
        <v>0</v>
      </c>
      <c r="BT38" s="240">
        <v>0</v>
      </c>
      <c r="BU38" s="240">
        <v>0</v>
      </c>
      <c r="BV38" s="240">
        <v>0</v>
      </c>
      <c r="BW38" s="240">
        <v>0</v>
      </c>
      <c r="BX38" s="240">
        <v>0</v>
      </c>
      <c r="BY38" s="240">
        <v>0</v>
      </c>
      <c r="BZ38" s="240">
        <v>0</v>
      </c>
      <c r="CA38" s="240">
        <v>0</v>
      </c>
      <c r="CB38" s="241">
        <v>0</v>
      </c>
    </row>
    <row r="39" spans="1:80" s="50" customFormat="1" ht="40.5" customHeight="1" x14ac:dyDescent="0.4">
      <c r="B39" s="332" t="s">
        <v>622</v>
      </c>
      <c r="C39" s="96"/>
      <c r="D39" s="240">
        <f t="shared" ref="D39:AI39" si="21">SUM(D40:D45)</f>
        <v>0</v>
      </c>
      <c r="E39" s="240">
        <f t="shared" si="21"/>
        <v>0</v>
      </c>
      <c r="F39" s="240">
        <f t="shared" si="21"/>
        <v>0</v>
      </c>
      <c r="G39" s="240">
        <f t="shared" si="21"/>
        <v>0</v>
      </c>
      <c r="H39" s="240">
        <f t="shared" si="21"/>
        <v>0</v>
      </c>
      <c r="I39" s="240">
        <f t="shared" si="21"/>
        <v>0</v>
      </c>
      <c r="J39" s="240">
        <f t="shared" si="21"/>
        <v>0</v>
      </c>
      <c r="K39" s="240">
        <f t="shared" si="21"/>
        <v>0</v>
      </c>
      <c r="L39" s="240">
        <f t="shared" si="21"/>
        <v>0</v>
      </c>
      <c r="M39" s="240">
        <f t="shared" si="21"/>
        <v>0</v>
      </c>
      <c r="N39" s="240">
        <f t="shared" si="21"/>
        <v>0</v>
      </c>
      <c r="O39" s="240">
        <f t="shared" si="21"/>
        <v>0</v>
      </c>
      <c r="P39" s="240">
        <f t="shared" si="21"/>
        <v>0</v>
      </c>
      <c r="Q39" s="240">
        <f t="shared" si="21"/>
        <v>0</v>
      </c>
      <c r="R39" s="240">
        <f t="shared" si="21"/>
        <v>0</v>
      </c>
      <c r="S39" s="240">
        <f t="shared" si="21"/>
        <v>0</v>
      </c>
      <c r="T39" s="240">
        <f t="shared" si="21"/>
        <v>0</v>
      </c>
      <c r="U39" s="240">
        <f t="shared" si="21"/>
        <v>0</v>
      </c>
      <c r="V39" s="240">
        <f t="shared" si="21"/>
        <v>0</v>
      </c>
      <c r="W39" s="240">
        <f t="shared" si="21"/>
        <v>0</v>
      </c>
      <c r="X39" s="240">
        <f t="shared" si="21"/>
        <v>0</v>
      </c>
      <c r="Y39" s="240">
        <f t="shared" si="21"/>
        <v>0</v>
      </c>
      <c r="Z39" s="240">
        <f t="shared" si="21"/>
        <v>0</v>
      </c>
      <c r="AA39" s="240">
        <f t="shared" si="21"/>
        <v>0</v>
      </c>
      <c r="AB39" s="240">
        <f t="shared" si="21"/>
        <v>0</v>
      </c>
      <c r="AC39" s="240">
        <f t="shared" si="21"/>
        <v>0</v>
      </c>
      <c r="AD39" s="240">
        <f t="shared" si="21"/>
        <v>0</v>
      </c>
      <c r="AE39" s="240">
        <f t="shared" si="21"/>
        <v>0</v>
      </c>
      <c r="AF39" s="240">
        <f t="shared" si="21"/>
        <v>0</v>
      </c>
      <c r="AG39" s="240">
        <f t="shared" si="21"/>
        <v>0</v>
      </c>
      <c r="AH39" s="240">
        <f t="shared" si="21"/>
        <v>1273.4937362036569</v>
      </c>
      <c r="AI39" s="240">
        <f t="shared" si="21"/>
        <v>1362.9195440000001</v>
      </c>
      <c r="AJ39" s="240">
        <f t="shared" ref="AJ39:BO39" si="22">SUM(AJ40:AJ45)</f>
        <v>1751.1143538461538</v>
      </c>
      <c r="AK39" s="240">
        <f t="shared" si="22"/>
        <v>2657.6854694999993</v>
      </c>
      <c r="AL39" s="240">
        <f t="shared" si="22"/>
        <v>3817.5333942499997</v>
      </c>
      <c r="AM39" s="240">
        <f t="shared" si="22"/>
        <v>4605.0374345</v>
      </c>
      <c r="AN39" s="240">
        <f t="shared" si="22"/>
        <v>5249.22940225</v>
      </c>
      <c r="AO39" s="240">
        <f t="shared" si="22"/>
        <v>5925.880287285715</v>
      </c>
      <c r="AP39" s="240">
        <f t="shared" si="22"/>
        <v>6219.4244389333326</v>
      </c>
      <c r="AQ39" s="240">
        <f t="shared" si="22"/>
        <v>5993.7093669999995</v>
      </c>
      <c r="AR39" s="240">
        <f t="shared" si="22"/>
        <v>5381.6140466666675</v>
      </c>
      <c r="AS39" s="240">
        <f t="shared" si="22"/>
        <v>5152.8057166666667</v>
      </c>
      <c r="AT39" s="240">
        <f t="shared" si="22"/>
        <v>6029.1884084879675</v>
      </c>
      <c r="AU39" s="240">
        <f t="shared" si="22"/>
        <v>7954.5646282840453</v>
      </c>
      <c r="AV39" s="240">
        <f t="shared" si="22"/>
        <v>10261.900401572635</v>
      </c>
      <c r="AW39" s="240">
        <f t="shared" si="22"/>
        <v>11080.553460896766</v>
      </c>
      <c r="AX39" s="240">
        <f t="shared" si="22"/>
        <v>11418.910251571619</v>
      </c>
      <c r="AY39" s="240">
        <f t="shared" si="22"/>
        <v>11967.287325429546</v>
      </c>
      <c r="AZ39" s="240">
        <f t="shared" si="22"/>
        <v>10097.751701478743</v>
      </c>
      <c r="BA39" s="240">
        <f t="shared" si="22"/>
        <v>8016.9571044046406</v>
      </c>
      <c r="BB39" s="240">
        <f t="shared" si="22"/>
        <v>7952.0924617688634</v>
      </c>
      <c r="BC39" s="240">
        <f t="shared" si="22"/>
        <v>8089.0907794553859</v>
      </c>
      <c r="BD39" s="240">
        <f t="shared" si="22"/>
        <v>8613.6913319734631</v>
      </c>
      <c r="BE39" s="240">
        <f t="shared" si="22"/>
        <v>9229.7977512705475</v>
      </c>
      <c r="BF39" s="240">
        <f t="shared" si="22"/>
        <v>9827.2626539668727</v>
      </c>
      <c r="BG39" s="240">
        <f t="shared" si="22"/>
        <v>8801.9901768454038</v>
      </c>
      <c r="BH39" s="240">
        <f t="shared" si="22"/>
        <v>6750.9129999999996</v>
      </c>
      <c r="BI39" s="240">
        <f t="shared" si="22"/>
        <v>6623.9960046050001</v>
      </c>
      <c r="BJ39" s="240">
        <f t="shared" si="22"/>
        <v>6788.7708489099996</v>
      </c>
      <c r="BK39" s="240">
        <f t="shared" si="22"/>
        <v>7290.4738887753138</v>
      </c>
      <c r="BL39" s="240">
        <f t="shared" si="22"/>
        <v>7229.0433295422663</v>
      </c>
      <c r="BM39" s="240">
        <f t="shared" si="22"/>
        <v>7496.6114745917403</v>
      </c>
      <c r="BN39" s="240">
        <f t="shared" si="22"/>
        <v>0</v>
      </c>
      <c r="BO39" s="240">
        <f t="shared" si="22"/>
        <v>0</v>
      </c>
      <c r="BP39" s="240">
        <f t="shared" ref="BP39:CB39" si="23">SUM(BP40:BP45)</f>
        <v>0</v>
      </c>
      <c r="BQ39" s="240">
        <f t="shared" si="23"/>
        <v>0</v>
      </c>
      <c r="BR39" s="240">
        <f t="shared" si="23"/>
        <v>0</v>
      </c>
      <c r="BS39" s="240">
        <f t="shared" si="23"/>
        <v>0</v>
      </c>
      <c r="BT39" s="240">
        <f t="shared" si="23"/>
        <v>0</v>
      </c>
      <c r="BU39" s="240">
        <f t="shared" si="23"/>
        <v>0</v>
      </c>
      <c r="BV39" s="240">
        <f t="shared" si="23"/>
        <v>0</v>
      </c>
      <c r="BW39" s="240">
        <f t="shared" si="23"/>
        <v>0</v>
      </c>
      <c r="BX39" s="240">
        <f t="shared" si="23"/>
        <v>0</v>
      </c>
      <c r="BY39" s="240">
        <f t="shared" si="23"/>
        <v>0</v>
      </c>
      <c r="BZ39" s="240">
        <f t="shared" si="23"/>
        <v>0</v>
      </c>
      <c r="CA39" s="240">
        <f t="shared" si="23"/>
        <v>0</v>
      </c>
      <c r="CB39" s="241">
        <f t="shared" si="23"/>
        <v>0</v>
      </c>
    </row>
    <row r="40" spans="1:80" s="50" customFormat="1" x14ac:dyDescent="0.4">
      <c r="B40" s="171" t="s">
        <v>614</v>
      </c>
      <c r="C40" s="64"/>
      <c r="D40" s="240">
        <f t="shared" ref="D40:AI40" si="24">D23-D30</f>
        <v>0</v>
      </c>
      <c r="E40" s="240">
        <f t="shared" si="24"/>
        <v>0</v>
      </c>
      <c r="F40" s="240">
        <f t="shared" si="24"/>
        <v>0</v>
      </c>
      <c r="G40" s="240">
        <f t="shared" si="24"/>
        <v>0</v>
      </c>
      <c r="H40" s="240">
        <f t="shared" si="24"/>
        <v>0</v>
      </c>
      <c r="I40" s="240">
        <f t="shared" si="24"/>
        <v>0</v>
      </c>
      <c r="J40" s="240">
        <f t="shared" si="24"/>
        <v>0</v>
      </c>
      <c r="K40" s="240">
        <f t="shared" si="24"/>
        <v>0</v>
      </c>
      <c r="L40" s="240">
        <f t="shared" si="24"/>
        <v>0</v>
      </c>
      <c r="M40" s="240">
        <f t="shared" si="24"/>
        <v>0</v>
      </c>
      <c r="N40" s="240">
        <f t="shared" si="24"/>
        <v>0</v>
      </c>
      <c r="O40" s="240">
        <f t="shared" si="24"/>
        <v>0</v>
      </c>
      <c r="P40" s="240">
        <f t="shared" si="24"/>
        <v>0</v>
      </c>
      <c r="Q40" s="240">
        <f t="shared" si="24"/>
        <v>0</v>
      </c>
      <c r="R40" s="240">
        <f t="shared" si="24"/>
        <v>0</v>
      </c>
      <c r="S40" s="240">
        <f t="shared" si="24"/>
        <v>0</v>
      </c>
      <c r="T40" s="240">
        <f t="shared" si="24"/>
        <v>0</v>
      </c>
      <c r="U40" s="240">
        <f t="shared" si="24"/>
        <v>0</v>
      </c>
      <c r="V40" s="240">
        <f t="shared" si="24"/>
        <v>0</v>
      </c>
      <c r="W40" s="240">
        <f t="shared" si="24"/>
        <v>0</v>
      </c>
      <c r="X40" s="240">
        <f t="shared" si="24"/>
        <v>0</v>
      </c>
      <c r="Y40" s="240">
        <f t="shared" si="24"/>
        <v>0</v>
      </c>
      <c r="Z40" s="240">
        <f t="shared" si="24"/>
        <v>0</v>
      </c>
      <c r="AA40" s="240">
        <f t="shared" si="24"/>
        <v>0</v>
      </c>
      <c r="AB40" s="240">
        <f t="shared" si="24"/>
        <v>0</v>
      </c>
      <c r="AC40" s="240">
        <f t="shared" si="24"/>
        <v>0</v>
      </c>
      <c r="AD40" s="240">
        <f t="shared" si="24"/>
        <v>0</v>
      </c>
      <c r="AE40" s="240">
        <f t="shared" si="24"/>
        <v>0</v>
      </c>
      <c r="AF40" s="240">
        <f t="shared" si="24"/>
        <v>0</v>
      </c>
      <c r="AG40" s="240">
        <f t="shared" si="24"/>
        <v>0</v>
      </c>
      <c r="AH40" s="240">
        <f t="shared" si="24"/>
        <v>421.52873383365204</v>
      </c>
      <c r="AI40" s="240">
        <f t="shared" si="24"/>
        <v>428.076753</v>
      </c>
      <c r="AJ40" s="240">
        <f t="shared" ref="AJ40:BM40" si="25">AJ23-AJ30</f>
        <v>660.61226599999998</v>
      </c>
      <c r="AK40" s="240">
        <f t="shared" si="25"/>
        <v>1264.965091</v>
      </c>
      <c r="AL40" s="240">
        <f t="shared" si="25"/>
        <v>2209.4104600000001</v>
      </c>
      <c r="AM40" s="240">
        <f t="shared" si="25"/>
        <v>2825.5711942500002</v>
      </c>
      <c r="AN40" s="240">
        <f t="shared" si="25"/>
        <v>3220.5594852500003</v>
      </c>
      <c r="AO40" s="240">
        <f t="shared" si="25"/>
        <v>3645.8768322857145</v>
      </c>
      <c r="AP40" s="240">
        <f t="shared" si="25"/>
        <v>3761.7295313333334</v>
      </c>
      <c r="AQ40" s="240">
        <f t="shared" si="25"/>
        <v>3448.8278886666667</v>
      </c>
      <c r="AR40" s="240">
        <f t="shared" si="25"/>
        <v>2611.4259440000001</v>
      </c>
      <c r="AS40" s="240">
        <f t="shared" si="25"/>
        <v>2276.3142769999999</v>
      </c>
      <c r="AT40" s="240">
        <f t="shared" si="25"/>
        <v>2563.941902</v>
      </c>
      <c r="AU40" s="240">
        <f t="shared" si="25"/>
        <v>3636.3055476666668</v>
      </c>
      <c r="AV40" s="240">
        <f t="shared" si="25"/>
        <v>4663.306947</v>
      </c>
      <c r="AW40" s="240">
        <f t="shared" si="25"/>
        <v>4967.275426666667</v>
      </c>
      <c r="AX40" s="240">
        <f t="shared" si="25"/>
        <v>4363</v>
      </c>
      <c r="AY40" s="240">
        <f t="shared" si="25"/>
        <v>4163</v>
      </c>
      <c r="AZ40" s="240">
        <f t="shared" si="25"/>
        <v>2083.2845198265732</v>
      </c>
      <c r="BA40" s="240">
        <f t="shared" si="25"/>
        <v>0</v>
      </c>
      <c r="BB40" s="240">
        <f t="shared" si="25"/>
        <v>0</v>
      </c>
      <c r="BC40" s="240">
        <f t="shared" si="25"/>
        <v>0</v>
      </c>
      <c r="BD40" s="240">
        <f t="shared" si="25"/>
        <v>0</v>
      </c>
      <c r="BE40" s="240">
        <f t="shared" si="25"/>
        <v>0</v>
      </c>
      <c r="BF40" s="240">
        <f t="shared" si="25"/>
        <v>0</v>
      </c>
      <c r="BG40" s="240">
        <f t="shared" si="25"/>
        <v>0</v>
      </c>
      <c r="BH40" s="240">
        <f t="shared" si="25"/>
        <v>0</v>
      </c>
      <c r="BI40" s="240">
        <f t="shared" si="25"/>
        <v>0</v>
      </c>
      <c r="BJ40" s="240">
        <f t="shared" si="25"/>
        <v>0</v>
      </c>
      <c r="BK40" s="240">
        <f t="shared" si="25"/>
        <v>0</v>
      </c>
      <c r="BL40" s="240">
        <f t="shared" si="25"/>
        <v>0</v>
      </c>
      <c r="BM40" s="240">
        <f t="shared" si="25"/>
        <v>0</v>
      </c>
      <c r="BN40" s="240"/>
      <c r="BO40" s="240"/>
      <c r="BP40" s="240"/>
      <c r="BQ40" s="240"/>
      <c r="BR40" s="240"/>
      <c r="BS40" s="240"/>
      <c r="BT40" s="240"/>
      <c r="BU40" s="240"/>
      <c r="BV40" s="240"/>
      <c r="BW40" s="240"/>
      <c r="BX40" s="240"/>
      <c r="BY40" s="240"/>
      <c r="BZ40" s="240"/>
      <c r="CA40" s="240"/>
      <c r="CB40" s="241"/>
    </row>
    <row r="41" spans="1:80" s="50" customFormat="1" x14ac:dyDescent="0.4">
      <c r="B41" s="171" t="s">
        <v>615</v>
      </c>
      <c r="C41" s="64"/>
      <c r="D41" s="240">
        <f t="shared" ref="D41:AI41" si="26">D24-D31-D37</f>
        <v>0</v>
      </c>
      <c r="E41" s="240">
        <f t="shared" si="26"/>
        <v>0</v>
      </c>
      <c r="F41" s="240">
        <f t="shared" si="26"/>
        <v>0</v>
      </c>
      <c r="G41" s="240">
        <f t="shared" si="26"/>
        <v>0</v>
      </c>
      <c r="H41" s="240">
        <f t="shared" si="26"/>
        <v>0</v>
      </c>
      <c r="I41" s="240">
        <f t="shared" si="26"/>
        <v>0</v>
      </c>
      <c r="J41" s="240">
        <f t="shared" si="26"/>
        <v>0</v>
      </c>
      <c r="K41" s="240">
        <f t="shared" si="26"/>
        <v>0</v>
      </c>
      <c r="L41" s="240">
        <f t="shared" si="26"/>
        <v>0</v>
      </c>
      <c r="M41" s="240">
        <f t="shared" si="26"/>
        <v>0</v>
      </c>
      <c r="N41" s="240">
        <f t="shared" si="26"/>
        <v>0</v>
      </c>
      <c r="O41" s="240">
        <f t="shared" si="26"/>
        <v>0</v>
      </c>
      <c r="P41" s="240">
        <f t="shared" si="26"/>
        <v>0</v>
      </c>
      <c r="Q41" s="240">
        <f t="shared" si="26"/>
        <v>0</v>
      </c>
      <c r="R41" s="240">
        <f t="shared" si="26"/>
        <v>0</v>
      </c>
      <c r="S41" s="240">
        <f t="shared" si="26"/>
        <v>0</v>
      </c>
      <c r="T41" s="240">
        <f t="shared" si="26"/>
        <v>0</v>
      </c>
      <c r="U41" s="240">
        <f t="shared" si="26"/>
        <v>0</v>
      </c>
      <c r="V41" s="240">
        <f t="shared" si="26"/>
        <v>0</v>
      </c>
      <c r="W41" s="240">
        <f t="shared" si="26"/>
        <v>0</v>
      </c>
      <c r="X41" s="240">
        <f t="shared" si="26"/>
        <v>0</v>
      </c>
      <c r="Y41" s="240">
        <f t="shared" si="26"/>
        <v>0</v>
      </c>
      <c r="Z41" s="240">
        <f t="shared" si="26"/>
        <v>0</v>
      </c>
      <c r="AA41" s="240">
        <f t="shared" si="26"/>
        <v>0</v>
      </c>
      <c r="AB41" s="240">
        <f t="shared" si="26"/>
        <v>0</v>
      </c>
      <c r="AC41" s="240">
        <f t="shared" si="26"/>
        <v>0</v>
      </c>
      <c r="AD41" s="240">
        <f t="shared" si="26"/>
        <v>0</v>
      </c>
      <c r="AE41" s="240">
        <f t="shared" si="26"/>
        <v>0</v>
      </c>
      <c r="AF41" s="240">
        <f t="shared" si="26"/>
        <v>0</v>
      </c>
      <c r="AG41" s="240">
        <f t="shared" si="26"/>
        <v>0</v>
      </c>
      <c r="AH41" s="240">
        <f t="shared" si="26"/>
        <v>558.19701834134617</v>
      </c>
      <c r="AI41" s="240">
        <f t="shared" si="26"/>
        <v>612.96139080485864</v>
      </c>
      <c r="AJ41" s="240">
        <f t="shared" ref="AJ41:BM41" si="27">AJ24-AJ31-AJ37</f>
        <v>710.32522475643782</v>
      </c>
      <c r="AK41" s="240">
        <f t="shared" si="27"/>
        <v>902.85950535117468</v>
      </c>
      <c r="AL41" s="240">
        <f t="shared" si="27"/>
        <v>904.9506756389485</v>
      </c>
      <c r="AM41" s="240">
        <f t="shared" si="27"/>
        <v>897.80233662052933</v>
      </c>
      <c r="AN41" s="240">
        <f t="shared" si="27"/>
        <v>1024.605697097172</v>
      </c>
      <c r="AO41" s="240">
        <f t="shared" si="27"/>
        <v>1089.3438834376507</v>
      </c>
      <c r="AP41" s="240">
        <f t="shared" si="27"/>
        <v>1055.7391735762633</v>
      </c>
      <c r="AQ41" s="240">
        <f t="shared" si="27"/>
        <v>1031.3259005060122</v>
      </c>
      <c r="AR41" s="240">
        <f t="shared" si="27"/>
        <v>1138.1505813332519</v>
      </c>
      <c r="AS41" s="240">
        <f t="shared" si="27"/>
        <v>1151.5800327702086</v>
      </c>
      <c r="AT41" s="240">
        <f t="shared" si="27"/>
        <v>1264.9928467443524</v>
      </c>
      <c r="AU41" s="240">
        <f t="shared" si="27"/>
        <v>1439.8939693975572</v>
      </c>
      <c r="AV41" s="240">
        <f t="shared" si="27"/>
        <v>2139.8142028615439</v>
      </c>
      <c r="AW41" s="240">
        <f t="shared" si="27"/>
        <v>2201.1896462719415</v>
      </c>
      <c r="AX41" s="240">
        <f t="shared" si="27"/>
        <v>2222.1157435008295</v>
      </c>
      <c r="AY41" s="240">
        <f t="shared" si="27"/>
        <v>2341.0075259373625</v>
      </c>
      <c r="AZ41" s="240">
        <f t="shared" si="27"/>
        <v>2342.7761689015279</v>
      </c>
      <c r="BA41" s="240">
        <f t="shared" si="27"/>
        <v>2421.4223544032684</v>
      </c>
      <c r="BB41" s="240">
        <f t="shared" si="27"/>
        <v>2384.0520537199159</v>
      </c>
      <c r="BC41" s="240">
        <f t="shared" si="27"/>
        <v>2613.2515559295671</v>
      </c>
      <c r="BD41" s="240">
        <f t="shared" si="27"/>
        <v>2954.0410477653381</v>
      </c>
      <c r="BE41" s="240">
        <f t="shared" si="27"/>
        <v>3359.0701222524431</v>
      </c>
      <c r="BF41" s="240">
        <f t="shared" si="27"/>
        <v>3797.17622488797</v>
      </c>
      <c r="BG41" s="240">
        <f t="shared" si="27"/>
        <v>2231.5586719846729</v>
      </c>
      <c r="BH41" s="240">
        <f t="shared" si="27"/>
        <v>128.69800000000001</v>
      </c>
      <c r="BI41" s="240">
        <f t="shared" si="27"/>
        <v>82.284999999999997</v>
      </c>
      <c r="BJ41" s="240">
        <f t="shared" si="27"/>
        <v>86.180999999999997</v>
      </c>
      <c r="BK41" s="240">
        <f t="shared" si="27"/>
        <v>88.078000000000003</v>
      </c>
      <c r="BL41" s="240">
        <f t="shared" si="27"/>
        <v>90.198999999999998</v>
      </c>
      <c r="BM41" s="240">
        <f t="shared" si="27"/>
        <v>96.241</v>
      </c>
      <c r="BN41" s="240"/>
      <c r="BO41" s="240"/>
      <c r="BP41" s="240"/>
      <c r="BQ41" s="240"/>
      <c r="BR41" s="240"/>
      <c r="BS41" s="240"/>
      <c r="BT41" s="240"/>
      <c r="BU41" s="240"/>
      <c r="BV41" s="240"/>
      <c r="BW41" s="240"/>
      <c r="BX41" s="240"/>
      <c r="BY41" s="240"/>
      <c r="BZ41" s="240"/>
      <c r="CA41" s="240"/>
      <c r="CB41" s="241"/>
    </row>
    <row r="42" spans="1:80" s="50" customFormat="1" x14ac:dyDescent="0.4">
      <c r="B42" s="171" t="s">
        <v>600</v>
      </c>
      <c r="C42" s="64"/>
      <c r="D42" s="240">
        <f t="shared" ref="D42:AI42" si="28">D25-D32-D38</f>
        <v>0</v>
      </c>
      <c r="E42" s="240">
        <f t="shared" si="28"/>
        <v>0</v>
      </c>
      <c r="F42" s="240">
        <f t="shared" si="28"/>
        <v>0</v>
      </c>
      <c r="G42" s="240">
        <f t="shared" si="28"/>
        <v>0</v>
      </c>
      <c r="H42" s="240">
        <f t="shared" si="28"/>
        <v>0</v>
      </c>
      <c r="I42" s="240">
        <f t="shared" si="28"/>
        <v>0</v>
      </c>
      <c r="J42" s="240">
        <f t="shared" si="28"/>
        <v>0</v>
      </c>
      <c r="K42" s="240">
        <f t="shared" si="28"/>
        <v>0</v>
      </c>
      <c r="L42" s="240">
        <f t="shared" si="28"/>
        <v>0</v>
      </c>
      <c r="M42" s="240">
        <f t="shared" si="28"/>
        <v>0</v>
      </c>
      <c r="N42" s="240">
        <f t="shared" si="28"/>
        <v>0</v>
      </c>
      <c r="O42" s="240">
        <f t="shared" si="28"/>
        <v>0</v>
      </c>
      <c r="P42" s="240">
        <f t="shared" si="28"/>
        <v>0</v>
      </c>
      <c r="Q42" s="240">
        <f t="shared" si="28"/>
        <v>0</v>
      </c>
      <c r="R42" s="240">
        <f t="shared" si="28"/>
        <v>0</v>
      </c>
      <c r="S42" s="240">
        <f t="shared" si="28"/>
        <v>0</v>
      </c>
      <c r="T42" s="240">
        <f t="shared" si="28"/>
        <v>0</v>
      </c>
      <c r="U42" s="240">
        <f t="shared" si="28"/>
        <v>0</v>
      </c>
      <c r="V42" s="240">
        <f t="shared" si="28"/>
        <v>0</v>
      </c>
      <c r="W42" s="240">
        <f t="shared" si="28"/>
        <v>0</v>
      </c>
      <c r="X42" s="240">
        <f t="shared" si="28"/>
        <v>0</v>
      </c>
      <c r="Y42" s="240">
        <f t="shared" si="28"/>
        <v>0</v>
      </c>
      <c r="Z42" s="240">
        <f t="shared" si="28"/>
        <v>0</v>
      </c>
      <c r="AA42" s="240">
        <f t="shared" si="28"/>
        <v>0</v>
      </c>
      <c r="AB42" s="240">
        <f t="shared" si="28"/>
        <v>0</v>
      </c>
      <c r="AC42" s="240">
        <f t="shared" si="28"/>
        <v>0</v>
      </c>
      <c r="AD42" s="240">
        <f t="shared" si="28"/>
        <v>0</v>
      </c>
      <c r="AE42" s="240">
        <f t="shared" si="28"/>
        <v>0</v>
      </c>
      <c r="AF42" s="240">
        <f t="shared" si="28"/>
        <v>0</v>
      </c>
      <c r="AG42" s="240">
        <f t="shared" si="28"/>
        <v>0</v>
      </c>
      <c r="AH42" s="240">
        <f t="shared" si="28"/>
        <v>93.806505964285719</v>
      </c>
      <c r="AI42" s="240">
        <f t="shared" si="28"/>
        <v>104.0453861951414</v>
      </c>
      <c r="AJ42" s="240">
        <f t="shared" ref="AJ42:BM42" si="29">AJ25-AJ32-AJ38</f>
        <v>120.80808955125451</v>
      </c>
      <c r="AK42" s="240">
        <f t="shared" si="29"/>
        <v>138.44444914882521</v>
      </c>
      <c r="AL42" s="240">
        <f t="shared" si="29"/>
        <v>181.78647286105146</v>
      </c>
      <c r="AM42" s="240">
        <f t="shared" si="29"/>
        <v>199.52941462947058</v>
      </c>
      <c r="AN42" s="240">
        <f t="shared" si="29"/>
        <v>215.83257240282799</v>
      </c>
      <c r="AO42" s="240">
        <f t="shared" si="29"/>
        <v>243.32679613377786</v>
      </c>
      <c r="AP42" s="240">
        <f t="shared" si="29"/>
        <v>286.83780135706996</v>
      </c>
      <c r="AQ42" s="240">
        <f t="shared" si="29"/>
        <v>282.671405493988</v>
      </c>
      <c r="AR42" s="240">
        <f t="shared" si="29"/>
        <v>375.87427133341498</v>
      </c>
      <c r="AS42" s="240">
        <f t="shared" si="29"/>
        <v>430.11184789645802</v>
      </c>
      <c r="AT42" s="240">
        <f t="shared" si="29"/>
        <v>595.96645641028135</v>
      </c>
      <c r="AU42" s="240">
        <f t="shared" si="29"/>
        <v>677.0004700414238</v>
      </c>
      <c r="AV42" s="240">
        <f t="shared" si="29"/>
        <v>1053.0353483777578</v>
      </c>
      <c r="AW42" s="240">
        <f t="shared" si="29"/>
        <v>1376.1966682914904</v>
      </c>
      <c r="AX42" s="240">
        <f t="shared" si="29"/>
        <v>1739.0475080707897</v>
      </c>
      <c r="AY42" s="240">
        <f t="shared" si="29"/>
        <v>2080.1777994921849</v>
      </c>
      <c r="AZ42" s="240">
        <f t="shared" si="29"/>
        <v>2194.9350127506436</v>
      </c>
      <c r="BA42" s="240">
        <f t="shared" si="29"/>
        <v>2314.1157500013701</v>
      </c>
      <c r="BB42" s="240">
        <f t="shared" si="29"/>
        <v>2517.2344080489484</v>
      </c>
      <c r="BC42" s="240">
        <f t="shared" si="29"/>
        <v>2653.7102235258189</v>
      </c>
      <c r="BD42" s="240">
        <f t="shared" si="29"/>
        <v>2884.514284208125</v>
      </c>
      <c r="BE42" s="240">
        <f t="shared" si="29"/>
        <v>3145.1065096059328</v>
      </c>
      <c r="BF42" s="240">
        <f t="shared" si="29"/>
        <v>3398.2107181263036</v>
      </c>
      <c r="BG42" s="240">
        <f t="shared" si="29"/>
        <v>3635.1572524408011</v>
      </c>
      <c r="BH42" s="240">
        <f t="shared" si="29"/>
        <v>3834.7987110764971</v>
      </c>
      <c r="BI42" s="240">
        <f t="shared" si="29"/>
        <v>4059.7725364124926</v>
      </c>
      <c r="BJ42" s="240">
        <f t="shared" si="29"/>
        <v>4238.0748212922626</v>
      </c>
      <c r="BK42" s="240">
        <f t="shared" si="29"/>
        <v>4575.3384345259483</v>
      </c>
      <c r="BL42" s="240">
        <f t="shared" si="29"/>
        <v>4637.914893298157</v>
      </c>
      <c r="BM42" s="240">
        <f t="shared" si="29"/>
        <v>4833.5829787550338</v>
      </c>
      <c r="BN42" s="240">
        <f t="shared" ref="BN42:CB42" si="30">BN32</f>
        <v>0</v>
      </c>
      <c r="BO42" s="240">
        <f t="shared" si="30"/>
        <v>0</v>
      </c>
      <c r="BP42" s="240">
        <f t="shared" si="30"/>
        <v>0</v>
      </c>
      <c r="BQ42" s="240">
        <f t="shared" si="30"/>
        <v>0</v>
      </c>
      <c r="BR42" s="240">
        <f t="shared" si="30"/>
        <v>0</v>
      </c>
      <c r="BS42" s="240">
        <f t="shared" si="30"/>
        <v>0</v>
      </c>
      <c r="BT42" s="240">
        <f t="shared" si="30"/>
        <v>0</v>
      </c>
      <c r="BU42" s="240">
        <f t="shared" si="30"/>
        <v>0</v>
      </c>
      <c r="BV42" s="240">
        <f t="shared" si="30"/>
        <v>0</v>
      </c>
      <c r="BW42" s="240">
        <f t="shared" si="30"/>
        <v>0</v>
      </c>
      <c r="BX42" s="240">
        <f t="shared" si="30"/>
        <v>0</v>
      </c>
      <c r="BY42" s="240">
        <f t="shared" si="30"/>
        <v>0</v>
      </c>
      <c r="BZ42" s="240">
        <f t="shared" si="30"/>
        <v>0</v>
      </c>
      <c r="CA42" s="240">
        <f t="shared" si="30"/>
        <v>0</v>
      </c>
      <c r="CB42" s="241">
        <f t="shared" si="30"/>
        <v>0</v>
      </c>
    </row>
    <row r="43" spans="1:80" s="50" customFormat="1" x14ac:dyDescent="0.4">
      <c r="B43" s="171" t="s">
        <v>616</v>
      </c>
      <c r="C43" s="64"/>
      <c r="D43" s="240">
        <f t="shared" ref="D43:AI43" si="31">D26-D33</f>
        <v>0</v>
      </c>
      <c r="E43" s="240">
        <f t="shared" si="31"/>
        <v>0</v>
      </c>
      <c r="F43" s="240">
        <f t="shared" si="31"/>
        <v>0</v>
      </c>
      <c r="G43" s="240">
        <f t="shared" si="31"/>
        <v>0</v>
      </c>
      <c r="H43" s="240">
        <f t="shared" si="31"/>
        <v>0</v>
      </c>
      <c r="I43" s="240">
        <f t="shared" si="31"/>
        <v>0</v>
      </c>
      <c r="J43" s="240">
        <f t="shared" si="31"/>
        <v>0</v>
      </c>
      <c r="K43" s="240">
        <f t="shared" si="31"/>
        <v>0</v>
      </c>
      <c r="L43" s="240">
        <f t="shared" si="31"/>
        <v>0</v>
      </c>
      <c r="M43" s="240">
        <f t="shared" si="31"/>
        <v>0</v>
      </c>
      <c r="N43" s="240">
        <f t="shared" si="31"/>
        <v>0</v>
      </c>
      <c r="O43" s="240">
        <f t="shared" si="31"/>
        <v>0</v>
      </c>
      <c r="P43" s="240">
        <f t="shared" si="31"/>
        <v>0</v>
      </c>
      <c r="Q43" s="240">
        <f t="shared" si="31"/>
        <v>0</v>
      </c>
      <c r="R43" s="240">
        <f t="shared" si="31"/>
        <v>0</v>
      </c>
      <c r="S43" s="240">
        <f t="shared" si="31"/>
        <v>0</v>
      </c>
      <c r="T43" s="240">
        <f t="shared" si="31"/>
        <v>0</v>
      </c>
      <c r="U43" s="240">
        <f t="shared" si="31"/>
        <v>0</v>
      </c>
      <c r="V43" s="240">
        <f t="shared" si="31"/>
        <v>0</v>
      </c>
      <c r="W43" s="240">
        <f t="shared" si="31"/>
        <v>0</v>
      </c>
      <c r="X43" s="240">
        <f t="shared" si="31"/>
        <v>0</v>
      </c>
      <c r="Y43" s="240">
        <f t="shared" si="31"/>
        <v>0</v>
      </c>
      <c r="Z43" s="240">
        <f t="shared" si="31"/>
        <v>0</v>
      </c>
      <c r="AA43" s="240">
        <f t="shared" si="31"/>
        <v>0</v>
      </c>
      <c r="AB43" s="240">
        <f t="shared" si="31"/>
        <v>0</v>
      </c>
      <c r="AC43" s="240">
        <f t="shared" si="31"/>
        <v>0</v>
      </c>
      <c r="AD43" s="240">
        <f t="shared" si="31"/>
        <v>0</v>
      </c>
      <c r="AE43" s="240">
        <f t="shared" si="31"/>
        <v>0</v>
      </c>
      <c r="AF43" s="240">
        <f t="shared" si="31"/>
        <v>0</v>
      </c>
      <c r="AG43" s="240">
        <f t="shared" si="31"/>
        <v>0</v>
      </c>
      <c r="AH43" s="240">
        <f t="shared" si="31"/>
        <v>151.84914468732393</v>
      </c>
      <c r="AI43" s="240">
        <f t="shared" si="31"/>
        <v>161.396546</v>
      </c>
      <c r="AJ43" s="240">
        <f t="shared" ref="AJ43:BM43" si="32">AJ26-AJ33</f>
        <v>189.91550753846153</v>
      </c>
      <c r="AK43" s="240">
        <f t="shared" si="32"/>
        <v>266.61219299999999</v>
      </c>
      <c r="AL43" s="240">
        <f t="shared" si="32"/>
        <v>407.03757974999996</v>
      </c>
      <c r="AM43" s="240">
        <f t="shared" si="32"/>
        <v>537.33116100000007</v>
      </c>
      <c r="AN43" s="240">
        <f t="shared" si="32"/>
        <v>613.02091249999989</v>
      </c>
      <c r="AO43" s="240">
        <f t="shared" si="32"/>
        <v>753.53722142857146</v>
      </c>
      <c r="AP43" s="240">
        <f t="shared" si="32"/>
        <v>863.89682319999997</v>
      </c>
      <c r="AQ43" s="240">
        <f t="shared" si="32"/>
        <v>908.76331000000005</v>
      </c>
      <c r="AR43" s="240">
        <f t="shared" si="32"/>
        <v>975.37345499999992</v>
      </c>
      <c r="AS43" s="240">
        <f t="shared" si="32"/>
        <v>1015.1541500000002</v>
      </c>
      <c r="AT43" s="240">
        <f t="shared" si="32"/>
        <v>1254.7130353333334</v>
      </c>
      <c r="AU43" s="240">
        <f t="shared" si="32"/>
        <v>1621.8660026666669</v>
      </c>
      <c r="AV43" s="240">
        <f t="shared" si="32"/>
        <v>1951.8019856666667</v>
      </c>
      <c r="AW43" s="240">
        <f t="shared" si="32"/>
        <v>2094.2903453333338</v>
      </c>
      <c r="AX43" s="240">
        <f t="shared" si="32"/>
        <v>2485.806</v>
      </c>
      <c r="AY43" s="240">
        <f t="shared" si="32"/>
        <v>2644.2919999999999</v>
      </c>
      <c r="AZ43" s="240">
        <f t="shared" si="32"/>
        <v>2657.2889999999998</v>
      </c>
      <c r="BA43" s="240">
        <f t="shared" si="32"/>
        <v>2485.8690000000001</v>
      </c>
      <c r="BB43" s="240">
        <f t="shared" si="32"/>
        <v>2337.3530000000001</v>
      </c>
      <c r="BC43" s="240">
        <f t="shared" si="32"/>
        <v>2195.8409999999999</v>
      </c>
      <c r="BD43" s="240">
        <f t="shared" si="32"/>
        <v>2168.2460000000001</v>
      </c>
      <c r="BE43" s="240">
        <f t="shared" si="32"/>
        <v>2109.9670000000001</v>
      </c>
      <c r="BF43" s="240">
        <f t="shared" si="32"/>
        <v>2011.06</v>
      </c>
      <c r="BG43" s="240">
        <f t="shared" si="32"/>
        <v>2161.7719999999999</v>
      </c>
      <c r="BH43" s="240">
        <f t="shared" si="32"/>
        <v>2111.873761896592</v>
      </c>
      <c r="BI43" s="240">
        <f t="shared" si="32"/>
        <v>1989.0132596399378</v>
      </c>
      <c r="BJ43" s="240">
        <f t="shared" si="32"/>
        <v>1974.8361660033015</v>
      </c>
      <c r="BK43" s="240">
        <f t="shared" si="32"/>
        <v>2099.6680910627874</v>
      </c>
      <c r="BL43" s="240">
        <f t="shared" si="32"/>
        <v>2052.3124513141979</v>
      </c>
      <c r="BM43" s="240">
        <f t="shared" si="32"/>
        <v>2236.7174954270272</v>
      </c>
      <c r="BN43" s="240">
        <f t="shared" ref="BN43:CB43" si="33">BN33</f>
        <v>0</v>
      </c>
      <c r="BO43" s="240">
        <f t="shared" si="33"/>
        <v>0</v>
      </c>
      <c r="BP43" s="240">
        <f t="shared" si="33"/>
        <v>0</v>
      </c>
      <c r="BQ43" s="240">
        <f t="shared" si="33"/>
        <v>0</v>
      </c>
      <c r="BR43" s="240">
        <f t="shared" si="33"/>
        <v>0</v>
      </c>
      <c r="BS43" s="240">
        <f t="shared" si="33"/>
        <v>0</v>
      </c>
      <c r="BT43" s="240">
        <f t="shared" si="33"/>
        <v>0</v>
      </c>
      <c r="BU43" s="240">
        <f t="shared" si="33"/>
        <v>0</v>
      </c>
      <c r="BV43" s="240">
        <f t="shared" si="33"/>
        <v>0</v>
      </c>
      <c r="BW43" s="240">
        <f t="shared" si="33"/>
        <v>0</v>
      </c>
      <c r="BX43" s="240">
        <f t="shared" si="33"/>
        <v>0</v>
      </c>
      <c r="BY43" s="240">
        <f t="shared" si="33"/>
        <v>0</v>
      </c>
      <c r="BZ43" s="240">
        <f t="shared" si="33"/>
        <v>0</v>
      </c>
      <c r="CA43" s="240">
        <f t="shared" si="33"/>
        <v>0</v>
      </c>
      <c r="CB43" s="241">
        <f t="shared" si="33"/>
        <v>0</v>
      </c>
    </row>
    <row r="44" spans="1:80" s="50" customFormat="1" x14ac:dyDescent="0.4">
      <c r="B44" s="171" t="s">
        <v>617</v>
      </c>
      <c r="C44" s="64"/>
      <c r="D44" s="240">
        <f t="shared" ref="D44:AI44" si="34">D27-D34</f>
        <v>0</v>
      </c>
      <c r="E44" s="240">
        <f t="shared" si="34"/>
        <v>0</v>
      </c>
      <c r="F44" s="240">
        <f t="shared" si="34"/>
        <v>0</v>
      </c>
      <c r="G44" s="240">
        <f t="shared" si="34"/>
        <v>0</v>
      </c>
      <c r="H44" s="240">
        <f t="shared" si="34"/>
        <v>0</v>
      </c>
      <c r="I44" s="240">
        <f t="shared" si="34"/>
        <v>0</v>
      </c>
      <c r="J44" s="240">
        <f t="shared" si="34"/>
        <v>0</v>
      </c>
      <c r="K44" s="240">
        <f t="shared" si="34"/>
        <v>0</v>
      </c>
      <c r="L44" s="240">
        <f t="shared" si="34"/>
        <v>0</v>
      </c>
      <c r="M44" s="240">
        <f t="shared" si="34"/>
        <v>0</v>
      </c>
      <c r="N44" s="240">
        <f t="shared" si="34"/>
        <v>0</v>
      </c>
      <c r="O44" s="240">
        <f t="shared" si="34"/>
        <v>0</v>
      </c>
      <c r="P44" s="240">
        <f t="shared" si="34"/>
        <v>0</v>
      </c>
      <c r="Q44" s="240">
        <f t="shared" si="34"/>
        <v>0</v>
      </c>
      <c r="R44" s="240">
        <f t="shared" si="34"/>
        <v>0</v>
      </c>
      <c r="S44" s="240">
        <f t="shared" si="34"/>
        <v>0</v>
      </c>
      <c r="T44" s="240">
        <f t="shared" si="34"/>
        <v>0</v>
      </c>
      <c r="U44" s="240">
        <f t="shared" si="34"/>
        <v>0</v>
      </c>
      <c r="V44" s="240">
        <f t="shared" si="34"/>
        <v>0</v>
      </c>
      <c r="W44" s="240">
        <f t="shared" si="34"/>
        <v>0</v>
      </c>
      <c r="X44" s="240">
        <f t="shared" si="34"/>
        <v>0</v>
      </c>
      <c r="Y44" s="240">
        <f t="shared" si="34"/>
        <v>0</v>
      </c>
      <c r="Z44" s="240">
        <f t="shared" si="34"/>
        <v>0</v>
      </c>
      <c r="AA44" s="240">
        <f t="shared" si="34"/>
        <v>0</v>
      </c>
      <c r="AB44" s="240">
        <f t="shared" si="34"/>
        <v>0</v>
      </c>
      <c r="AC44" s="240">
        <f t="shared" si="34"/>
        <v>0</v>
      </c>
      <c r="AD44" s="240">
        <f t="shared" si="34"/>
        <v>0</v>
      </c>
      <c r="AE44" s="240">
        <f t="shared" si="34"/>
        <v>0</v>
      </c>
      <c r="AF44" s="240">
        <f t="shared" si="34"/>
        <v>0</v>
      </c>
      <c r="AG44" s="240">
        <f t="shared" si="34"/>
        <v>0</v>
      </c>
      <c r="AH44" s="240">
        <f t="shared" si="34"/>
        <v>28.682352590163934</v>
      </c>
      <c r="AI44" s="240">
        <f t="shared" si="34"/>
        <v>31.458064131147541</v>
      </c>
      <c r="AJ44" s="240">
        <f t="shared" ref="AJ44:BM44" si="35">AJ27-AJ34</f>
        <v>37.967785413333331</v>
      </c>
      <c r="AK44" s="240">
        <f t="shared" si="35"/>
        <v>42.738568057044823</v>
      </c>
      <c r="AL44" s="240">
        <f t="shared" si="35"/>
        <v>55.359052111111112</v>
      </c>
      <c r="AM44" s="240">
        <f t="shared" si="35"/>
        <v>64.756767801242233</v>
      </c>
      <c r="AN44" s="240">
        <f t="shared" si="35"/>
        <v>74.576876948717953</v>
      </c>
      <c r="AO44" s="240">
        <f t="shared" si="35"/>
        <v>90.199773981566821</v>
      </c>
      <c r="AP44" s="240">
        <f t="shared" si="35"/>
        <v>115.59811921111111</v>
      </c>
      <c r="AQ44" s="240">
        <f t="shared" si="35"/>
        <v>126.28601989204546</v>
      </c>
      <c r="AR44" s="240">
        <f t="shared" si="35"/>
        <v>154.39197187311177</v>
      </c>
      <c r="AS44" s="240">
        <f t="shared" si="35"/>
        <v>153.80497495</v>
      </c>
      <c r="AT44" s="240">
        <f t="shared" si="35"/>
        <v>128.6083448189859</v>
      </c>
      <c r="AU44" s="240">
        <f t="shared" si="35"/>
        <v>223.23782629666314</v>
      </c>
      <c r="AV44" s="240">
        <f t="shared" si="35"/>
        <v>200.86834234174069</v>
      </c>
      <c r="AW44" s="240">
        <f t="shared" si="35"/>
        <v>192.80843317810428</v>
      </c>
      <c r="AX44" s="240">
        <f t="shared" si="35"/>
        <v>239.041</v>
      </c>
      <c r="AY44" s="240">
        <f t="shared" si="35"/>
        <v>311.50299999999999</v>
      </c>
      <c r="AZ44" s="240">
        <f t="shared" si="35"/>
        <v>441.04899999999998</v>
      </c>
      <c r="BA44" s="240">
        <f t="shared" si="35"/>
        <v>460.20699999999999</v>
      </c>
      <c r="BB44" s="240">
        <f t="shared" si="35"/>
        <v>403.69499999999999</v>
      </c>
      <c r="BC44" s="240">
        <f t="shared" si="35"/>
        <v>396.09899999999999</v>
      </c>
      <c r="BD44" s="240">
        <f t="shared" si="35"/>
        <v>384.78499999999997</v>
      </c>
      <c r="BE44" s="240">
        <f t="shared" si="35"/>
        <v>372.33699999999999</v>
      </c>
      <c r="BF44" s="240">
        <f t="shared" si="35"/>
        <v>359.63499999999999</v>
      </c>
      <c r="BG44" s="240">
        <f t="shared" si="35"/>
        <v>382.24400000000003</v>
      </c>
      <c r="BH44" s="240">
        <f t="shared" si="35"/>
        <v>374.59165266825556</v>
      </c>
      <c r="BI44" s="240">
        <f t="shared" si="35"/>
        <v>294.59889726305926</v>
      </c>
      <c r="BJ44" s="240">
        <f t="shared" si="35"/>
        <v>291.2232684141797</v>
      </c>
      <c r="BK44" s="240">
        <f t="shared" si="35"/>
        <v>345.46664666673598</v>
      </c>
      <c r="BL44" s="240">
        <f t="shared" si="35"/>
        <v>267</v>
      </c>
      <c r="BM44" s="240">
        <f t="shared" si="35"/>
        <v>75</v>
      </c>
      <c r="BN44" s="240">
        <f t="shared" ref="BN44:CB44" si="36">BN34</f>
        <v>0</v>
      </c>
      <c r="BO44" s="240">
        <f t="shared" si="36"/>
        <v>0</v>
      </c>
      <c r="BP44" s="240">
        <f t="shared" si="36"/>
        <v>0</v>
      </c>
      <c r="BQ44" s="240">
        <f t="shared" si="36"/>
        <v>0</v>
      </c>
      <c r="BR44" s="240">
        <f t="shared" si="36"/>
        <v>0</v>
      </c>
      <c r="BS44" s="240">
        <f t="shared" si="36"/>
        <v>0</v>
      </c>
      <c r="BT44" s="240">
        <f t="shared" si="36"/>
        <v>0</v>
      </c>
      <c r="BU44" s="240">
        <f t="shared" si="36"/>
        <v>0</v>
      </c>
      <c r="BV44" s="240">
        <f t="shared" si="36"/>
        <v>0</v>
      </c>
      <c r="BW44" s="240">
        <f t="shared" si="36"/>
        <v>0</v>
      </c>
      <c r="BX44" s="240">
        <f t="shared" si="36"/>
        <v>0</v>
      </c>
      <c r="BY44" s="240">
        <f t="shared" si="36"/>
        <v>0</v>
      </c>
      <c r="BZ44" s="240">
        <f t="shared" si="36"/>
        <v>0</v>
      </c>
      <c r="CA44" s="240">
        <f t="shared" si="36"/>
        <v>0</v>
      </c>
      <c r="CB44" s="241">
        <f t="shared" si="36"/>
        <v>0</v>
      </c>
    </row>
    <row r="45" spans="1:80" s="30" customFormat="1" ht="27" customHeight="1" thickBot="1" x14ac:dyDescent="0.4">
      <c r="B45" s="333" t="s">
        <v>618</v>
      </c>
      <c r="C45" s="334"/>
      <c r="D45" s="335">
        <f t="shared" ref="D45:AI45" si="37">D28-D35</f>
        <v>0</v>
      </c>
      <c r="E45" s="335">
        <f t="shared" si="37"/>
        <v>0</v>
      </c>
      <c r="F45" s="335">
        <f t="shared" si="37"/>
        <v>0</v>
      </c>
      <c r="G45" s="335">
        <f t="shared" si="37"/>
        <v>0</v>
      </c>
      <c r="H45" s="335">
        <f t="shared" si="37"/>
        <v>0</v>
      </c>
      <c r="I45" s="335">
        <f t="shared" si="37"/>
        <v>0</v>
      </c>
      <c r="J45" s="335">
        <f t="shared" si="37"/>
        <v>0</v>
      </c>
      <c r="K45" s="335">
        <f t="shared" si="37"/>
        <v>0</v>
      </c>
      <c r="L45" s="335">
        <f t="shared" si="37"/>
        <v>0</v>
      </c>
      <c r="M45" s="335">
        <f t="shared" si="37"/>
        <v>0</v>
      </c>
      <c r="N45" s="335">
        <f t="shared" si="37"/>
        <v>0</v>
      </c>
      <c r="O45" s="335">
        <f t="shared" si="37"/>
        <v>0</v>
      </c>
      <c r="P45" s="335">
        <f t="shared" si="37"/>
        <v>0</v>
      </c>
      <c r="Q45" s="335">
        <f t="shared" si="37"/>
        <v>0</v>
      </c>
      <c r="R45" s="335">
        <f t="shared" si="37"/>
        <v>0</v>
      </c>
      <c r="S45" s="335">
        <f t="shared" si="37"/>
        <v>0</v>
      </c>
      <c r="T45" s="335">
        <f t="shared" si="37"/>
        <v>0</v>
      </c>
      <c r="U45" s="335">
        <f t="shared" si="37"/>
        <v>0</v>
      </c>
      <c r="V45" s="335">
        <f t="shared" si="37"/>
        <v>0</v>
      </c>
      <c r="W45" s="335">
        <f t="shared" si="37"/>
        <v>0</v>
      </c>
      <c r="X45" s="335">
        <f t="shared" si="37"/>
        <v>0</v>
      </c>
      <c r="Y45" s="335">
        <f t="shared" si="37"/>
        <v>0</v>
      </c>
      <c r="Z45" s="335">
        <f t="shared" si="37"/>
        <v>0</v>
      </c>
      <c r="AA45" s="335">
        <f t="shared" si="37"/>
        <v>0</v>
      </c>
      <c r="AB45" s="335">
        <f t="shared" si="37"/>
        <v>0</v>
      </c>
      <c r="AC45" s="335">
        <f t="shared" si="37"/>
        <v>0</v>
      </c>
      <c r="AD45" s="335">
        <f t="shared" si="37"/>
        <v>0</v>
      </c>
      <c r="AE45" s="335">
        <f t="shared" si="37"/>
        <v>0</v>
      </c>
      <c r="AF45" s="335">
        <f t="shared" si="37"/>
        <v>0</v>
      </c>
      <c r="AG45" s="335">
        <f t="shared" si="37"/>
        <v>0</v>
      </c>
      <c r="AH45" s="335">
        <f t="shared" si="37"/>
        <v>19.429980786885245</v>
      </c>
      <c r="AI45" s="335">
        <f t="shared" si="37"/>
        <v>24.98140386885246</v>
      </c>
      <c r="AJ45" s="335">
        <f t="shared" ref="AJ45:BM45" si="38">AJ28-AJ35</f>
        <v>31.485480586666668</v>
      </c>
      <c r="AK45" s="335">
        <f t="shared" si="38"/>
        <v>42.065662942955178</v>
      </c>
      <c r="AL45" s="335">
        <f t="shared" si="38"/>
        <v>58.989153888888886</v>
      </c>
      <c r="AM45" s="335">
        <f t="shared" si="38"/>
        <v>80.04656019875776</v>
      </c>
      <c r="AN45" s="335">
        <f t="shared" si="38"/>
        <v>100.63385805128205</v>
      </c>
      <c r="AO45" s="335">
        <f t="shared" si="38"/>
        <v>103.59578001843317</v>
      </c>
      <c r="AP45" s="335">
        <f t="shared" si="38"/>
        <v>135.62299025555555</v>
      </c>
      <c r="AQ45" s="335">
        <f t="shared" si="38"/>
        <v>195.83484244128789</v>
      </c>
      <c r="AR45" s="335">
        <f t="shared" si="38"/>
        <v>126.39782312688821</v>
      </c>
      <c r="AS45" s="335">
        <f t="shared" si="38"/>
        <v>125.84043405</v>
      </c>
      <c r="AT45" s="335">
        <f t="shared" si="38"/>
        <v>220.96582318101412</v>
      </c>
      <c r="AU45" s="335">
        <f t="shared" si="38"/>
        <v>356.26081221506735</v>
      </c>
      <c r="AV45" s="335">
        <f t="shared" si="38"/>
        <v>253.07357532492722</v>
      </c>
      <c r="AW45" s="335">
        <f t="shared" si="38"/>
        <v>248.79294115522868</v>
      </c>
      <c r="AX45" s="335">
        <f t="shared" si="38"/>
        <v>369.89999999999884</v>
      </c>
      <c r="AY45" s="335">
        <f t="shared" si="38"/>
        <v>427.30699999999945</v>
      </c>
      <c r="AZ45" s="335">
        <f t="shared" si="38"/>
        <v>378.41800000000001</v>
      </c>
      <c r="BA45" s="335">
        <f t="shared" si="38"/>
        <v>335.34300000000093</v>
      </c>
      <c r="BB45" s="335">
        <f t="shared" si="38"/>
        <v>309.75799999999867</v>
      </c>
      <c r="BC45" s="335">
        <f t="shared" si="38"/>
        <v>230.18900000000011</v>
      </c>
      <c r="BD45" s="335">
        <f t="shared" si="38"/>
        <v>222.10499999999894</v>
      </c>
      <c r="BE45" s="335">
        <f t="shared" si="38"/>
        <v>243.31711941217159</v>
      </c>
      <c r="BF45" s="335">
        <f t="shared" si="38"/>
        <v>261.18071095259984</v>
      </c>
      <c r="BG45" s="335">
        <f t="shared" si="38"/>
        <v>391.25825241992959</v>
      </c>
      <c r="BH45" s="335">
        <f t="shared" si="38"/>
        <v>300.95087435865469</v>
      </c>
      <c r="BI45" s="335">
        <f t="shared" si="38"/>
        <v>198.32631128951041</v>
      </c>
      <c r="BJ45" s="335">
        <f t="shared" si="38"/>
        <v>198.45559320025581</v>
      </c>
      <c r="BK45" s="335">
        <f t="shared" si="38"/>
        <v>181.92271651984206</v>
      </c>
      <c r="BL45" s="335">
        <f t="shared" si="38"/>
        <v>181.6169849299115</v>
      </c>
      <c r="BM45" s="335">
        <f t="shared" si="38"/>
        <v>255.07000040967989</v>
      </c>
      <c r="BN45" s="335">
        <f t="shared" ref="BN45:CB45" si="39">BN35</f>
        <v>0</v>
      </c>
      <c r="BO45" s="335">
        <f t="shared" si="39"/>
        <v>0</v>
      </c>
      <c r="BP45" s="335">
        <f t="shared" si="39"/>
        <v>0</v>
      </c>
      <c r="BQ45" s="335">
        <f t="shared" si="39"/>
        <v>0</v>
      </c>
      <c r="BR45" s="335">
        <f t="shared" si="39"/>
        <v>0</v>
      </c>
      <c r="BS45" s="335">
        <f t="shared" si="39"/>
        <v>0</v>
      </c>
      <c r="BT45" s="335">
        <f t="shared" si="39"/>
        <v>0</v>
      </c>
      <c r="BU45" s="335">
        <f t="shared" si="39"/>
        <v>0</v>
      </c>
      <c r="BV45" s="335">
        <f t="shared" si="39"/>
        <v>0</v>
      </c>
      <c r="BW45" s="335">
        <f t="shared" si="39"/>
        <v>0</v>
      </c>
      <c r="BX45" s="335">
        <f t="shared" si="39"/>
        <v>0</v>
      </c>
      <c r="BY45" s="335">
        <f t="shared" si="39"/>
        <v>0</v>
      </c>
      <c r="BZ45" s="335">
        <f t="shared" si="39"/>
        <v>0</v>
      </c>
      <c r="CA45" s="335">
        <f t="shared" si="39"/>
        <v>0</v>
      </c>
      <c r="CB45" s="336">
        <f t="shared" si="39"/>
        <v>0</v>
      </c>
    </row>
    <row r="46" spans="1:80" ht="26.25" customHeight="1" x14ac:dyDescent="0.4">
      <c r="A46" s="247"/>
      <c r="B46" s="125" t="s">
        <v>623</v>
      </c>
      <c r="C46" s="289"/>
      <c r="D46" s="48" t="s">
        <v>80</v>
      </c>
      <c r="E46" s="48" t="s">
        <v>81</v>
      </c>
      <c r="F46" s="48" t="s">
        <v>82</v>
      </c>
      <c r="G46" s="48" t="s">
        <v>83</v>
      </c>
      <c r="H46" s="48" t="s">
        <v>84</v>
      </c>
      <c r="I46" s="48" t="s">
        <v>85</v>
      </c>
      <c r="J46" s="48" t="s">
        <v>86</v>
      </c>
      <c r="K46" s="48" t="s">
        <v>87</v>
      </c>
      <c r="L46" s="48" t="s">
        <v>88</v>
      </c>
      <c r="M46" s="48" t="s">
        <v>89</v>
      </c>
      <c r="N46" s="48" t="s">
        <v>90</v>
      </c>
      <c r="O46" s="48" t="s">
        <v>91</v>
      </c>
      <c r="P46" s="48" t="s">
        <v>92</v>
      </c>
      <c r="Q46" s="48" t="s">
        <v>93</v>
      </c>
      <c r="R46" s="48" t="s">
        <v>94</v>
      </c>
      <c r="S46" s="48" t="s">
        <v>95</v>
      </c>
      <c r="T46" s="48" t="s">
        <v>96</v>
      </c>
      <c r="U46" s="48" t="s">
        <v>97</v>
      </c>
      <c r="V46" s="48" t="s">
        <v>98</v>
      </c>
      <c r="W46" s="48" t="s">
        <v>99</v>
      </c>
      <c r="X46" s="48" t="s">
        <v>100</v>
      </c>
      <c r="Y46" s="48" t="s">
        <v>101</v>
      </c>
      <c r="Z46" s="48" t="s">
        <v>102</v>
      </c>
      <c r="AA46" s="48" t="s">
        <v>103</v>
      </c>
      <c r="AB46" s="48" t="s">
        <v>104</v>
      </c>
      <c r="AC46" s="48" t="s">
        <v>105</v>
      </c>
      <c r="AD46" s="48" t="s">
        <v>106</v>
      </c>
      <c r="AE46" s="48" t="s">
        <v>107</v>
      </c>
      <c r="AF46" s="48" t="s">
        <v>108</v>
      </c>
      <c r="AG46" s="48" t="s">
        <v>109</v>
      </c>
      <c r="AH46" s="48" t="s">
        <v>110</v>
      </c>
      <c r="AI46" s="48" t="s">
        <v>111</v>
      </c>
      <c r="AJ46" s="48" t="s">
        <v>112</v>
      </c>
      <c r="AK46" s="48" t="s">
        <v>113</v>
      </c>
      <c r="AL46" s="48" t="s">
        <v>114</v>
      </c>
      <c r="AM46" s="48" t="s">
        <v>115</v>
      </c>
      <c r="AN46" s="48" t="s">
        <v>116</v>
      </c>
      <c r="AO46" s="48" t="s">
        <v>117</v>
      </c>
      <c r="AP46" s="48" t="s">
        <v>118</v>
      </c>
      <c r="AQ46" s="48" t="s">
        <v>119</v>
      </c>
      <c r="AR46" s="48" t="s">
        <v>120</v>
      </c>
      <c r="AS46" s="48" t="s">
        <v>121</v>
      </c>
      <c r="AT46" s="48" t="s">
        <v>122</v>
      </c>
      <c r="AU46" s="48" t="s">
        <v>123</v>
      </c>
      <c r="AV46" s="48" t="s">
        <v>124</v>
      </c>
      <c r="AW46" s="48" t="s">
        <v>125</v>
      </c>
      <c r="AX46" s="48" t="s">
        <v>126</v>
      </c>
      <c r="AY46" s="48" t="s">
        <v>127</v>
      </c>
      <c r="AZ46" s="48" t="s">
        <v>128</v>
      </c>
      <c r="BA46" s="48" t="s">
        <v>129</v>
      </c>
      <c r="BB46" s="48" t="s">
        <v>130</v>
      </c>
      <c r="BC46" s="48" t="s">
        <v>131</v>
      </c>
      <c r="BD46" s="48" t="s">
        <v>132</v>
      </c>
      <c r="BE46" s="48" t="s">
        <v>133</v>
      </c>
      <c r="BF46" s="48" t="s">
        <v>134</v>
      </c>
      <c r="BG46" s="48" t="s">
        <v>135</v>
      </c>
      <c r="BH46" s="48" t="s">
        <v>136</v>
      </c>
      <c r="BI46" s="48" t="s">
        <v>137</v>
      </c>
      <c r="BJ46" s="48" t="s">
        <v>138</v>
      </c>
      <c r="BK46" s="48" t="s">
        <v>139</v>
      </c>
      <c r="BL46" s="48" t="s">
        <v>140</v>
      </c>
      <c r="BM46" s="48" t="s">
        <v>141</v>
      </c>
      <c r="BN46" s="48" t="s">
        <v>142</v>
      </c>
      <c r="BO46" s="48" t="s">
        <v>143</v>
      </c>
      <c r="BP46" s="48" t="s">
        <v>144</v>
      </c>
      <c r="BQ46" s="48" t="s">
        <v>145</v>
      </c>
      <c r="BR46" s="48" t="s">
        <v>146</v>
      </c>
      <c r="BS46" s="48" t="s">
        <v>147</v>
      </c>
      <c r="BT46" s="48" t="s">
        <v>148</v>
      </c>
      <c r="BU46" s="48" t="s">
        <v>149</v>
      </c>
      <c r="BV46" s="48" t="s">
        <v>150</v>
      </c>
      <c r="BW46" s="48" t="s">
        <v>151</v>
      </c>
      <c r="BX46" s="48" t="s">
        <v>152</v>
      </c>
      <c r="BY46" s="48" t="s">
        <v>153</v>
      </c>
      <c r="BZ46" s="48" t="s">
        <v>154</v>
      </c>
      <c r="CA46" s="48" t="s">
        <v>155</v>
      </c>
      <c r="CB46" s="49" t="s">
        <v>156</v>
      </c>
    </row>
    <row r="47" spans="1:80" ht="15" customHeight="1" x14ac:dyDescent="0.4">
      <c r="A47" s="247"/>
      <c r="B47" s="248" t="s">
        <v>267</v>
      </c>
      <c r="C47" s="249"/>
      <c r="D47" s="203" t="s">
        <v>158</v>
      </c>
      <c r="E47" s="203" t="s">
        <v>158</v>
      </c>
      <c r="F47" s="203" t="s">
        <v>158</v>
      </c>
      <c r="G47" s="203" t="s">
        <v>158</v>
      </c>
      <c r="H47" s="203" t="s">
        <v>158</v>
      </c>
      <c r="I47" s="203" t="s">
        <v>158</v>
      </c>
      <c r="J47" s="203" t="s">
        <v>158</v>
      </c>
      <c r="K47" s="203" t="s">
        <v>158</v>
      </c>
      <c r="L47" s="203" t="s">
        <v>158</v>
      </c>
      <c r="M47" s="203" t="s">
        <v>158</v>
      </c>
      <c r="N47" s="203" t="s">
        <v>158</v>
      </c>
      <c r="O47" s="203" t="s">
        <v>158</v>
      </c>
      <c r="P47" s="203" t="s">
        <v>158</v>
      </c>
      <c r="Q47" s="203" t="s">
        <v>158</v>
      </c>
      <c r="R47" s="203" t="s">
        <v>158</v>
      </c>
      <c r="S47" s="203" t="s">
        <v>158</v>
      </c>
      <c r="T47" s="203" t="s">
        <v>158</v>
      </c>
      <c r="U47" s="203" t="s">
        <v>158</v>
      </c>
      <c r="V47" s="203" t="s">
        <v>158</v>
      </c>
      <c r="W47" s="203" t="s">
        <v>158</v>
      </c>
      <c r="X47" s="203" t="s">
        <v>158</v>
      </c>
      <c r="Y47" s="203" t="s">
        <v>158</v>
      </c>
      <c r="Z47" s="203" t="s">
        <v>158</v>
      </c>
      <c r="AA47" s="203" t="s">
        <v>158</v>
      </c>
      <c r="AB47" s="203" t="s">
        <v>158</v>
      </c>
      <c r="AC47" s="203" t="s">
        <v>158</v>
      </c>
      <c r="AD47" s="203" t="s">
        <v>158</v>
      </c>
      <c r="AE47" s="203" t="s">
        <v>158</v>
      </c>
      <c r="AF47" s="203" t="s">
        <v>158</v>
      </c>
      <c r="AG47" s="203" t="s">
        <v>158</v>
      </c>
      <c r="AH47" s="203" t="s">
        <v>158</v>
      </c>
      <c r="AI47" s="203" t="s">
        <v>158</v>
      </c>
      <c r="AJ47" s="203" t="s">
        <v>158</v>
      </c>
      <c r="AK47" s="203" t="s">
        <v>158</v>
      </c>
      <c r="AL47" s="203" t="s">
        <v>158</v>
      </c>
      <c r="AM47" s="203" t="s">
        <v>158</v>
      </c>
      <c r="AN47" s="203" t="s">
        <v>158</v>
      </c>
      <c r="AO47" s="203" t="s">
        <v>158</v>
      </c>
      <c r="AP47" s="203" t="s">
        <v>158</v>
      </c>
      <c r="AQ47" s="203" t="s">
        <v>158</v>
      </c>
      <c r="AR47" s="203" t="s">
        <v>158</v>
      </c>
      <c r="AS47" s="203" t="s">
        <v>158</v>
      </c>
      <c r="AT47" s="203" t="s">
        <v>158</v>
      </c>
      <c r="AU47" s="203" t="s">
        <v>158</v>
      </c>
      <c r="AV47" s="203" t="s">
        <v>158</v>
      </c>
      <c r="AW47" s="203" t="s">
        <v>158</v>
      </c>
      <c r="AX47" s="203" t="s">
        <v>158</v>
      </c>
      <c r="AY47" s="203" t="s">
        <v>158</v>
      </c>
      <c r="AZ47" s="203" t="s">
        <v>158</v>
      </c>
      <c r="BA47" s="203" t="s">
        <v>158</v>
      </c>
      <c r="BB47" s="203" t="s">
        <v>158</v>
      </c>
      <c r="BC47" s="203" t="s">
        <v>158</v>
      </c>
      <c r="BD47" s="203" t="s">
        <v>158</v>
      </c>
      <c r="BE47" s="203" t="s">
        <v>158</v>
      </c>
      <c r="BF47" s="203" t="s">
        <v>158</v>
      </c>
      <c r="BG47" s="203" t="s">
        <v>158</v>
      </c>
      <c r="BH47" s="203" t="s">
        <v>158</v>
      </c>
      <c r="BI47" s="203" t="s">
        <v>158</v>
      </c>
      <c r="BJ47" s="203" t="s">
        <v>158</v>
      </c>
      <c r="BK47" s="203" t="s">
        <v>158</v>
      </c>
      <c r="BL47" s="203" t="s">
        <v>158</v>
      </c>
      <c r="BM47" s="203" t="s">
        <v>158</v>
      </c>
      <c r="BN47" s="203" t="s">
        <v>158</v>
      </c>
      <c r="BO47" s="203" t="s">
        <v>158</v>
      </c>
      <c r="BP47" s="203" t="s">
        <v>158</v>
      </c>
      <c r="BQ47" s="203" t="s">
        <v>158</v>
      </c>
      <c r="BR47" s="203" t="s">
        <v>158</v>
      </c>
      <c r="BS47" s="203" t="s">
        <v>158</v>
      </c>
      <c r="BT47" s="203" t="s">
        <v>158</v>
      </c>
      <c r="BU47" s="203" t="s">
        <v>158</v>
      </c>
      <c r="BV47" s="203" t="s">
        <v>158</v>
      </c>
      <c r="BW47" s="203" t="s">
        <v>159</v>
      </c>
      <c r="BX47" s="203" t="s">
        <v>159</v>
      </c>
      <c r="BY47" s="203" t="s">
        <v>159</v>
      </c>
      <c r="BZ47" s="203" t="s">
        <v>159</v>
      </c>
      <c r="CA47" s="203" t="s">
        <v>159</v>
      </c>
      <c r="CB47" s="204" t="s">
        <v>159</v>
      </c>
    </row>
    <row r="48" spans="1:80" s="175" customFormat="1" ht="24" customHeight="1" x14ac:dyDescent="0.4">
      <c r="A48" s="239"/>
      <c r="B48" s="66" t="s">
        <v>167</v>
      </c>
      <c r="C48" s="66"/>
      <c r="D48" s="237">
        <v>2069.1343752861399</v>
      </c>
      <c r="E48" s="237">
        <v>2427.3429183356766</v>
      </c>
      <c r="F48" s="237">
        <v>2661.0077400021364</v>
      </c>
      <c r="G48" s="237">
        <v>2775.950677883885</v>
      </c>
      <c r="H48" s="237">
        <v>3190.19137981617</v>
      </c>
      <c r="I48" s="237">
        <v>3169.8800811526467</v>
      </c>
      <c r="J48" s="237">
        <v>3238.1787442478062</v>
      </c>
      <c r="K48" s="237">
        <v>2833.0587866417818</v>
      </c>
      <c r="L48" s="237">
        <v>2834.0419758873873</v>
      </c>
      <c r="M48" s="237">
        <v>2671.3985213010201</v>
      </c>
      <c r="N48" s="237">
        <v>2874.3840344131659</v>
      </c>
      <c r="O48" s="237">
        <v>3439.8014821740608</v>
      </c>
      <c r="P48" s="237">
        <v>3817.8281376779491</v>
      </c>
      <c r="Q48" s="237">
        <v>3510.8546680630525</v>
      </c>
      <c r="R48" s="237">
        <v>3975.4383699682485</v>
      </c>
      <c r="S48" s="237">
        <v>4254.1597105335604</v>
      </c>
      <c r="T48" s="237">
        <v>4172.37977051096</v>
      </c>
      <c r="U48" s="237">
        <v>4359.6343529285305</v>
      </c>
      <c r="V48" s="237">
        <v>5018.3126265652354</v>
      </c>
      <c r="W48" s="237">
        <v>6331.8666691463868</v>
      </c>
      <c r="X48" s="237">
        <v>6690.9246214089499</v>
      </c>
      <c r="Y48" s="237">
        <v>6867.7754829751057</v>
      </c>
      <c r="Z48" s="237">
        <v>6956.098465019897</v>
      </c>
      <c r="AA48" s="237">
        <v>7919.8293839720945</v>
      </c>
      <c r="AB48" s="237">
        <v>8006.1546286101511</v>
      </c>
      <c r="AC48" s="237">
        <v>7360.6540417726101</v>
      </c>
      <c r="AD48" s="237">
        <v>8341.5161764423592</v>
      </c>
      <c r="AE48" s="237">
        <v>9137.4286505812433</v>
      </c>
      <c r="AF48" s="237">
        <v>10517.013507730189</v>
      </c>
      <c r="AG48" s="237">
        <v>7713.1960644129085</v>
      </c>
      <c r="AH48" s="237">
        <f t="shared" ref="AH48:BB48" si="40">SUM(AH67:AH72)</f>
        <v>7562.32544304979</v>
      </c>
      <c r="AI48" s="237">
        <f t="shared" si="40"/>
        <v>6944.4794159892708</v>
      </c>
      <c r="AJ48" s="237">
        <f t="shared" si="40"/>
        <v>7534.8641975559631</v>
      </c>
      <c r="AK48" s="237">
        <f t="shared" si="40"/>
        <v>10217.821445148646</v>
      </c>
      <c r="AL48" s="237">
        <f t="shared" si="40"/>
        <v>13526.328729131441</v>
      </c>
      <c r="AM48" s="237">
        <f t="shared" si="40"/>
        <v>15652.840260333473</v>
      </c>
      <c r="AN48" s="237">
        <f t="shared" si="40"/>
        <v>17136.018777979149</v>
      </c>
      <c r="AO48" s="237">
        <f t="shared" si="40"/>
        <v>18680.732640939626</v>
      </c>
      <c r="AP48" s="237">
        <f t="shared" si="40"/>
        <v>19187.69039618014</v>
      </c>
      <c r="AQ48" s="237">
        <f t="shared" si="40"/>
        <v>18150.310681856965</v>
      </c>
      <c r="AR48" s="237">
        <f t="shared" si="40"/>
        <v>16236.43586943843</v>
      </c>
      <c r="AS48" s="237">
        <f t="shared" si="40"/>
        <v>15253.278794262518</v>
      </c>
      <c r="AT48" s="237">
        <f t="shared" si="40"/>
        <v>16334.90761149673</v>
      </c>
      <c r="AU48" s="237">
        <f t="shared" si="40"/>
        <v>20212.537572506153</v>
      </c>
      <c r="AV48" s="237">
        <f t="shared" si="40"/>
        <v>25017.591140958419</v>
      </c>
      <c r="AW48" s="237">
        <f t="shared" si="40"/>
        <v>26596.497273018118</v>
      </c>
      <c r="AX48" s="237">
        <f t="shared" si="40"/>
        <v>26704.678847791049</v>
      </c>
      <c r="AY48" s="237">
        <f t="shared" si="40"/>
        <v>26429.740781380366</v>
      </c>
      <c r="AZ48" s="237">
        <f t="shared" si="40"/>
        <v>21999.384135906628</v>
      </c>
      <c r="BA48" s="237">
        <f t="shared" si="40"/>
        <v>18146.448399259414</v>
      </c>
      <c r="BB48" s="237">
        <f t="shared" si="40"/>
        <v>17607.392558529449</v>
      </c>
      <c r="BC48" s="237">
        <f>SUM(BC68:BC72)</f>
        <v>17971.717474710589</v>
      </c>
      <c r="BD48" s="237">
        <f t="shared" ref="BD48:CB48" si="41">SUM(BD50:BD53)</f>
        <v>19144.2113388289</v>
      </c>
      <c r="BE48" s="237">
        <f t="shared" si="41"/>
        <v>20320.265585520396</v>
      </c>
      <c r="BF48" s="237">
        <f t="shared" si="41"/>
        <v>20051.344155317827</v>
      </c>
      <c r="BG48" s="237">
        <f t="shared" si="41"/>
        <v>17753.180472458265</v>
      </c>
      <c r="BH48" s="237">
        <f t="shared" si="41"/>
        <v>13464.889845128371</v>
      </c>
      <c r="BI48" s="237">
        <f t="shared" si="41"/>
        <v>11992.489013424665</v>
      </c>
      <c r="BJ48" s="237">
        <f t="shared" si="41"/>
        <v>11264.704728751334</v>
      </c>
      <c r="BK48" s="237">
        <f t="shared" si="41"/>
        <v>11207.769185409265</v>
      </c>
      <c r="BL48" s="237">
        <f t="shared" si="41"/>
        <v>10513.350718852955</v>
      </c>
      <c r="BM48" s="237">
        <f t="shared" si="41"/>
        <v>9972.4801381256875</v>
      </c>
      <c r="BN48" s="237">
        <f t="shared" si="41"/>
        <v>9198.7904074998714</v>
      </c>
      <c r="BO48" s="237">
        <f t="shared" si="41"/>
        <v>8069.6471705481235</v>
      </c>
      <c r="BP48" s="237">
        <f t="shared" si="41"/>
        <v>5999.0330666477848</v>
      </c>
      <c r="BQ48" s="237">
        <f t="shared" si="41"/>
        <v>3971.9285089738714</v>
      </c>
      <c r="BR48" s="237">
        <f t="shared" si="41"/>
        <v>3163.5367682597516</v>
      </c>
      <c r="BS48" s="237">
        <f t="shared" si="41"/>
        <v>2752.3943691782652</v>
      </c>
      <c r="BT48" s="237">
        <f t="shared" si="41"/>
        <v>2363.3942391723022</v>
      </c>
      <c r="BU48" s="237">
        <f t="shared" si="41"/>
        <v>2226.2657046276458</v>
      </c>
      <c r="BV48" s="237">
        <f t="shared" si="41"/>
        <v>1874.7046316100877</v>
      </c>
      <c r="BW48" s="237">
        <f t="shared" si="41"/>
        <v>1385.2892080835829</v>
      </c>
      <c r="BX48" s="237">
        <f t="shared" si="41"/>
        <v>2157.8718146008341</v>
      </c>
      <c r="BY48" s="237">
        <f t="shared" si="41"/>
        <v>2126.8427137533949</v>
      </c>
      <c r="BZ48" s="237">
        <f t="shared" si="41"/>
        <v>2171.4662110273712</v>
      </c>
      <c r="CA48" s="237">
        <f t="shared" si="41"/>
        <v>2164.6193937507414</v>
      </c>
      <c r="CB48" s="238">
        <f t="shared" si="41"/>
        <v>2172.0515190826623</v>
      </c>
    </row>
    <row r="49" spans="1:80" s="50" customFormat="1" ht="24.75" customHeight="1" x14ac:dyDescent="0.4">
      <c r="B49" s="64" t="s">
        <v>604</v>
      </c>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1"/>
    </row>
    <row r="50" spans="1:80" s="50" customFormat="1" x14ac:dyDescent="0.4">
      <c r="A50" s="256"/>
      <c r="B50" s="212" t="s">
        <v>605</v>
      </c>
      <c r="C50" s="294"/>
      <c r="D50" s="240">
        <v>0</v>
      </c>
      <c r="E50" s="240">
        <v>0</v>
      </c>
      <c r="F50" s="240">
        <v>0</v>
      </c>
      <c r="G50" s="240">
        <v>0</v>
      </c>
      <c r="H50" s="240">
        <v>0</v>
      </c>
      <c r="I50" s="240">
        <v>0</v>
      </c>
      <c r="J50" s="240">
        <v>0</v>
      </c>
      <c r="K50" s="240">
        <v>0</v>
      </c>
      <c r="L50" s="240">
        <v>0</v>
      </c>
      <c r="M50" s="240">
        <v>0</v>
      </c>
      <c r="N50" s="240">
        <v>0</v>
      </c>
      <c r="O50" s="240">
        <v>0</v>
      </c>
      <c r="P50" s="240">
        <v>0</v>
      </c>
      <c r="Q50" s="240">
        <v>0</v>
      </c>
      <c r="R50" s="240">
        <v>0</v>
      </c>
      <c r="S50" s="240">
        <v>0</v>
      </c>
      <c r="T50" s="240">
        <v>0</v>
      </c>
      <c r="U50" s="240">
        <v>0</v>
      </c>
      <c r="V50" s="240">
        <v>0</v>
      </c>
      <c r="W50" s="240">
        <v>0</v>
      </c>
      <c r="X50" s="240">
        <v>0</v>
      </c>
      <c r="Y50" s="240">
        <v>0</v>
      </c>
      <c r="Z50" s="240">
        <v>0</v>
      </c>
      <c r="AA50" s="240">
        <v>0</v>
      </c>
      <c r="AB50" s="240">
        <v>0</v>
      </c>
      <c r="AC50" s="240">
        <v>0</v>
      </c>
      <c r="AD50" s="240">
        <v>0</v>
      </c>
      <c r="AE50" s="240">
        <v>0</v>
      </c>
      <c r="AF50" s="240">
        <v>0</v>
      </c>
      <c r="AG50" s="240">
        <v>0</v>
      </c>
      <c r="AH50" s="240">
        <v>0</v>
      </c>
      <c r="AI50" s="240">
        <v>0</v>
      </c>
      <c r="AJ50" s="240">
        <v>0</v>
      </c>
      <c r="AK50" s="240">
        <v>0</v>
      </c>
      <c r="AL50" s="240">
        <v>0</v>
      </c>
      <c r="AM50" s="240">
        <v>0</v>
      </c>
      <c r="AN50" s="240">
        <v>0</v>
      </c>
      <c r="AO50" s="240">
        <v>0</v>
      </c>
      <c r="AP50" s="240">
        <v>0</v>
      </c>
      <c r="AQ50" s="240">
        <v>0</v>
      </c>
      <c r="AR50" s="240">
        <v>0</v>
      </c>
      <c r="AS50" s="240">
        <v>0</v>
      </c>
      <c r="AT50" s="240">
        <v>0</v>
      </c>
      <c r="AU50" s="240">
        <v>0</v>
      </c>
      <c r="AV50" s="240">
        <v>0</v>
      </c>
      <c r="AW50" s="240">
        <v>0</v>
      </c>
      <c r="AX50" s="240">
        <v>0</v>
      </c>
      <c r="AY50" s="240">
        <v>0</v>
      </c>
      <c r="AZ50" s="240">
        <v>0</v>
      </c>
      <c r="BA50" s="240">
        <v>0</v>
      </c>
      <c r="BB50" s="240">
        <v>0</v>
      </c>
      <c r="BC50" s="240">
        <v>0</v>
      </c>
      <c r="BD50" s="240">
        <v>6742.7501191854462</v>
      </c>
      <c r="BE50" s="240">
        <v>7281.5566887158911</v>
      </c>
      <c r="BF50" s="240">
        <v>7095.9091106808355</v>
      </c>
      <c r="BG50" s="240">
        <v>6973.0005635215757</v>
      </c>
      <c r="BH50" s="240">
        <v>6332.5931219519625</v>
      </c>
      <c r="BI50" s="240">
        <v>5940.1380379233506</v>
      </c>
      <c r="BJ50" s="240">
        <v>5829.7232116856057</v>
      </c>
      <c r="BK50" s="240">
        <v>6277.8234954096624</v>
      </c>
      <c r="BL50" s="240">
        <v>6172.3212570668475</v>
      </c>
      <c r="BM50" s="240">
        <v>5936.6421352474526</v>
      </c>
      <c r="BN50" s="240">
        <v>5426.979823747738</v>
      </c>
      <c r="BO50" s="240">
        <v>4661.8292616247718</v>
      </c>
      <c r="BP50" s="240">
        <v>2813.0142405967072</v>
      </c>
      <c r="BQ50" s="240">
        <v>1099.3450271511349</v>
      </c>
      <c r="BR50" s="240">
        <v>502.76246044870948</v>
      </c>
      <c r="BS50" s="240">
        <v>252.78230155687848</v>
      </c>
      <c r="BT50" s="240">
        <v>105.60598004593237</v>
      </c>
      <c r="BU50" s="240">
        <v>30.146522702302843</v>
      </c>
      <c r="BV50" s="240">
        <v>3.2083652497716462</v>
      </c>
      <c r="BW50" s="240">
        <v>8.4495000000000002E-4</v>
      </c>
      <c r="BX50" s="240">
        <v>-8.5955368171024019E-2</v>
      </c>
      <c r="BY50" s="240">
        <v>-9.4773402021507441E-2</v>
      </c>
      <c r="BZ50" s="240">
        <v>-6.1706106548929718E-2</v>
      </c>
      <c r="CA50" s="240">
        <v>0.89145134335125409</v>
      </c>
      <c r="CB50" s="241">
        <v>0.90305003465958433</v>
      </c>
    </row>
    <row r="51" spans="1:80" s="50" customFormat="1" x14ac:dyDescent="0.4">
      <c r="B51" s="171" t="s">
        <v>606</v>
      </c>
      <c r="C51" s="64"/>
      <c r="D51" s="240">
        <v>0</v>
      </c>
      <c r="E51" s="240">
        <v>0</v>
      </c>
      <c r="F51" s="240">
        <v>0</v>
      </c>
      <c r="G51" s="240">
        <v>0</v>
      </c>
      <c r="H51" s="240">
        <v>0</v>
      </c>
      <c r="I51" s="240">
        <v>0</v>
      </c>
      <c r="J51" s="240">
        <v>0</v>
      </c>
      <c r="K51" s="240">
        <v>0</v>
      </c>
      <c r="L51" s="240">
        <v>0</v>
      </c>
      <c r="M51" s="240">
        <v>0</v>
      </c>
      <c r="N51" s="240">
        <v>0</v>
      </c>
      <c r="O51" s="240">
        <v>0</v>
      </c>
      <c r="P51" s="240">
        <v>0</v>
      </c>
      <c r="Q51" s="240">
        <v>0</v>
      </c>
      <c r="R51" s="240">
        <v>0</v>
      </c>
      <c r="S51" s="240">
        <v>0</v>
      </c>
      <c r="T51" s="240">
        <v>0</v>
      </c>
      <c r="U51" s="240">
        <v>0</v>
      </c>
      <c r="V51" s="240">
        <v>0</v>
      </c>
      <c r="W51" s="240">
        <v>0</v>
      </c>
      <c r="X51" s="240">
        <v>0</v>
      </c>
      <c r="Y51" s="240">
        <v>0</v>
      </c>
      <c r="Z51" s="240">
        <v>0</v>
      </c>
      <c r="AA51" s="240">
        <v>0</v>
      </c>
      <c r="AB51" s="240">
        <v>0</v>
      </c>
      <c r="AC51" s="240">
        <v>0</v>
      </c>
      <c r="AD51" s="240">
        <v>0</v>
      </c>
      <c r="AE51" s="240">
        <v>0</v>
      </c>
      <c r="AF51" s="240">
        <v>0</v>
      </c>
      <c r="AG51" s="240">
        <v>0</v>
      </c>
      <c r="AH51" s="240">
        <v>0</v>
      </c>
      <c r="AI51" s="240">
        <v>0</v>
      </c>
      <c r="AJ51" s="240">
        <v>0</v>
      </c>
      <c r="AK51" s="240">
        <v>0</v>
      </c>
      <c r="AL51" s="240">
        <v>0</v>
      </c>
      <c r="AM51" s="240">
        <v>0</v>
      </c>
      <c r="AN51" s="240">
        <v>0</v>
      </c>
      <c r="AO51" s="240">
        <v>0</v>
      </c>
      <c r="AP51" s="240">
        <v>0</v>
      </c>
      <c r="AQ51" s="240">
        <v>0</v>
      </c>
      <c r="AR51" s="240">
        <v>0</v>
      </c>
      <c r="AS51" s="240">
        <v>0</v>
      </c>
      <c r="AT51" s="240">
        <v>0</v>
      </c>
      <c r="AU51" s="240">
        <v>0</v>
      </c>
      <c r="AV51" s="240">
        <v>0</v>
      </c>
      <c r="AW51" s="240">
        <v>0</v>
      </c>
      <c r="AX51" s="240">
        <v>0</v>
      </c>
      <c r="AY51" s="240">
        <v>0</v>
      </c>
      <c r="AZ51" s="240">
        <v>0</v>
      </c>
      <c r="BA51" s="240">
        <v>0</v>
      </c>
      <c r="BB51" s="240">
        <v>0</v>
      </c>
      <c r="BC51" s="240">
        <v>0</v>
      </c>
      <c r="BD51" s="240">
        <v>6483.7244721431425</v>
      </c>
      <c r="BE51" s="240">
        <v>6662.1959128103817</v>
      </c>
      <c r="BF51" s="240">
        <v>6742.4064268436832</v>
      </c>
      <c r="BG51" s="240">
        <v>6747.8399452360736</v>
      </c>
      <c r="BH51" s="240">
        <v>6171.6328337788109</v>
      </c>
      <c r="BI51" s="240">
        <v>5167.9242922410112</v>
      </c>
      <c r="BJ51" s="240">
        <v>4593.7663886454084</v>
      </c>
      <c r="BK51" s="240">
        <v>4203.2327225020999</v>
      </c>
      <c r="BL51" s="240">
        <v>3705.9016607326662</v>
      </c>
      <c r="BM51" s="240">
        <v>3384.9825834440471</v>
      </c>
      <c r="BN51" s="240">
        <v>3028.1800527363962</v>
      </c>
      <c r="BO51" s="240">
        <v>2657.5705000701828</v>
      </c>
      <c r="BP51" s="240">
        <v>2384.8405175500843</v>
      </c>
      <c r="BQ51" s="240">
        <v>2058.1539048455975</v>
      </c>
      <c r="BR51" s="240">
        <v>1857.4093044152919</v>
      </c>
      <c r="BS51" s="240">
        <v>1689.2022747229653</v>
      </c>
      <c r="BT51" s="240">
        <v>1479.7195049545912</v>
      </c>
      <c r="BU51" s="240">
        <v>1399.4849241021079</v>
      </c>
      <c r="BV51" s="240">
        <v>1145.0492038334385</v>
      </c>
      <c r="BW51" s="240">
        <v>814.7660161225815</v>
      </c>
      <c r="BX51" s="240">
        <v>1156.6606958456698</v>
      </c>
      <c r="BY51" s="240">
        <v>1064.2022340203191</v>
      </c>
      <c r="BZ51" s="240">
        <v>1035.9009046725075</v>
      </c>
      <c r="CA51" s="240">
        <v>1009.2261201746456</v>
      </c>
      <c r="CB51" s="241">
        <v>1001.2703999113833</v>
      </c>
    </row>
    <row r="52" spans="1:80" s="50" customFormat="1" x14ac:dyDescent="0.4">
      <c r="B52" s="212" t="s">
        <v>410</v>
      </c>
      <c r="C52" s="294"/>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v>0</v>
      </c>
      <c r="AH52" s="240">
        <v>0</v>
      </c>
      <c r="AI52" s="240">
        <v>0</v>
      </c>
      <c r="AJ52" s="240">
        <v>0</v>
      </c>
      <c r="AK52" s="240">
        <v>0</v>
      </c>
      <c r="AL52" s="240">
        <v>0</v>
      </c>
      <c r="AM52" s="240">
        <v>0</v>
      </c>
      <c r="AN52" s="240">
        <v>0</v>
      </c>
      <c r="AO52" s="240">
        <v>0</v>
      </c>
      <c r="AP52" s="240">
        <v>0</v>
      </c>
      <c r="AQ52" s="240">
        <v>0</v>
      </c>
      <c r="AR52" s="240">
        <v>0</v>
      </c>
      <c r="AS52" s="240">
        <v>0</v>
      </c>
      <c r="AT52" s="240">
        <v>0</v>
      </c>
      <c r="AU52" s="240">
        <v>0</v>
      </c>
      <c r="AV52" s="240">
        <v>0</v>
      </c>
      <c r="AW52" s="240">
        <v>0</v>
      </c>
      <c r="AX52" s="240">
        <v>0</v>
      </c>
      <c r="AY52" s="240">
        <v>0</v>
      </c>
      <c r="AZ52" s="240">
        <v>0</v>
      </c>
      <c r="BA52" s="240">
        <v>0</v>
      </c>
      <c r="BB52" s="240">
        <v>0</v>
      </c>
      <c r="BC52" s="240">
        <v>0</v>
      </c>
      <c r="BD52" s="240">
        <v>368.91560292644846</v>
      </c>
      <c r="BE52" s="240">
        <v>481.91224742793702</v>
      </c>
      <c r="BF52" s="240">
        <v>529.99072167418535</v>
      </c>
      <c r="BG52" s="240">
        <v>521.285455627685</v>
      </c>
      <c r="BH52" s="240">
        <v>440.73732103926341</v>
      </c>
      <c r="BI52" s="240">
        <v>388.35463406726296</v>
      </c>
      <c r="BJ52" s="240">
        <v>370.21360720545056</v>
      </c>
      <c r="BK52" s="240">
        <v>352.22577603053475</v>
      </c>
      <c r="BL52" s="240">
        <v>335.26319240799415</v>
      </c>
      <c r="BM52" s="240">
        <v>362.37933954795244</v>
      </c>
      <c r="BN52" s="240">
        <v>454.5825036704025</v>
      </c>
      <c r="BO52" s="240">
        <v>496.69475215952571</v>
      </c>
      <c r="BP52" s="240">
        <v>574.28187905777929</v>
      </c>
      <c r="BQ52" s="240">
        <v>618.41322987984381</v>
      </c>
      <c r="BR52" s="240">
        <v>640.14696599222248</v>
      </c>
      <c r="BS52" s="240">
        <v>674.38658106726666</v>
      </c>
      <c r="BT52" s="240">
        <v>663.22921722195781</v>
      </c>
      <c r="BU52" s="240">
        <v>702.24150942977155</v>
      </c>
      <c r="BV52" s="240">
        <v>682.61730646753563</v>
      </c>
      <c r="BW52" s="240">
        <v>543.60979809839262</v>
      </c>
      <c r="BX52" s="240">
        <v>944.87472651929272</v>
      </c>
      <c r="BY52" s="240">
        <v>1002.7740157899739</v>
      </c>
      <c r="BZ52" s="240">
        <v>1075.2499270917074</v>
      </c>
      <c r="CA52" s="240">
        <v>1090.7671044738481</v>
      </c>
      <c r="CB52" s="241">
        <v>1112.7067325215748</v>
      </c>
    </row>
    <row r="53" spans="1:80" s="50" customFormat="1" x14ac:dyDescent="0.4">
      <c r="B53" s="212" t="s">
        <v>607</v>
      </c>
      <c r="C53" s="294"/>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v>0</v>
      </c>
      <c r="AH53" s="240">
        <v>0</v>
      </c>
      <c r="AI53" s="240">
        <v>0</v>
      </c>
      <c r="AJ53" s="240">
        <v>0</v>
      </c>
      <c r="AK53" s="240">
        <v>0</v>
      </c>
      <c r="AL53" s="240">
        <v>0</v>
      </c>
      <c r="AM53" s="240">
        <v>0</v>
      </c>
      <c r="AN53" s="240">
        <v>0</v>
      </c>
      <c r="AO53" s="240">
        <v>0</v>
      </c>
      <c r="AP53" s="240">
        <v>0</v>
      </c>
      <c r="AQ53" s="240">
        <v>0</v>
      </c>
      <c r="AR53" s="240">
        <v>0</v>
      </c>
      <c r="AS53" s="240">
        <v>0</v>
      </c>
      <c r="AT53" s="240">
        <v>0</v>
      </c>
      <c r="AU53" s="240">
        <v>0</v>
      </c>
      <c r="AV53" s="240">
        <v>0</v>
      </c>
      <c r="AW53" s="240">
        <v>0</v>
      </c>
      <c r="AX53" s="240">
        <v>0</v>
      </c>
      <c r="AY53" s="240">
        <v>0</v>
      </c>
      <c r="AZ53" s="240">
        <v>0</v>
      </c>
      <c r="BA53" s="240">
        <v>0</v>
      </c>
      <c r="BB53" s="240">
        <v>0</v>
      </c>
      <c r="BC53" s="240">
        <v>0</v>
      </c>
      <c r="BD53" s="240">
        <v>5548.8211445738643</v>
      </c>
      <c r="BE53" s="240">
        <v>5894.6007365661844</v>
      </c>
      <c r="BF53" s="240">
        <v>5683.0378961191254</v>
      </c>
      <c r="BG53" s="240">
        <v>3511.0545080729307</v>
      </c>
      <c r="BH53" s="240">
        <v>519.92656835833429</v>
      </c>
      <c r="BI53" s="240">
        <v>496.07204919304053</v>
      </c>
      <c r="BJ53" s="240">
        <v>471.00152121487054</v>
      </c>
      <c r="BK53" s="240">
        <v>374.48719146696823</v>
      </c>
      <c r="BL53" s="240">
        <v>299.86460864544648</v>
      </c>
      <c r="BM53" s="240">
        <v>288.47607988623798</v>
      </c>
      <c r="BN53" s="240">
        <v>289.04802734533359</v>
      </c>
      <c r="BO53" s="240">
        <v>253.55265669364317</v>
      </c>
      <c r="BP53" s="240">
        <v>226.89642944321335</v>
      </c>
      <c r="BQ53" s="240">
        <v>196.01634709729484</v>
      </c>
      <c r="BR53" s="240">
        <v>163.21803740352792</v>
      </c>
      <c r="BS53" s="240">
        <v>136.02321183115464</v>
      </c>
      <c r="BT53" s="240">
        <v>114.83953694982081</v>
      </c>
      <c r="BU53" s="240">
        <v>94.392748393463734</v>
      </c>
      <c r="BV53" s="240">
        <v>43.829756059341825</v>
      </c>
      <c r="BW53" s="240">
        <v>26.912548912608802</v>
      </c>
      <c r="BX53" s="240">
        <v>56.42234760404267</v>
      </c>
      <c r="BY53" s="240">
        <v>59.961237345123187</v>
      </c>
      <c r="BZ53" s="240">
        <v>60.377085369705135</v>
      </c>
      <c r="CA53" s="240">
        <v>63.734717758896508</v>
      </c>
      <c r="CB53" s="241">
        <v>57.171336615044815</v>
      </c>
    </row>
    <row r="54" spans="1:80" s="50" customFormat="1" ht="24.75" customHeight="1" x14ac:dyDescent="0.4">
      <c r="B54" s="171" t="s">
        <v>608</v>
      </c>
      <c r="C54" s="64"/>
      <c r="D54" s="240">
        <v>0</v>
      </c>
      <c r="E54" s="240">
        <v>0</v>
      </c>
      <c r="F54" s="240">
        <v>0</v>
      </c>
      <c r="G54" s="240">
        <v>0</v>
      </c>
      <c r="H54" s="240">
        <v>0</v>
      </c>
      <c r="I54" s="240">
        <v>0</v>
      </c>
      <c r="J54" s="240">
        <v>0</v>
      </c>
      <c r="K54" s="240">
        <v>0</v>
      </c>
      <c r="L54" s="240">
        <v>0</v>
      </c>
      <c r="M54" s="240">
        <v>0</v>
      </c>
      <c r="N54" s="240">
        <v>0</v>
      </c>
      <c r="O54" s="240">
        <v>0</v>
      </c>
      <c r="P54" s="240">
        <v>0</v>
      </c>
      <c r="Q54" s="240">
        <v>0</v>
      </c>
      <c r="R54" s="240">
        <v>0</v>
      </c>
      <c r="S54" s="240">
        <v>0</v>
      </c>
      <c r="T54" s="240">
        <v>0</v>
      </c>
      <c r="U54" s="240">
        <v>0</v>
      </c>
      <c r="V54" s="240">
        <v>0</v>
      </c>
      <c r="W54" s="240">
        <v>0</v>
      </c>
      <c r="X54" s="240">
        <v>0</v>
      </c>
      <c r="Y54" s="240">
        <v>0</v>
      </c>
      <c r="Z54" s="240">
        <v>0</v>
      </c>
      <c r="AA54" s="240">
        <v>0</v>
      </c>
      <c r="AB54" s="240">
        <v>0</v>
      </c>
      <c r="AC54" s="240">
        <v>0</v>
      </c>
      <c r="AD54" s="240">
        <v>0</v>
      </c>
      <c r="AE54" s="240">
        <v>0</v>
      </c>
      <c r="AF54" s="240">
        <v>0</v>
      </c>
      <c r="AG54" s="240">
        <v>0</v>
      </c>
      <c r="AH54" s="240">
        <v>0</v>
      </c>
      <c r="AI54" s="240">
        <v>0</v>
      </c>
      <c r="AJ54" s="240">
        <v>0</v>
      </c>
      <c r="AK54" s="240">
        <v>0</v>
      </c>
      <c r="AL54" s="240">
        <v>0</v>
      </c>
      <c r="AM54" s="240">
        <v>0</v>
      </c>
      <c r="AN54" s="240">
        <v>0</v>
      </c>
      <c r="AO54" s="240">
        <v>0</v>
      </c>
      <c r="AP54" s="240">
        <v>0</v>
      </c>
      <c r="AQ54" s="240">
        <v>0</v>
      </c>
      <c r="AR54" s="240">
        <v>0</v>
      </c>
      <c r="AS54" s="240">
        <v>0</v>
      </c>
      <c r="AT54" s="240">
        <v>0</v>
      </c>
      <c r="AU54" s="240">
        <v>0</v>
      </c>
      <c r="AV54" s="240">
        <v>0</v>
      </c>
      <c r="AW54" s="240">
        <v>0</v>
      </c>
      <c r="AX54" s="240">
        <v>0</v>
      </c>
      <c r="AY54" s="240">
        <v>0</v>
      </c>
      <c r="AZ54" s="240">
        <v>0</v>
      </c>
      <c r="BA54" s="240">
        <v>0</v>
      </c>
      <c r="BB54" s="240">
        <v>0</v>
      </c>
      <c r="BC54" s="240">
        <v>0</v>
      </c>
      <c r="BD54" s="240">
        <v>0</v>
      </c>
      <c r="BE54" s="240">
        <v>0</v>
      </c>
      <c r="BF54" s="240">
        <v>0</v>
      </c>
      <c r="BG54" s="240">
        <v>0</v>
      </c>
      <c r="BH54" s="240">
        <v>4401.0660888503871</v>
      </c>
      <c r="BI54" s="240">
        <v>3310.7148060682061</v>
      </c>
      <c r="BJ54" s="240">
        <v>2612.6533981575085</v>
      </c>
      <c r="BK54" s="240">
        <v>2157.0296538070152</v>
      </c>
      <c r="BL54" s="240">
        <v>1762.1934521153257</v>
      </c>
      <c r="BM54" s="240">
        <v>1044.4042055765481</v>
      </c>
      <c r="BN54" s="240">
        <v>741.41571110579264</v>
      </c>
      <c r="BO54" s="240">
        <v>520.18930106319499</v>
      </c>
      <c r="BP54" s="240">
        <v>330.26852304395476</v>
      </c>
      <c r="BQ54" s="240">
        <v>190.87322937660613</v>
      </c>
      <c r="BR54" s="240">
        <v>130.64405194398552</v>
      </c>
      <c r="BS54" s="240">
        <v>86.963595752529088</v>
      </c>
      <c r="BT54" s="240">
        <v>62.661330903225583</v>
      </c>
      <c r="BU54" s="240">
        <v>44.352310470182374</v>
      </c>
      <c r="BV54" s="240">
        <v>33.307845878119828</v>
      </c>
      <c r="BW54" s="240">
        <v>25.502906301287169</v>
      </c>
      <c r="BX54" s="240">
        <v>19.522208123915775</v>
      </c>
      <c r="BY54" s="240">
        <v>15.440030620627702</v>
      </c>
      <c r="BZ54" s="240">
        <v>12.045798289613643</v>
      </c>
      <c r="CA54" s="240">
        <v>0</v>
      </c>
      <c r="CB54" s="241">
        <v>0</v>
      </c>
    </row>
    <row r="55" spans="1:80" s="50" customFormat="1" x14ac:dyDescent="0.4">
      <c r="B55" s="222" t="s">
        <v>605</v>
      </c>
      <c r="C55" s="212"/>
      <c r="D55" s="240">
        <v>0</v>
      </c>
      <c r="E55" s="240">
        <v>0</v>
      </c>
      <c r="F55" s="240">
        <v>0</v>
      </c>
      <c r="G55" s="240">
        <v>0</v>
      </c>
      <c r="H55" s="240">
        <v>0</v>
      </c>
      <c r="I55" s="240">
        <v>0</v>
      </c>
      <c r="J55" s="240">
        <v>0</v>
      </c>
      <c r="K55" s="240">
        <v>0</v>
      </c>
      <c r="L55" s="240">
        <v>0</v>
      </c>
      <c r="M55" s="240">
        <v>0</v>
      </c>
      <c r="N55" s="240">
        <v>0</v>
      </c>
      <c r="O55" s="240">
        <v>0</v>
      </c>
      <c r="P55" s="240">
        <v>0</v>
      </c>
      <c r="Q55" s="240">
        <v>0</v>
      </c>
      <c r="R55" s="240">
        <v>0</v>
      </c>
      <c r="S55" s="240">
        <v>0</v>
      </c>
      <c r="T55" s="240">
        <v>0</v>
      </c>
      <c r="U55" s="240">
        <v>0</v>
      </c>
      <c r="V55" s="240">
        <v>0</v>
      </c>
      <c r="W55" s="240">
        <v>0</v>
      </c>
      <c r="X55" s="240">
        <v>0</v>
      </c>
      <c r="Y55" s="240">
        <v>0</v>
      </c>
      <c r="Z55" s="240">
        <v>0</v>
      </c>
      <c r="AA55" s="240">
        <v>0</v>
      </c>
      <c r="AB55" s="240">
        <v>0</v>
      </c>
      <c r="AC55" s="240">
        <v>0</v>
      </c>
      <c r="AD55" s="240">
        <v>0</v>
      </c>
      <c r="AE55" s="240">
        <v>0</v>
      </c>
      <c r="AF55" s="240">
        <v>0</v>
      </c>
      <c r="AG55" s="240">
        <v>0</v>
      </c>
      <c r="AH55" s="240">
        <v>0</v>
      </c>
      <c r="AI55" s="240">
        <v>0</v>
      </c>
      <c r="AJ55" s="240">
        <v>0</v>
      </c>
      <c r="AK55" s="240">
        <v>0</v>
      </c>
      <c r="AL55" s="240">
        <v>0</v>
      </c>
      <c r="AM55" s="240">
        <v>0</v>
      </c>
      <c r="AN55" s="240">
        <v>0</v>
      </c>
      <c r="AO55" s="240">
        <v>0</v>
      </c>
      <c r="AP55" s="240">
        <v>0</v>
      </c>
      <c r="AQ55" s="240">
        <v>0</v>
      </c>
      <c r="AR55" s="240">
        <v>0</v>
      </c>
      <c r="AS55" s="240">
        <v>0</v>
      </c>
      <c r="AT55" s="240">
        <v>0</v>
      </c>
      <c r="AU55" s="240">
        <v>0</v>
      </c>
      <c r="AV55" s="240">
        <v>0</v>
      </c>
      <c r="AW55" s="240">
        <v>0</v>
      </c>
      <c r="AX55" s="240">
        <v>0</v>
      </c>
      <c r="AY55" s="240">
        <v>0</v>
      </c>
      <c r="AZ55" s="240">
        <v>0</v>
      </c>
      <c r="BA55" s="240">
        <v>0</v>
      </c>
      <c r="BB55" s="240">
        <v>0</v>
      </c>
      <c r="BC55" s="240">
        <v>0</v>
      </c>
      <c r="BD55" s="240" t="s">
        <v>411</v>
      </c>
      <c r="BE55" s="240" t="s">
        <v>411</v>
      </c>
      <c r="BF55" s="240" t="s">
        <v>411</v>
      </c>
      <c r="BG55" s="240" t="s">
        <v>411</v>
      </c>
      <c r="BH55" s="240">
        <v>1024.2142935416989</v>
      </c>
      <c r="BI55" s="240">
        <v>762.60242273321376</v>
      </c>
      <c r="BJ55" s="240">
        <v>603.60861670599309</v>
      </c>
      <c r="BK55" s="240">
        <v>513.89817772844378</v>
      </c>
      <c r="BL55" s="240">
        <v>438.20986061825374</v>
      </c>
      <c r="BM55" s="240">
        <v>306.6208582018308</v>
      </c>
      <c r="BN55" s="240">
        <v>240.73545943716232</v>
      </c>
      <c r="BO55" s="240">
        <v>178.64429615609362</v>
      </c>
      <c r="BP55" s="240">
        <v>86.182023469758263</v>
      </c>
      <c r="BQ55" s="240">
        <v>22.795002926947411</v>
      </c>
      <c r="BR55" s="240">
        <v>6.7169792070384426</v>
      </c>
      <c r="BS55" s="240">
        <v>2.2272413827668309</v>
      </c>
      <c r="BT55" s="240">
        <v>0.55464911520348181</v>
      </c>
      <c r="BU55" s="240">
        <v>0</v>
      </c>
      <c r="BV55" s="240">
        <v>0</v>
      </c>
      <c r="BW55" s="240">
        <v>0</v>
      </c>
      <c r="BX55" s="240">
        <v>0</v>
      </c>
      <c r="BY55" s="240">
        <v>0</v>
      </c>
      <c r="BZ55" s="240">
        <v>0</v>
      </c>
      <c r="CA55" s="240">
        <v>0</v>
      </c>
      <c r="CB55" s="241">
        <v>0</v>
      </c>
    </row>
    <row r="56" spans="1:80" s="50" customFormat="1" x14ac:dyDescent="0.4">
      <c r="B56" s="221" t="s">
        <v>606</v>
      </c>
      <c r="C56" s="171"/>
      <c r="D56" s="240">
        <v>0</v>
      </c>
      <c r="E56" s="240">
        <v>0</v>
      </c>
      <c r="F56" s="240">
        <v>0</v>
      </c>
      <c r="G56" s="240">
        <v>0</v>
      </c>
      <c r="H56" s="240">
        <v>0</v>
      </c>
      <c r="I56" s="240">
        <v>0</v>
      </c>
      <c r="J56" s="240">
        <v>0</v>
      </c>
      <c r="K56" s="240">
        <v>0</v>
      </c>
      <c r="L56" s="240">
        <v>0</v>
      </c>
      <c r="M56" s="240">
        <v>0</v>
      </c>
      <c r="N56" s="240">
        <v>0</v>
      </c>
      <c r="O56" s="240">
        <v>0</v>
      </c>
      <c r="P56" s="240">
        <v>0</v>
      </c>
      <c r="Q56" s="240">
        <v>0</v>
      </c>
      <c r="R56" s="240">
        <v>0</v>
      </c>
      <c r="S56" s="240">
        <v>0</v>
      </c>
      <c r="T56" s="240">
        <v>0</v>
      </c>
      <c r="U56" s="240">
        <v>0</v>
      </c>
      <c r="V56" s="240">
        <v>0</v>
      </c>
      <c r="W56" s="240">
        <v>0</v>
      </c>
      <c r="X56" s="240">
        <v>0</v>
      </c>
      <c r="Y56" s="240">
        <v>0</v>
      </c>
      <c r="Z56" s="240">
        <v>0</v>
      </c>
      <c r="AA56" s="240">
        <v>0</v>
      </c>
      <c r="AB56" s="240">
        <v>0</v>
      </c>
      <c r="AC56" s="240">
        <v>0</v>
      </c>
      <c r="AD56" s="240">
        <v>0</v>
      </c>
      <c r="AE56" s="240">
        <v>0</v>
      </c>
      <c r="AF56" s="240">
        <v>0</v>
      </c>
      <c r="AG56" s="240">
        <v>0</v>
      </c>
      <c r="AH56" s="240">
        <v>0</v>
      </c>
      <c r="AI56" s="240">
        <v>0</v>
      </c>
      <c r="AJ56" s="240">
        <v>0</v>
      </c>
      <c r="AK56" s="240">
        <v>0</v>
      </c>
      <c r="AL56" s="240">
        <v>0</v>
      </c>
      <c r="AM56" s="240">
        <v>0</v>
      </c>
      <c r="AN56" s="240">
        <v>0</v>
      </c>
      <c r="AO56" s="240">
        <v>0</v>
      </c>
      <c r="AP56" s="240">
        <v>0</v>
      </c>
      <c r="AQ56" s="240">
        <v>0</v>
      </c>
      <c r="AR56" s="240">
        <v>0</v>
      </c>
      <c r="AS56" s="240">
        <v>0</v>
      </c>
      <c r="AT56" s="240">
        <v>0</v>
      </c>
      <c r="AU56" s="240">
        <v>0</v>
      </c>
      <c r="AV56" s="240">
        <v>0</v>
      </c>
      <c r="AW56" s="240">
        <v>0</v>
      </c>
      <c r="AX56" s="240">
        <v>0</v>
      </c>
      <c r="AY56" s="240">
        <v>0</v>
      </c>
      <c r="AZ56" s="240">
        <v>0</v>
      </c>
      <c r="BA56" s="240">
        <v>0</v>
      </c>
      <c r="BB56" s="240">
        <v>0</v>
      </c>
      <c r="BC56" s="240">
        <v>0</v>
      </c>
      <c r="BD56" s="240" t="s">
        <v>411</v>
      </c>
      <c r="BE56" s="240" t="s">
        <v>411</v>
      </c>
      <c r="BF56" s="240" t="s">
        <v>411</v>
      </c>
      <c r="BG56" s="240" t="s">
        <v>411</v>
      </c>
      <c r="BH56" s="240">
        <v>3194.8578157818229</v>
      </c>
      <c r="BI56" s="240">
        <v>2408.1493314782961</v>
      </c>
      <c r="BJ56" s="240">
        <v>1896.5075817266691</v>
      </c>
      <c r="BK56" s="240">
        <v>1539.4877461965596</v>
      </c>
      <c r="BL56" s="240">
        <v>1233.8340368896863</v>
      </c>
      <c r="BM56" s="240">
        <v>682.90301652620781</v>
      </c>
      <c r="BN56" s="240">
        <v>451.4683859126867</v>
      </c>
      <c r="BO56" s="240">
        <v>297.34645521533565</v>
      </c>
      <c r="BP56" s="240">
        <v>205.37162545680337</v>
      </c>
      <c r="BQ56" s="240">
        <v>140.0892027703062</v>
      </c>
      <c r="BR56" s="240">
        <v>102.39950906353708</v>
      </c>
      <c r="BS56" s="240">
        <v>68.094670098955135</v>
      </c>
      <c r="BT56" s="240">
        <v>48.972117896045191</v>
      </c>
      <c r="BU56" s="240">
        <v>34.626015050346851</v>
      </c>
      <c r="BV56" s="240">
        <v>25.782333181561118</v>
      </c>
      <c r="BW56" s="240">
        <v>19.825761329062715</v>
      </c>
      <c r="BX56" s="240">
        <v>15.291898410164427</v>
      </c>
      <c r="BY56" s="240">
        <v>12.184998032188521</v>
      </c>
      <c r="BZ56" s="240">
        <v>9.5209353806247741</v>
      </c>
      <c r="CA56" s="240">
        <v>0</v>
      </c>
      <c r="CB56" s="241">
        <v>0</v>
      </c>
    </row>
    <row r="57" spans="1:80" s="50" customFormat="1" x14ac:dyDescent="0.4">
      <c r="B57" s="222" t="s">
        <v>410</v>
      </c>
      <c r="C57" s="212"/>
      <c r="D57" s="240">
        <v>0</v>
      </c>
      <c r="E57" s="240">
        <v>0</v>
      </c>
      <c r="F57" s="240">
        <v>0</v>
      </c>
      <c r="G57" s="240">
        <v>0</v>
      </c>
      <c r="H57" s="240">
        <v>0</v>
      </c>
      <c r="I57" s="240">
        <v>0</v>
      </c>
      <c r="J57" s="240">
        <v>0</v>
      </c>
      <c r="K57" s="240">
        <v>0</v>
      </c>
      <c r="L57" s="240">
        <v>0</v>
      </c>
      <c r="M57" s="240">
        <v>0</v>
      </c>
      <c r="N57" s="240">
        <v>0</v>
      </c>
      <c r="O57" s="240">
        <v>0</v>
      </c>
      <c r="P57" s="240">
        <v>0</v>
      </c>
      <c r="Q57" s="240">
        <v>0</v>
      </c>
      <c r="R57" s="240">
        <v>0</v>
      </c>
      <c r="S57" s="240">
        <v>0</v>
      </c>
      <c r="T57" s="240">
        <v>0</v>
      </c>
      <c r="U57" s="240">
        <v>0</v>
      </c>
      <c r="V57" s="240">
        <v>0</v>
      </c>
      <c r="W57" s="240">
        <v>0</v>
      </c>
      <c r="X57" s="240">
        <v>0</v>
      </c>
      <c r="Y57" s="240">
        <v>0</v>
      </c>
      <c r="Z57" s="240">
        <v>0</v>
      </c>
      <c r="AA57" s="240">
        <v>0</v>
      </c>
      <c r="AB57" s="240">
        <v>0</v>
      </c>
      <c r="AC57" s="240">
        <v>0</v>
      </c>
      <c r="AD57" s="240">
        <v>0</v>
      </c>
      <c r="AE57" s="240">
        <v>0</v>
      </c>
      <c r="AF57" s="240">
        <v>0</v>
      </c>
      <c r="AG57" s="240">
        <v>0</v>
      </c>
      <c r="AH57" s="240">
        <v>0</v>
      </c>
      <c r="AI57" s="240">
        <v>0</v>
      </c>
      <c r="AJ57" s="240">
        <v>0</v>
      </c>
      <c r="AK57" s="240">
        <v>0</v>
      </c>
      <c r="AL57" s="240">
        <v>0</v>
      </c>
      <c r="AM57" s="240">
        <v>0</v>
      </c>
      <c r="AN57" s="240">
        <v>0</v>
      </c>
      <c r="AO57" s="240">
        <v>0</v>
      </c>
      <c r="AP57" s="240">
        <v>0</v>
      </c>
      <c r="AQ57" s="240">
        <v>0</v>
      </c>
      <c r="AR57" s="240">
        <v>0</v>
      </c>
      <c r="AS57" s="240">
        <v>0</v>
      </c>
      <c r="AT57" s="240">
        <v>0</v>
      </c>
      <c r="AU57" s="240">
        <v>0</v>
      </c>
      <c r="AV57" s="240">
        <v>0</v>
      </c>
      <c r="AW57" s="240">
        <v>0</v>
      </c>
      <c r="AX57" s="240">
        <v>0</v>
      </c>
      <c r="AY57" s="240">
        <v>0</v>
      </c>
      <c r="AZ57" s="240">
        <v>0</v>
      </c>
      <c r="BA57" s="240">
        <v>0</v>
      </c>
      <c r="BB57" s="240">
        <v>0</v>
      </c>
      <c r="BC57" s="240">
        <v>0</v>
      </c>
      <c r="BD57" s="240" t="s">
        <v>411</v>
      </c>
      <c r="BE57" s="240" t="s">
        <v>411</v>
      </c>
      <c r="BF57" s="240" t="s">
        <v>411</v>
      </c>
      <c r="BG57" s="240" t="s">
        <v>411</v>
      </c>
      <c r="BH57" s="240">
        <v>146.12655290478193</v>
      </c>
      <c r="BI57" s="240">
        <v>111.18560194223529</v>
      </c>
      <c r="BJ57" s="240">
        <v>89.518227053854901</v>
      </c>
      <c r="BK57" s="240">
        <v>85.011324271827391</v>
      </c>
      <c r="BL57" s="240">
        <v>72.422112707507992</v>
      </c>
      <c r="BM57" s="240">
        <v>45.125007363061606</v>
      </c>
      <c r="BN57" s="240">
        <v>40.854664548727413</v>
      </c>
      <c r="BO57" s="240">
        <v>37.876648104266394</v>
      </c>
      <c r="BP57" s="240">
        <v>33.229816283870612</v>
      </c>
      <c r="BQ57" s="240">
        <v>26.440961829864438</v>
      </c>
      <c r="BR57" s="240">
        <v>19.154106730454494</v>
      </c>
      <c r="BS57" s="240">
        <v>14.69668845678672</v>
      </c>
      <c r="BT57" s="240">
        <v>11.917146335820394</v>
      </c>
      <c r="BU57" s="240">
        <v>8.8165049016463772</v>
      </c>
      <c r="BV57" s="240">
        <v>7.0825044881412795</v>
      </c>
      <c r="BW57" s="240">
        <v>5.3521436193408016</v>
      </c>
      <c r="BX57" s="240">
        <v>3.8575001918918947</v>
      </c>
      <c r="BY57" s="240">
        <v>2.8812890614529039</v>
      </c>
      <c r="BZ57" s="240">
        <v>2.1567232513112247</v>
      </c>
      <c r="CA57" s="240">
        <v>0</v>
      </c>
      <c r="CB57" s="241">
        <v>0</v>
      </c>
    </row>
    <row r="58" spans="1:80" s="50" customFormat="1" x14ac:dyDescent="0.4">
      <c r="B58" s="222" t="s">
        <v>607</v>
      </c>
      <c r="C58" s="212"/>
      <c r="D58" s="240">
        <v>0</v>
      </c>
      <c r="E58" s="240">
        <v>0</v>
      </c>
      <c r="F58" s="240">
        <v>0</v>
      </c>
      <c r="G58" s="240">
        <v>0</v>
      </c>
      <c r="H58" s="240">
        <v>0</v>
      </c>
      <c r="I58" s="240">
        <v>0</v>
      </c>
      <c r="J58" s="240">
        <v>0</v>
      </c>
      <c r="K58" s="240">
        <v>0</v>
      </c>
      <c r="L58" s="240">
        <v>0</v>
      </c>
      <c r="M58" s="240">
        <v>0</v>
      </c>
      <c r="N58" s="240">
        <v>0</v>
      </c>
      <c r="O58" s="240">
        <v>0</v>
      </c>
      <c r="P58" s="240">
        <v>0</v>
      </c>
      <c r="Q58" s="240">
        <v>0</v>
      </c>
      <c r="R58" s="240">
        <v>0</v>
      </c>
      <c r="S58" s="240">
        <v>0</v>
      </c>
      <c r="T58" s="240">
        <v>0</v>
      </c>
      <c r="U58" s="240">
        <v>0</v>
      </c>
      <c r="V58" s="240">
        <v>0</v>
      </c>
      <c r="W58" s="240">
        <v>0</v>
      </c>
      <c r="X58" s="240">
        <v>0</v>
      </c>
      <c r="Y58" s="240">
        <v>0</v>
      </c>
      <c r="Z58" s="240">
        <v>0</v>
      </c>
      <c r="AA58" s="240">
        <v>0</v>
      </c>
      <c r="AB58" s="240">
        <v>0</v>
      </c>
      <c r="AC58" s="240">
        <v>0</v>
      </c>
      <c r="AD58" s="240">
        <v>0</v>
      </c>
      <c r="AE58" s="240">
        <v>0</v>
      </c>
      <c r="AF58" s="240">
        <v>0</v>
      </c>
      <c r="AG58" s="240">
        <v>0</v>
      </c>
      <c r="AH58" s="240">
        <v>0</v>
      </c>
      <c r="AI58" s="240">
        <v>0</v>
      </c>
      <c r="AJ58" s="240">
        <v>0</v>
      </c>
      <c r="AK58" s="240">
        <v>0</v>
      </c>
      <c r="AL58" s="240">
        <v>0</v>
      </c>
      <c r="AM58" s="240">
        <v>0</v>
      </c>
      <c r="AN58" s="240">
        <v>0</v>
      </c>
      <c r="AO58" s="240">
        <v>0</v>
      </c>
      <c r="AP58" s="240">
        <v>0</v>
      </c>
      <c r="AQ58" s="240">
        <v>0</v>
      </c>
      <c r="AR58" s="240">
        <v>0</v>
      </c>
      <c r="AS58" s="240">
        <v>0</v>
      </c>
      <c r="AT58" s="240">
        <v>0</v>
      </c>
      <c r="AU58" s="240">
        <v>0</v>
      </c>
      <c r="AV58" s="240">
        <v>0</v>
      </c>
      <c r="AW58" s="240">
        <v>0</v>
      </c>
      <c r="AX58" s="240">
        <v>0</v>
      </c>
      <c r="AY58" s="240">
        <v>0</v>
      </c>
      <c r="AZ58" s="240">
        <v>0</v>
      </c>
      <c r="BA58" s="240">
        <v>0</v>
      </c>
      <c r="BB58" s="240">
        <v>0</v>
      </c>
      <c r="BC58" s="240">
        <v>0</v>
      </c>
      <c r="BD58" s="240" t="s">
        <v>411</v>
      </c>
      <c r="BE58" s="240" t="s">
        <v>411</v>
      </c>
      <c r="BF58" s="240" t="s">
        <v>411</v>
      </c>
      <c r="BG58" s="240" t="s">
        <v>411</v>
      </c>
      <c r="BH58" s="240">
        <v>35.867426622082839</v>
      </c>
      <c r="BI58" s="240">
        <v>28.777449914460902</v>
      </c>
      <c r="BJ58" s="240">
        <v>23.018972670991261</v>
      </c>
      <c r="BK58" s="240">
        <v>18.632405610184748</v>
      </c>
      <c r="BL58" s="240">
        <v>17.727441899877395</v>
      </c>
      <c r="BM58" s="240">
        <v>9.7553234854479456</v>
      </c>
      <c r="BN58" s="240">
        <v>8.3572012072162103</v>
      </c>
      <c r="BO58" s="240">
        <v>6.3219015874992834</v>
      </c>
      <c r="BP58" s="240">
        <v>5.4850578335226094</v>
      </c>
      <c r="BQ58" s="240">
        <v>1.5480618494880956</v>
      </c>
      <c r="BR58" s="240">
        <v>2.3734569429555061</v>
      </c>
      <c r="BS58" s="240">
        <v>1.9449958140204118</v>
      </c>
      <c r="BT58" s="240">
        <v>1.2174175561565104</v>
      </c>
      <c r="BU58" s="240">
        <v>0.90979051818914725</v>
      </c>
      <c r="BV58" s="240">
        <v>0.44300820841742672</v>
      </c>
      <c r="BW58" s="240">
        <v>0.32500135288365384</v>
      </c>
      <c r="BX58" s="240">
        <v>0.37280952185945271</v>
      </c>
      <c r="BY58" s="240">
        <v>0.37374352698627722</v>
      </c>
      <c r="BZ58" s="240">
        <v>0.36813965767764456</v>
      </c>
      <c r="CA58" s="240">
        <v>0</v>
      </c>
      <c r="CB58" s="241">
        <v>0</v>
      </c>
    </row>
    <row r="59" spans="1:80" s="50" customFormat="1" ht="24.75" customHeight="1" x14ac:dyDescent="0.4">
      <c r="B59" s="64" t="s">
        <v>609</v>
      </c>
      <c r="C59" s="64"/>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v>0</v>
      </c>
      <c r="AH59" s="240">
        <v>0</v>
      </c>
      <c r="AI59" s="240">
        <v>0</v>
      </c>
      <c r="AJ59" s="240">
        <v>0</v>
      </c>
      <c r="AK59" s="240">
        <v>0</v>
      </c>
      <c r="AL59" s="240">
        <v>0</v>
      </c>
      <c r="AM59" s="240">
        <v>0</v>
      </c>
      <c r="AN59" s="240">
        <v>0</v>
      </c>
      <c r="AO59" s="240">
        <v>0</v>
      </c>
      <c r="AP59" s="240">
        <v>0</v>
      </c>
      <c r="AQ59" s="240">
        <v>0</v>
      </c>
      <c r="AR59" s="240">
        <v>0</v>
      </c>
      <c r="AS59" s="240">
        <v>0</v>
      </c>
      <c r="AT59" s="240">
        <v>0</v>
      </c>
      <c r="AU59" s="240">
        <v>0</v>
      </c>
      <c r="AV59" s="240">
        <v>0</v>
      </c>
      <c r="AW59" s="240">
        <v>0</v>
      </c>
      <c r="AX59" s="240">
        <v>0</v>
      </c>
      <c r="AY59" s="240">
        <v>0</v>
      </c>
      <c r="AZ59" s="240">
        <v>0</v>
      </c>
      <c r="BA59" s="240">
        <v>0</v>
      </c>
      <c r="BB59" s="240">
        <v>0</v>
      </c>
      <c r="BC59" s="240">
        <v>0</v>
      </c>
      <c r="BD59" s="240">
        <v>0</v>
      </c>
      <c r="BE59" s="240">
        <v>0</v>
      </c>
      <c r="BF59" s="240">
        <v>0</v>
      </c>
      <c r="BG59" s="240">
        <v>0</v>
      </c>
      <c r="BH59" s="240">
        <v>9063.823756277985</v>
      </c>
      <c r="BI59" s="240">
        <v>8681.7742073564586</v>
      </c>
      <c r="BJ59" s="240">
        <v>8652.0513305938257</v>
      </c>
      <c r="BK59" s="240">
        <v>9050.7395316022485</v>
      </c>
      <c r="BL59" s="240">
        <v>8751.1572667376295</v>
      </c>
      <c r="BM59" s="240">
        <v>8928.0759325491399</v>
      </c>
      <c r="BN59" s="240">
        <v>8457.3746963940775</v>
      </c>
      <c r="BO59" s="240">
        <v>7549.4578694849279</v>
      </c>
      <c r="BP59" s="240">
        <v>5668.7645436038283</v>
      </c>
      <c r="BQ59" s="240">
        <v>3781.0552795972649</v>
      </c>
      <c r="BR59" s="240">
        <v>3032.8927163157664</v>
      </c>
      <c r="BS59" s="240">
        <v>2665.4307734257359</v>
      </c>
      <c r="BT59" s="240">
        <v>2300.7329082690771</v>
      </c>
      <c r="BU59" s="240">
        <v>2181.9133941574642</v>
      </c>
      <c r="BV59" s="240">
        <v>1841.3967857319678</v>
      </c>
      <c r="BW59" s="240">
        <v>1359.7863017822958</v>
      </c>
      <c r="BX59" s="240">
        <v>2138.3496064769183</v>
      </c>
      <c r="BY59" s="240">
        <v>2111.4026831327669</v>
      </c>
      <c r="BZ59" s="240">
        <v>2159.420412737757</v>
      </c>
      <c r="CA59" s="240">
        <v>2164.6193937507414</v>
      </c>
      <c r="CB59" s="241">
        <v>2172.0515190826627</v>
      </c>
    </row>
    <row r="60" spans="1:80" s="50" customFormat="1" x14ac:dyDescent="0.4">
      <c r="B60" s="212" t="s">
        <v>605</v>
      </c>
      <c r="C60" s="212"/>
      <c r="D60" s="240" t="s">
        <v>411</v>
      </c>
      <c r="E60" s="240" t="s">
        <v>411</v>
      </c>
      <c r="F60" s="240" t="s">
        <v>411</v>
      </c>
      <c r="G60" s="240" t="s">
        <v>411</v>
      </c>
      <c r="H60" s="240" t="s">
        <v>411</v>
      </c>
      <c r="I60" s="240" t="s">
        <v>411</v>
      </c>
      <c r="J60" s="240" t="s">
        <v>411</v>
      </c>
      <c r="K60" s="240" t="s">
        <v>411</v>
      </c>
      <c r="L60" s="240" t="s">
        <v>411</v>
      </c>
      <c r="M60" s="240" t="s">
        <v>411</v>
      </c>
      <c r="N60" s="240" t="s">
        <v>411</v>
      </c>
      <c r="O60" s="240" t="s">
        <v>411</v>
      </c>
      <c r="P60" s="240" t="s">
        <v>411</v>
      </c>
      <c r="Q60" s="240" t="s">
        <v>411</v>
      </c>
      <c r="R60" s="240" t="s">
        <v>411</v>
      </c>
      <c r="S60" s="240" t="s">
        <v>411</v>
      </c>
      <c r="T60" s="240" t="s">
        <v>411</v>
      </c>
      <c r="U60" s="240" t="s">
        <v>411</v>
      </c>
      <c r="V60" s="240" t="s">
        <v>411</v>
      </c>
      <c r="W60" s="240" t="s">
        <v>411</v>
      </c>
      <c r="X60" s="240" t="s">
        <v>411</v>
      </c>
      <c r="Y60" s="240" t="s">
        <v>411</v>
      </c>
      <c r="Z60" s="240" t="s">
        <v>411</v>
      </c>
      <c r="AA60" s="240" t="s">
        <v>411</v>
      </c>
      <c r="AB60" s="240" t="s">
        <v>411</v>
      </c>
      <c r="AC60" s="240" t="s">
        <v>411</v>
      </c>
      <c r="AD60" s="240" t="s">
        <v>411</v>
      </c>
      <c r="AE60" s="240" t="s">
        <v>411</v>
      </c>
      <c r="AF60" s="240" t="s">
        <v>411</v>
      </c>
      <c r="AG60" s="240" t="s">
        <v>411</v>
      </c>
      <c r="AH60" s="240" t="s">
        <v>411</v>
      </c>
      <c r="AI60" s="240" t="s">
        <v>411</v>
      </c>
      <c r="AJ60" s="240" t="s">
        <v>411</v>
      </c>
      <c r="AK60" s="240" t="s">
        <v>411</v>
      </c>
      <c r="AL60" s="240" t="s">
        <v>411</v>
      </c>
      <c r="AM60" s="240" t="s">
        <v>411</v>
      </c>
      <c r="AN60" s="240" t="s">
        <v>411</v>
      </c>
      <c r="AO60" s="240" t="s">
        <v>411</v>
      </c>
      <c r="AP60" s="240" t="s">
        <v>411</v>
      </c>
      <c r="AQ60" s="240" t="s">
        <v>411</v>
      </c>
      <c r="AR60" s="240" t="s">
        <v>411</v>
      </c>
      <c r="AS60" s="240" t="s">
        <v>411</v>
      </c>
      <c r="AT60" s="240" t="s">
        <v>411</v>
      </c>
      <c r="AU60" s="240" t="s">
        <v>411</v>
      </c>
      <c r="AV60" s="240" t="s">
        <v>411</v>
      </c>
      <c r="AW60" s="240" t="s">
        <v>411</v>
      </c>
      <c r="AX60" s="240" t="s">
        <v>411</v>
      </c>
      <c r="AY60" s="240" t="s">
        <v>411</v>
      </c>
      <c r="AZ60" s="240" t="s">
        <v>411</v>
      </c>
      <c r="BA60" s="240" t="s">
        <v>411</v>
      </c>
      <c r="BB60" s="240" t="s">
        <v>411</v>
      </c>
      <c r="BC60" s="240" t="s">
        <v>411</v>
      </c>
      <c r="BD60" s="240" t="s">
        <v>411</v>
      </c>
      <c r="BE60" s="240" t="s">
        <v>411</v>
      </c>
      <c r="BF60" s="240" t="s">
        <v>411</v>
      </c>
      <c r="BG60" s="240" t="s">
        <v>411</v>
      </c>
      <c r="BH60" s="240">
        <v>5308.3788284102638</v>
      </c>
      <c r="BI60" s="240">
        <v>5177.5356151901369</v>
      </c>
      <c r="BJ60" s="240">
        <v>5226.1145949796119</v>
      </c>
      <c r="BK60" s="240">
        <v>5763.925317681219</v>
      </c>
      <c r="BL60" s="240">
        <v>5734.111396448594</v>
      </c>
      <c r="BM60" s="240">
        <v>5630.021277045621</v>
      </c>
      <c r="BN60" s="240">
        <v>5186.2443643105762</v>
      </c>
      <c r="BO60" s="240">
        <v>4483.1849654686775</v>
      </c>
      <c r="BP60" s="240">
        <v>2726.8322171269488</v>
      </c>
      <c r="BQ60" s="240">
        <v>1076.5500242241876</v>
      </c>
      <c r="BR60" s="240">
        <v>496.04548124167104</v>
      </c>
      <c r="BS60" s="240">
        <v>250.55506017411162</v>
      </c>
      <c r="BT60" s="240">
        <v>105.05133093072889</v>
      </c>
      <c r="BU60" s="240">
        <v>30.146522702302843</v>
      </c>
      <c r="BV60" s="240">
        <v>3.2083652497716462</v>
      </c>
      <c r="BW60" s="240">
        <v>8.4495000000000002E-4</v>
      </c>
      <c r="BX60" s="240">
        <v>-8.5955368171024019E-2</v>
      </c>
      <c r="BY60" s="240">
        <v>-9.4773402021507441E-2</v>
      </c>
      <c r="BZ60" s="240">
        <v>-6.1706106548929718E-2</v>
      </c>
      <c r="CA60" s="240">
        <v>0.89145134335125409</v>
      </c>
      <c r="CB60" s="241">
        <v>0.90305003465958433</v>
      </c>
    </row>
    <row r="61" spans="1:80" s="50" customFormat="1" x14ac:dyDescent="0.4">
      <c r="B61" s="171" t="s">
        <v>606</v>
      </c>
      <c r="C61" s="171"/>
      <c r="D61" s="240" t="s">
        <v>411</v>
      </c>
      <c r="E61" s="240" t="s">
        <v>411</v>
      </c>
      <c r="F61" s="240" t="s">
        <v>411</v>
      </c>
      <c r="G61" s="240" t="s">
        <v>411</v>
      </c>
      <c r="H61" s="240" t="s">
        <v>411</v>
      </c>
      <c r="I61" s="240" t="s">
        <v>411</v>
      </c>
      <c r="J61" s="240" t="s">
        <v>411</v>
      </c>
      <c r="K61" s="240" t="s">
        <v>411</v>
      </c>
      <c r="L61" s="240" t="s">
        <v>411</v>
      </c>
      <c r="M61" s="240" t="s">
        <v>411</v>
      </c>
      <c r="N61" s="240" t="s">
        <v>411</v>
      </c>
      <c r="O61" s="240" t="s">
        <v>411</v>
      </c>
      <c r="P61" s="240" t="s">
        <v>411</v>
      </c>
      <c r="Q61" s="240" t="s">
        <v>411</v>
      </c>
      <c r="R61" s="240" t="s">
        <v>411</v>
      </c>
      <c r="S61" s="240" t="s">
        <v>411</v>
      </c>
      <c r="T61" s="240" t="s">
        <v>411</v>
      </c>
      <c r="U61" s="240" t="s">
        <v>411</v>
      </c>
      <c r="V61" s="240" t="s">
        <v>411</v>
      </c>
      <c r="W61" s="240" t="s">
        <v>411</v>
      </c>
      <c r="X61" s="240" t="s">
        <v>411</v>
      </c>
      <c r="Y61" s="240" t="s">
        <v>411</v>
      </c>
      <c r="Z61" s="240" t="s">
        <v>411</v>
      </c>
      <c r="AA61" s="240" t="s">
        <v>411</v>
      </c>
      <c r="AB61" s="240" t="s">
        <v>411</v>
      </c>
      <c r="AC61" s="240" t="s">
        <v>411</v>
      </c>
      <c r="AD61" s="240" t="s">
        <v>411</v>
      </c>
      <c r="AE61" s="240" t="s">
        <v>411</v>
      </c>
      <c r="AF61" s="240" t="s">
        <v>411</v>
      </c>
      <c r="AG61" s="240" t="s">
        <v>411</v>
      </c>
      <c r="AH61" s="240" t="s">
        <v>411</v>
      </c>
      <c r="AI61" s="240" t="s">
        <v>411</v>
      </c>
      <c r="AJ61" s="240" t="s">
        <v>411</v>
      </c>
      <c r="AK61" s="240" t="s">
        <v>411</v>
      </c>
      <c r="AL61" s="240" t="s">
        <v>411</v>
      </c>
      <c r="AM61" s="240" t="s">
        <v>411</v>
      </c>
      <c r="AN61" s="240" t="s">
        <v>411</v>
      </c>
      <c r="AO61" s="240" t="s">
        <v>411</v>
      </c>
      <c r="AP61" s="240" t="s">
        <v>411</v>
      </c>
      <c r="AQ61" s="240" t="s">
        <v>411</v>
      </c>
      <c r="AR61" s="240" t="s">
        <v>411</v>
      </c>
      <c r="AS61" s="240" t="s">
        <v>411</v>
      </c>
      <c r="AT61" s="240" t="s">
        <v>411</v>
      </c>
      <c r="AU61" s="240" t="s">
        <v>411</v>
      </c>
      <c r="AV61" s="240" t="s">
        <v>411</v>
      </c>
      <c r="AW61" s="240" t="s">
        <v>411</v>
      </c>
      <c r="AX61" s="240" t="s">
        <v>411</v>
      </c>
      <c r="AY61" s="240" t="s">
        <v>411</v>
      </c>
      <c r="AZ61" s="240" t="s">
        <v>411</v>
      </c>
      <c r="BA61" s="240" t="s">
        <v>411</v>
      </c>
      <c r="BB61" s="240" t="s">
        <v>411</v>
      </c>
      <c r="BC61" s="240" t="s">
        <v>411</v>
      </c>
      <c r="BD61" s="240" t="s">
        <v>411</v>
      </c>
      <c r="BE61" s="240" t="s">
        <v>411</v>
      </c>
      <c r="BF61" s="240" t="s">
        <v>411</v>
      </c>
      <c r="BG61" s="240" t="s">
        <v>411</v>
      </c>
      <c r="BH61" s="240">
        <v>2976.775017996988</v>
      </c>
      <c r="BI61" s="240">
        <v>2759.7749607627147</v>
      </c>
      <c r="BJ61" s="240">
        <v>2697.2588069187391</v>
      </c>
      <c r="BK61" s="240">
        <v>2663.7449763055401</v>
      </c>
      <c r="BL61" s="240">
        <v>2472.0676238429801</v>
      </c>
      <c r="BM61" s="240">
        <v>2702.0795669178392</v>
      </c>
      <c r="BN61" s="240">
        <v>2576.7116668237099</v>
      </c>
      <c r="BO61" s="240">
        <v>2360.2240448548473</v>
      </c>
      <c r="BP61" s="240">
        <v>2179.4688920932813</v>
      </c>
      <c r="BQ61" s="240">
        <v>1918.0647020752913</v>
      </c>
      <c r="BR61" s="240">
        <v>1755.0097953517547</v>
      </c>
      <c r="BS61" s="240">
        <v>1621.1076046240103</v>
      </c>
      <c r="BT61" s="240">
        <v>1430.7473870585461</v>
      </c>
      <c r="BU61" s="240">
        <v>1364.8589090517612</v>
      </c>
      <c r="BV61" s="240">
        <v>1119.2668706518775</v>
      </c>
      <c r="BW61" s="240">
        <v>794.94025479351876</v>
      </c>
      <c r="BX61" s="240">
        <v>1141.3687974355055</v>
      </c>
      <c r="BY61" s="240">
        <v>1052.0172359881308</v>
      </c>
      <c r="BZ61" s="240">
        <v>1026.3799692918828</v>
      </c>
      <c r="CA61" s="240">
        <v>1009.2261201746456</v>
      </c>
      <c r="CB61" s="241">
        <v>1001.2703999113833</v>
      </c>
    </row>
    <row r="62" spans="1:80" s="50" customFormat="1" x14ac:dyDescent="0.4">
      <c r="B62" s="212" t="s">
        <v>410</v>
      </c>
      <c r="C62" s="212"/>
      <c r="D62" s="240" t="s">
        <v>411</v>
      </c>
      <c r="E62" s="240" t="s">
        <v>411</v>
      </c>
      <c r="F62" s="240" t="s">
        <v>411</v>
      </c>
      <c r="G62" s="240" t="s">
        <v>411</v>
      </c>
      <c r="H62" s="240" t="s">
        <v>411</v>
      </c>
      <c r="I62" s="240" t="s">
        <v>411</v>
      </c>
      <c r="J62" s="240" t="s">
        <v>411</v>
      </c>
      <c r="K62" s="240" t="s">
        <v>411</v>
      </c>
      <c r="L62" s="240" t="s">
        <v>411</v>
      </c>
      <c r="M62" s="240" t="s">
        <v>411</v>
      </c>
      <c r="N62" s="240" t="s">
        <v>411</v>
      </c>
      <c r="O62" s="240" t="s">
        <v>411</v>
      </c>
      <c r="P62" s="240" t="s">
        <v>411</v>
      </c>
      <c r="Q62" s="240" t="s">
        <v>411</v>
      </c>
      <c r="R62" s="240" t="s">
        <v>411</v>
      </c>
      <c r="S62" s="240" t="s">
        <v>411</v>
      </c>
      <c r="T62" s="240" t="s">
        <v>411</v>
      </c>
      <c r="U62" s="240" t="s">
        <v>411</v>
      </c>
      <c r="V62" s="240" t="s">
        <v>411</v>
      </c>
      <c r="W62" s="240" t="s">
        <v>411</v>
      </c>
      <c r="X62" s="240" t="s">
        <v>411</v>
      </c>
      <c r="Y62" s="240" t="s">
        <v>411</v>
      </c>
      <c r="Z62" s="240" t="s">
        <v>411</v>
      </c>
      <c r="AA62" s="240" t="s">
        <v>411</v>
      </c>
      <c r="AB62" s="240" t="s">
        <v>411</v>
      </c>
      <c r="AC62" s="240" t="s">
        <v>411</v>
      </c>
      <c r="AD62" s="240" t="s">
        <v>411</v>
      </c>
      <c r="AE62" s="240" t="s">
        <v>411</v>
      </c>
      <c r="AF62" s="240" t="s">
        <v>411</v>
      </c>
      <c r="AG62" s="240" t="s">
        <v>411</v>
      </c>
      <c r="AH62" s="240" t="s">
        <v>411</v>
      </c>
      <c r="AI62" s="240" t="s">
        <v>411</v>
      </c>
      <c r="AJ62" s="240" t="s">
        <v>411</v>
      </c>
      <c r="AK62" s="240" t="s">
        <v>411</v>
      </c>
      <c r="AL62" s="240" t="s">
        <v>411</v>
      </c>
      <c r="AM62" s="240" t="s">
        <v>411</v>
      </c>
      <c r="AN62" s="240" t="s">
        <v>411</v>
      </c>
      <c r="AO62" s="240" t="s">
        <v>411</v>
      </c>
      <c r="AP62" s="240" t="s">
        <v>411</v>
      </c>
      <c r="AQ62" s="240" t="s">
        <v>411</v>
      </c>
      <c r="AR62" s="240" t="s">
        <v>411</v>
      </c>
      <c r="AS62" s="240" t="s">
        <v>411</v>
      </c>
      <c r="AT62" s="240" t="s">
        <v>411</v>
      </c>
      <c r="AU62" s="240" t="s">
        <v>411</v>
      </c>
      <c r="AV62" s="240" t="s">
        <v>411</v>
      </c>
      <c r="AW62" s="240" t="s">
        <v>411</v>
      </c>
      <c r="AX62" s="240" t="s">
        <v>411</v>
      </c>
      <c r="AY62" s="240" t="s">
        <v>411</v>
      </c>
      <c r="AZ62" s="240" t="s">
        <v>411</v>
      </c>
      <c r="BA62" s="240" t="s">
        <v>411</v>
      </c>
      <c r="BB62" s="240" t="s">
        <v>411</v>
      </c>
      <c r="BC62" s="240" t="s">
        <v>411</v>
      </c>
      <c r="BD62" s="240" t="s">
        <v>411</v>
      </c>
      <c r="BE62" s="240" t="s">
        <v>411</v>
      </c>
      <c r="BF62" s="240" t="s">
        <v>411</v>
      </c>
      <c r="BG62" s="240" t="s">
        <v>411</v>
      </c>
      <c r="BH62" s="240">
        <v>294.61076813448148</v>
      </c>
      <c r="BI62" s="240">
        <v>277.16903212502763</v>
      </c>
      <c r="BJ62" s="240">
        <v>280.6953801515956</v>
      </c>
      <c r="BK62" s="240">
        <v>267.2144517587073</v>
      </c>
      <c r="BL62" s="240">
        <v>262.84107970048615</v>
      </c>
      <c r="BM62" s="240">
        <v>317.25433218489081</v>
      </c>
      <c r="BN62" s="240">
        <v>413.72783912167512</v>
      </c>
      <c r="BO62" s="240">
        <v>458.81810405525931</v>
      </c>
      <c r="BP62" s="240">
        <v>541.05206277390869</v>
      </c>
      <c r="BQ62" s="240">
        <v>591.97226804997933</v>
      </c>
      <c r="BR62" s="240">
        <v>620.99285926176799</v>
      </c>
      <c r="BS62" s="240">
        <v>659.68989261048</v>
      </c>
      <c r="BT62" s="240">
        <v>651.31207088613735</v>
      </c>
      <c r="BU62" s="240">
        <v>693.42500452812521</v>
      </c>
      <c r="BV62" s="240">
        <v>675.53480197939439</v>
      </c>
      <c r="BW62" s="240">
        <v>538.25765447905178</v>
      </c>
      <c r="BX62" s="240">
        <v>941.01722632740075</v>
      </c>
      <c r="BY62" s="240">
        <v>999.89272672852087</v>
      </c>
      <c r="BZ62" s="240">
        <v>1073.0932038403962</v>
      </c>
      <c r="CA62" s="240">
        <v>1090.7671044738481</v>
      </c>
      <c r="CB62" s="241">
        <v>1112.7067325215748</v>
      </c>
    </row>
    <row r="63" spans="1:80" s="50" customFormat="1" x14ac:dyDescent="0.4">
      <c r="B63" s="212" t="s">
        <v>607</v>
      </c>
      <c r="C63" s="212"/>
      <c r="D63" s="240" t="s">
        <v>411</v>
      </c>
      <c r="E63" s="240" t="s">
        <v>411</v>
      </c>
      <c r="F63" s="240" t="s">
        <v>411</v>
      </c>
      <c r="G63" s="240" t="s">
        <v>411</v>
      </c>
      <c r="H63" s="240" t="s">
        <v>411</v>
      </c>
      <c r="I63" s="240" t="s">
        <v>411</v>
      </c>
      <c r="J63" s="240" t="s">
        <v>411</v>
      </c>
      <c r="K63" s="240" t="s">
        <v>411</v>
      </c>
      <c r="L63" s="240" t="s">
        <v>411</v>
      </c>
      <c r="M63" s="240" t="s">
        <v>411</v>
      </c>
      <c r="N63" s="240" t="s">
        <v>411</v>
      </c>
      <c r="O63" s="240" t="s">
        <v>411</v>
      </c>
      <c r="P63" s="240" t="s">
        <v>411</v>
      </c>
      <c r="Q63" s="240" t="s">
        <v>411</v>
      </c>
      <c r="R63" s="240" t="s">
        <v>411</v>
      </c>
      <c r="S63" s="240" t="s">
        <v>411</v>
      </c>
      <c r="T63" s="240" t="s">
        <v>411</v>
      </c>
      <c r="U63" s="240" t="s">
        <v>411</v>
      </c>
      <c r="V63" s="240" t="s">
        <v>411</v>
      </c>
      <c r="W63" s="240" t="s">
        <v>411</v>
      </c>
      <c r="X63" s="240" t="s">
        <v>411</v>
      </c>
      <c r="Y63" s="240" t="s">
        <v>411</v>
      </c>
      <c r="Z63" s="240" t="s">
        <v>411</v>
      </c>
      <c r="AA63" s="240" t="s">
        <v>411</v>
      </c>
      <c r="AB63" s="240" t="s">
        <v>411</v>
      </c>
      <c r="AC63" s="240" t="s">
        <v>411</v>
      </c>
      <c r="AD63" s="240" t="s">
        <v>411</v>
      </c>
      <c r="AE63" s="240" t="s">
        <v>411</v>
      </c>
      <c r="AF63" s="240" t="s">
        <v>411</v>
      </c>
      <c r="AG63" s="240" t="s">
        <v>411</v>
      </c>
      <c r="AH63" s="240" t="s">
        <v>411</v>
      </c>
      <c r="AI63" s="240" t="s">
        <v>411</v>
      </c>
      <c r="AJ63" s="240" t="s">
        <v>411</v>
      </c>
      <c r="AK63" s="240" t="s">
        <v>411</v>
      </c>
      <c r="AL63" s="240" t="s">
        <v>411</v>
      </c>
      <c r="AM63" s="240" t="s">
        <v>411</v>
      </c>
      <c r="AN63" s="240" t="s">
        <v>411</v>
      </c>
      <c r="AO63" s="240" t="s">
        <v>411</v>
      </c>
      <c r="AP63" s="240" t="s">
        <v>411</v>
      </c>
      <c r="AQ63" s="240" t="s">
        <v>411</v>
      </c>
      <c r="AR63" s="240" t="s">
        <v>411</v>
      </c>
      <c r="AS63" s="240" t="s">
        <v>411</v>
      </c>
      <c r="AT63" s="240" t="s">
        <v>411</v>
      </c>
      <c r="AU63" s="240" t="s">
        <v>411</v>
      </c>
      <c r="AV63" s="240" t="s">
        <v>411</v>
      </c>
      <c r="AW63" s="240" t="s">
        <v>411</v>
      </c>
      <c r="AX63" s="240" t="s">
        <v>411</v>
      </c>
      <c r="AY63" s="240" t="s">
        <v>411</v>
      </c>
      <c r="AZ63" s="240" t="s">
        <v>411</v>
      </c>
      <c r="BA63" s="240" t="s">
        <v>411</v>
      </c>
      <c r="BB63" s="240" t="s">
        <v>411</v>
      </c>
      <c r="BC63" s="240" t="s">
        <v>411</v>
      </c>
      <c r="BD63" s="240" t="s">
        <v>411</v>
      </c>
      <c r="BE63" s="240" t="s">
        <v>411</v>
      </c>
      <c r="BF63" s="240" t="s">
        <v>411</v>
      </c>
      <c r="BG63" s="240" t="s">
        <v>411</v>
      </c>
      <c r="BH63" s="240">
        <v>484.05914173625149</v>
      </c>
      <c r="BI63" s="240">
        <v>467.29459927857965</v>
      </c>
      <c r="BJ63" s="240">
        <v>447.98254854387932</v>
      </c>
      <c r="BK63" s="240">
        <v>355.85478585678345</v>
      </c>
      <c r="BL63" s="240">
        <v>282.13716674556906</v>
      </c>
      <c r="BM63" s="240">
        <v>278.72075640079004</v>
      </c>
      <c r="BN63" s="240">
        <v>280.69082613811736</v>
      </c>
      <c r="BO63" s="240">
        <v>247.2307551061439</v>
      </c>
      <c r="BP63" s="240">
        <v>221.41137160969075</v>
      </c>
      <c r="BQ63" s="240">
        <v>194.46828524780673</v>
      </c>
      <c r="BR63" s="240">
        <v>160.84458046057242</v>
      </c>
      <c r="BS63" s="240">
        <v>134.07821601713422</v>
      </c>
      <c r="BT63" s="240">
        <v>113.62211939366429</v>
      </c>
      <c r="BU63" s="240">
        <v>93.482957875274579</v>
      </c>
      <c r="BV63" s="240">
        <v>43.386747850924401</v>
      </c>
      <c r="BW63" s="240">
        <v>26.587547559725149</v>
      </c>
      <c r="BX63" s="240">
        <v>56.049538082183219</v>
      </c>
      <c r="BY63" s="240">
        <v>59.587493818136906</v>
      </c>
      <c r="BZ63" s="240">
        <v>60.008945712027483</v>
      </c>
      <c r="CA63" s="240">
        <v>63.734717758896508</v>
      </c>
      <c r="CB63" s="241">
        <v>57.171336615044815</v>
      </c>
    </row>
    <row r="64" spans="1:80" ht="24.75" customHeight="1" x14ac:dyDescent="0.4">
      <c r="A64" s="256"/>
      <c r="B64" s="64" t="s">
        <v>611</v>
      </c>
      <c r="C64" s="50"/>
      <c r="D64" s="240">
        <v>0</v>
      </c>
      <c r="E64" s="240">
        <v>0</v>
      </c>
      <c r="F64" s="240">
        <v>0</v>
      </c>
      <c r="G64" s="240">
        <v>0</v>
      </c>
      <c r="H64" s="240">
        <v>0</v>
      </c>
      <c r="I64" s="240">
        <v>0</v>
      </c>
      <c r="J64" s="240">
        <v>0</v>
      </c>
      <c r="K64" s="240">
        <v>0</v>
      </c>
      <c r="L64" s="240">
        <v>0</v>
      </c>
      <c r="M64" s="240">
        <v>0</v>
      </c>
      <c r="N64" s="240">
        <v>0</v>
      </c>
      <c r="O64" s="240">
        <v>0</v>
      </c>
      <c r="P64" s="240">
        <v>0</v>
      </c>
      <c r="Q64" s="240">
        <v>0</v>
      </c>
      <c r="R64" s="240">
        <v>0</v>
      </c>
      <c r="S64" s="240">
        <v>0</v>
      </c>
      <c r="T64" s="240">
        <v>0</v>
      </c>
      <c r="U64" s="240">
        <v>0</v>
      </c>
      <c r="V64" s="240">
        <v>0</v>
      </c>
      <c r="W64" s="240">
        <v>0</v>
      </c>
      <c r="X64" s="240">
        <v>0</v>
      </c>
      <c r="Y64" s="240">
        <v>0</v>
      </c>
      <c r="Z64" s="240">
        <v>0</v>
      </c>
      <c r="AA64" s="240">
        <v>0</v>
      </c>
      <c r="AB64" s="240">
        <v>0</v>
      </c>
      <c r="AC64" s="240">
        <v>0</v>
      </c>
      <c r="AD64" s="240">
        <v>0</v>
      </c>
      <c r="AE64" s="240">
        <v>0</v>
      </c>
      <c r="AF64" s="240">
        <v>0</v>
      </c>
      <c r="AG64" s="240">
        <v>0</v>
      </c>
      <c r="AH64" s="240">
        <v>4844.5390410312557</v>
      </c>
      <c r="AI64" s="240">
        <v>4357.4017111669982</v>
      </c>
      <c r="AJ64" s="240">
        <v>4997.7205485867726</v>
      </c>
      <c r="AK64" s="240">
        <v>7307.9755777181854</v>
      </c>
      <c r="AL64" s="240">
        <v>10766.511874380209</v>
      </c>
      <c r="AM64" s="240">
        <v>12895.67866225971</v>
      </c>
      <c r="AN64" s="240">
        <v>13986.911154019763</v>
      </c>
      <c r="AO64" s="240">
        <v>15241.129572080075</v>
      </c>
      <c r="AP64" s="240">
        <v>15675.367408404793</v>
      </c>
      <c r="AQ64" s="240">
        <v>14559.487527854595</v>
      </c>
      <c r="AR64" s="240">
        <v>12266.234078544861</v>
      </c>
      <c r="AS64" s="240">
        <v>11179.028642874968</v>
      </c>
      <c r="AT64" s="240">
        <v>12101.720330691656</v>
      </c>
      <c r="AU64" s="240">
        <v>15425.823764197468</v>
      </c>
      <c r="AV64" s="240">
        <v>18711.596857968267</v>
      </c>
      <c r="AW64" s="240">
        <v>20093.328157364798</v>
      </c>
      <c r="AX64" s="240">
        <v>20236.712784172836</v>
      </c>
      <c r="AY64" s="240">
        <v>20273.76480349811</v>
      </c>
      <c r="AZ64" s="240">
        <v>16189.109119474382</v>
      </c>
      <c r="BA64" s="240">
        <v>12424.364328239335</v>
      </c>
      <c r="BB64" s="240">
        <v>12203.030840146717</v>
      </c>
      <c r="BC64" s="240">
        <v>12347.710452560314</v>
      </c>
      <c r="BD64" s="240">
        <v>13169.49987072425</v>
      </c>
      <c r="BE64" s="240">
        <v>13855.666489540774</v>
      </c>
      <c r="BF64" s="240">
        <v>13736.232842699428</v>
      </c>
      <c r="BG64" s="240">
        <v>14280.854376286148</v>
      </c>
      <c r="BH64" s="240">
        <v>13292.098995981676</v>
      </c>
      <c r="BI64" s="240">
        <v>11884.641757756683</v>
      </c>
      <c r="BJ64" s="240">
        <v>11154.870054357865</v>
      </c>
      <c r="BK64" s="240">
        <v>11098.424985206884</v>
      </c>
      <c r="BL64" s="240">
        <v>10404.159834482858</v>
      </c>
      <c r="BM64" s="240">
        <v>9857.8647845073028</v>
      </c>
      <c r="BN64" s="240">
        <v>0</v>
      </c>
      <c r="BO64" s="240">
        <v>0</v>
      </c>
      <c r="BP64" s="240">
        <v>0</v>
      </c>
      <c r="BQ64" s="240">
        <v>0</v>
      </c>
      <c r="BR64" s="240">
        <v>0</v>
      </c>
      <c r="BS64" s="240">
        <v>0</v>
      </c>
      <c r="BT64" s="240">
        <v>0</v>
      </c>
      <c r="BU64" s="240">
        <v>0</v>
      </c>
      <c r="BV64" s="240">
        <v>0</v>
      </c>
      <c r="BW64" s="240">
        <v>0</v>
      </c>
      <c r="BX64" s="240">
        <v>0</v>
      </c>
      <c r="BY64" s="240">
        <v>0</v>
      </c>
      <c r="BZ64" s="240">
        <v>0</v>
      </c>
      <c r="CA64" s="240">
        <v>0</v>
      </c>
      <c r="CB64" s="241">
        <v>0</v>
      </c>
    </row>
    <row r="65" spans="1:80" x14ac:dyDescent="0.4">
      <c r="A65" s="256"/>
      <c r="B65" s="64" t="s">
        <v>612</v>
      </c>
      <c r="C65" s="50"/>
      <c r="D65" s="240">
        <v>0</v>
      </c>
      <c r="E65" s="240">
        <v>0</v>
      </c>
      <c r="F65" s="240">
        <v>0</v>
      </c>
      <c r="G65" s="240">
        <v>0</v>
      </c>
      <c r="H65" s="240">
        <v>0</v>
      </c>
      <c r="I65" s="240">
        <v>0</v>
      </c>
      <c r="J65" s="240">
        <v>0</v>
      </c>
      <c r="K65" s="240">
        <v>0</v>
      </c>
      <c r="L65" s="240">
        <v>0</v>
      </c>
      <c r="M65" s="240">
        <v>0</v>
      </c>
      <c r="N65" s="240">
        <v>0</v>
      </c>
      <c r="O65" s="240">
        <v>0</v>
      </c>
      <c r="P65" s="240">
        <v>0</v>
      </c>
      <c r="Q65" s="240">
        <v>0</v>
      </c>
      <c r="R65" s="240">
        <v>0</v>
      </c>
      <c r="S65" s="240">
        <v>0</v>
      </c>
      <c r="T65" s="240">
        <v>0</v>
      </c>
      <c r="U65" s="240">
        <v>0</v>
      </c>
      <c r="V65" s="240">
        <v>0</v>
      </c>
      <c r="W65" s="240">
        <v>0</v>
      </c>
      <c r="X65" s="240">
        <v>0</v>
      </c>
      <c r="Y65" s="240">
        <v>0</v>
      </c>
      <c r="Z65" s="240">
        <v>0</v>
      </c>
      <c r="AA65" s="240">
        <v>0</v>
      </c>
      <c r="AB65" s="240">
        <v>0</v>
      </c>
      <c r="AC65" s="240">
        <v>0</v>
      </c>
      <c r="AD65" s="240">
        <v>0</v>
      </c>
      <c r="AE65" s="240">
        <v>0</v>
      </c>
      <c r="AF65" s="240">
        <v>0</v>
      </c>
      <c r="AG65" s="240">
        <v>0</v>
      </c>
      <c r="AH65" s="240">
        <v>0</v>
      </c>
      <c r="AI65" s="240">
        <v>0</v>
      </c>
      <c r="AJ65" s="240">
        <v>0</v>
      </c>
      <c r="AK65" s="240">
        <v>0</v>
      </c>
      <c r="AL65" s="240">
        <v>0</v>
      </c>
      <c r="AM65" s="240">
        <v>0</v>
      </c>
      <c r="AN65" s="240">
        <v>0</v>
      </c>
      <c r="AO65" s="240">
        <v>0</v>
      </c>
      <c r="AP65" s="240">
        <v>0</v>
      </c>
      <c r="AQ65" s="240">
        <v>0</v>
      </c>
      <c r="AR65" s="240">
        <v>0</v>
      </c>
      <c r="AS65" s="240">
        <v>0</v>
      </c>
      <c r="AT65" s="240">
        <v>0</v>
      </c>
      <c r="AU65" s="240">
        <v>0</v>
      </c>
      <c r="AV65" s="240">
        <v>0</v>
      </c>
      <c r="AW65" s="240">
        <v>0</v>
      </c>
      <c r="AX65" s="240">
        <v>0</v>
      </c>
      <c r="AY65" s="240">
        <v>0</v>
      </c>
      <c r="AZ65" s="240">
        <v>0</v>
      </c>
      <c r="BA65" s="240">
        <v>0</v>
      </c>
      <c r="BB65" s="240">
        <v>0</v>
      </c>
      <c r="BC65" s="240">
        <v>0</v>
      </c>
      <c r="BD65" s="240">
        <v>12401.461219643454</v>
      </c>
      <c r="BE65" s="240">
        <v>13038.708896804505</v>
      </c>
      <c r="BF65" s="240">
        <v>12955.435044636995</v>
      </c>
      <c r="BG65" s="240">
        <v>10780.179908936689</v>
      </c>
      <c r="BH65" s="240">
        <v>7132.2967231764087</v>
      </c>
      <c r="BI65" s="240">
        <v>6052.3509755013156</v>
      </c>
      <c r="BJ65" s="240">
        <v>5434.9815170657293</v>
      </c>
      <c r="BK65" s="240">
        <v>4929.945689999603</v>
      </c>
      <c r="BL65" s="240">
        <v>4341.0294617861073</v>
      </c>
      <c r="BM65" s="240">
        <v>4035.8380028782371</v>
      </c>
      <c r="BN65" s="240">
        <v>3771.8105837521325</v>
      </c>
      <c r="BO65" s="240">
        <v>3407.8179089233522</v>
      </c>
      <c r="BP65" s="240">
        <v>3186.0188260510772</v>
      </c>
      <c r="BQ65" s="240">
        <v>2872.5834818227363</v>
      </c>
      <c r="BR65" s="240">
        <v>2660.7743078110425</v>
      </c>
      <c r="BS65" s="240">
        <v>2499.6120676213868</v>
      </c>
      <c r="BT65" s="240">
        <v>2257.7882591263697</v>
      </c>
      <c r="BU65" s="240">
        <v>2196.1191819253431</v>
      </c>
      <c r="BV65" s="240">
        <v>1871.4962663603158</v>
      </c>
      <c r="BW65" s="240">
        <v>1385.2883631335828</v>
      </c>
      <c r="BX65" s="240">
        <v>2157.9577699690049</v>
      </c>
      <c r="BY65" s="240">
        <v>2126.937487155416</v>
      </c>
      <c r="BZ65" s="240">
        <v>2171.5279171339203</v>
      </c>
      <c r="CA65" s="240">
        <v>2163.7279424073899</v>
      </c>
      <c r="CB65" s="241">
        <v>2171.1484690480029</v>
      </c>
    </row>
    <row r="66" spans="1:80" ht="24.75" customHeight="1" x14ac:dyDescent="0.4">
      <c r="A66" s="50"/>
      <c r="B66" s="64" t="s">
        <v>613</v>
      </c>
      <c r="C66" s="5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1"/>
    </row>
    <row r="67" spans="1:80" x14ac:dyDescent="0.4">
      <c r="A67" s="256"/>
      <c r="B67" s="171" t="s">
        <v>614</v>
      </c>
      <c r="C67" s="64"/>
      <c r="D67" s="240">
        <v>0</v>
      </c>
      <c r="E67" s="240">
        <v>0</v>
      </c>
      <c r="F67" s="240">
        <v>0</v>
      </c>
      <c r="G67" s="240">
        <v>0</v>
      </c>
      <c r="H67" s="240">
        <v>0</v>
      </c>
      <c r="I67" s="240">
        <v>0</v>
      </c>
      <c r="J67" s="240">
        <v>0</v>
      </c>
      <c r="K67" s="240">
        <v>0</v>
      </c>
      <c r="L67" s="240">
        <v>0</v>
      </c>
      <c r="M67" s="240">
        <v>0</v>
      </c>
      <c r="N67" s="240">
        <v>0</v>
      </c>
      <c r="O67" s="240">
        <v>0</v>
      </c>
      <c r="P67" s="240">
        <v>0</v>
      </c>
      <c r="Q67" s="240">
        <v>0</v>
      </c>
      <c r="R67" s="240">
        <v>0</v>
      </c>
      <c r="S67" s="240">
        <v>0</v>
      </c>
      <c r="T67" s="240">
        <v>0</v>
      </c>
      <c r="U67" s="240">
        <v>0</v>
      </c>
      <c r="V67" s="240">
        <v>0</v>
      </c>
      <c r="W67" s="240">
        <v>0</v>
      </c>
      <c r="X67" s="240">
        <v>0</v>
      </c>
      <c r="Y67" s="240">
        <v>0</v>
      </c>
      <c r="Z67" s="240">
        <v>0</v>
      </c>
      <c r="AA67" s="240">
        <v>0</v>
      </c>
      <c r="AB67" s="240">
        <v>0</v>
      </c>
      <c r="AC67" s="240">
        <v>0</v>
      </c>
      <c r="AD67" s="240">
        <v>0</v>
      </c>
      <c r="AE67" s="240">
        <v>0</v>
      </c>
      <c r="AF67" s="240">
        <v>0</v>
      </c>
      <c r="AG67" s="240">
        <v>0</v>
      </c>
      <c r="AH67" s="240">
        <v>2494.9376061310968</v>
      </c>
      <c r="AI67" s="240">
        <v>2168.335960932769</v>
      </c>
      <c r="AJ67" s="240">
        <v>2763.3635902353049</v>
      </c>
      <c r="AK67" s="240">
        <v>4761.0220914693327</v>
      </c>
      <c r="AL67" s="240">
        <v>7528.6396027060737</v>
      </c>
      <c r="AM67" s="240">
        <v>9116.8277410418668</v>
      </c>
      <c r="AN67" s="240">
        <v>9879.0340095613938</v>
      </c>
      <c r="AO67" s="240">
        <v>10572.200825801718</v>
      </c>
      <c r="AP67" s="240">
        <v>10445.426937581555</v>
      </c>
      <c r="AQ67" s="240">
        <v>9091.1246942182006</v>
      </c>
      <c r="AR67" s="240">
        <v>6520.719757187343</v>
      </c>
      <c r="AS67" s="240">
        <v>5228.804330560718</v>
      </c>
      <c r="AT67" s="240">
        <v>5399.8243390821763</v>
      </c>
      <c r="AU67" s="240">
        <v>7289.4118908254122</v>
      </c>
      <c r="AV67" s="240">
        <v>9098.6972232306962</v>
      </c>
      <c r="AW67" s="240">
        <v>9471.6123931208658</v>
      </c>
      <c r="AX67" s="240">
        <v>8446.3260538506402</v>
      </c>
      <c r="AY67" s="240">
        <v>7636.3868676250349</v>
      </c>
      <c r="AZ67" s="240">
        <v>3592.7755606195728</v>
      </c>
      <c r="BA67" s="240">
        <v>0</v>
      </c>
      <c r="BB67" s="240">
        <v>0</v>
      </c>
      <c r="BC67" s="240">
        <v>0</v>
      </c>
      <c r="BD67" s="240">
        <v>0</v>
      </c>
      <c r="BE67" s="240">
        <v>0</v>
      </c>
      <c r="BF67" s="240">
        <v>0</v>
      </c>
      <c r="BG67" s="240">
        <v>0</v>
      </c>
      <c r="BH67" s="240">
        <v>0</v>
      </c>
      <c r="BI67" s="240">
        <v>0</v>
      </c>
      <c r="BJ67" s="240">
        <v>0</v>
      </c>
      <c r="BK67" s="240">
        <v>0</v>
      </c>
      <c r="BL67" s="240">
        <v>0</v>
      </c>
      <c r="BM67" s="240">
        <v>0</v>
      </c>
      <c r="BN67" s="240">
        <v>0</v>
      </c>
      <c r="BO67" s="240">
        <v>0</v>
      </c>
      <c r="BP67" s="240">
        <v>0</v>
      </c>
      <c r="BQ67" s="240">
        <v>0</v>
      </c>
      <c r="BR67" s="240">
        <v>0</v>
      </c>
      <c r="BS67" s="240">
        <v>0</v>
      </c>
      <c r="BT67" s="240">
        <v>0</v>
      </c>
      <c r="BU67" s="240">
        <v>0</v>
      </c>
      <c r="BV67" s="240">
        <v>0</v>
      </c>
      <c r="BW67" s="240">
        <v>0</v>
      </c>
      <c r="BX67" s="240">
        <v>0</v>
      </c>
      <c r="BY67" s="240">
        <v>0</v>
      </c>
      <c r="BZ67" s="240">
        <v>0</v>
      </c>
      <c r="CA67" s="240">
        <v>0</v>
      </c>
      <c r="CB67" s="241">
        <v>0</v>
      </c>
    </row>
    <row r="68" spans="1:80" x14ac:dyDescent="0.4">
      <c r="A68" s="256"/>
      <c r="B68" s="171" t="s">
        <v>615</v>
      </c>
      <c r="C68" s="64"/>
      <c r="D68" s="240">
        <v>0</v>
      </c>
      <c r="E68" s="240">
        <v>0</v>
      </c>
      <c r="F68" s="240">
        <v>0</v>
      </c>
      <c r="G68" s="240">
        <v>0</v>
      </c>
      <c r="H68" s="240">
        <v>0</v>
      </c>
      <c r="I68" s="240">
        <v>0</v>
      </c>
      <c r="J68" s="240">
        <v>0</v>
      </c>
      <c r="K68" s="240">
        <v>0</v>
      </c>
      <c r="L68" s="240">
        <v>0</v>
      </c>
      <c r="M68" s="240">
        <v>0</v>
      </c>
      <c r="N68" s="240">
        <v>0</v>
      </c>
      <c r="O68" s="240">
        <v>0</v>
      </c>
      <c r="P68" s="240">
        <v>0</v>
      </c>
      <c r="Q68" s="240">
        <v>0</v>
      </c>
      <c r="R68" s="240">
        <v>0</v>
      </c>
      <c r="S68" s="240">
        <v>0</v>
      </c>
      <c r="T68" s="240">
        <v>0</v>
      </c>
      <c r="U68" s="240">
        <v>0</v>
      </c>
      <c r="V68" s="240">
        <v>0</v>
      </c>
      <c r="W68" s="240">
        <v>0</v>
      </c>
      <c r="X68" s="240">
        <v>0</v>
      </c>
      <c r="Y68" s="240">
        <v>0</v>
      </c>
      <c r="Z68" s="240">
        <v>0</v>
      </c>
      <c r="AA68" s="240">
        <v>0</v>
      </c>
      <c r="AB68" s="240">
        <v>0</v>
      </c>
      <c r="AC68" s="240">
        <v>0</v>
      </c>
      <c r="AD68" s="240">
        <v>0</v>
      </c>
      <c r="AE68" s="240">
        <v>0</v>
      </c>
      <c r="AF68" s="240">
        <v>0</v>
      </c>
      <c r="AG68" s="240">
        <v>0</v>
      </c>
      <c r="AH68" s="240">
        <v>2717.7864020185343</v>
      </c>
      <c r="AI68" s="240">
        <v>2587.0777048222712</v>
      </c>
      <c r="AJ68" s="240">
        <v>2537.1436489691905</v>
      </c>
      <c r="AK68" s="240">
        <v>2909.8458674304611</v>
      </c>
      <c r="AL68" s="240">
        <v>2759.8168547512332</v>
      </c>
      <c r="AM68" s="240">
        <v>2757.1615980737606</v>
      </c>
      <c r="AN68" s="240">
        <v>3149.1076239593826</v>
      </c>
      <c r="AO68" s="240">
        <v>3439.6030688595529</v>
      </c>
      <c r="AP68" s="240">
        <v>3512.3229877753479</v>
      </c>
      <c r="AQ68" s="240">
        <v>3590.8231540023712</v>
      </c>
      <c r="AR68" s="240">
        <v>3970.2017908935695</v>
      </c>
      <c r="AS68" s="240">
        <v>4074.2501513875504</v>
      </c>
      <c r="AT68" s="240">
        <v>4233.1872808050748</v>
      </c>
      <c r="AU68" s="240">
        <v>4786.7138083086875</v>
      </c>
      <c r="AV68" s="240">
        <v>6305.9942829901538</v>
      </c>
      <c r="AW68" s="240">
        <v>6503.1691156533188</v>
      </c>
      <c r="AX68" s="240">
        <v>6467.9660636182107</v>
      </c>
      <c r="AY68" s="240">
        <v>6155.975977882259</v>
      </c>
      <c r="AZ68" s="240">
        <v>5810.275016432247</v>
      </c>
      <c r="BA68" s="240">
        <v>5722.0840710200791</v>
      </c>
      <c r="BB68" s="240">
        <v>5404.3617183827309</v>
      </c>
      <c r="BC68" s="240">
        <v>5624.007022150272</v>
      </c>
      <c r="BD68" s="240">
        <v>5974.7114681046478</v>
      </c>
      <c r="BE68" s="240">
        <v>6464.5990959796181</v>
      </c>
      <c r="BF68" s="240">
        <v>6315.1113126184009</v>
      </c>
      <c r="BG68" s="240">
        <v>3472.3260961721157</v>
      </c>
      <c r="BH68" s="240">
        <v>172.79084914669528</v>
      </c>
      <c r="BI68" s="240">
        <v>107.84725566798193</v>
      </c>
      <c r="BJ68" s="240">
        <v>109.83467439346937</v>
      </c>
      <c r="BK68" s="240">
        <v>109.34420020237877</v>
      </c>
      <c r="BL68" s="240">
        <v>109.19088437009654</v>
      </c>
      <c r="BM68" s="240">
        <v>114.61535361838925</v>
      </c>
      <c r="BN68" s="240">
        <v>0</v>
      </c>
      <c r="BO68" s="240">
        <v>0</v>
      </c>
      <c r="BP68" s="240">
        <v>0</v>
      </c>
      <c r="BQ68" s="240">
        <v>0</v>
      </c>
      <c r="BR68" s="240">
        <v>0</v>
      </c>
      <c r="BS68" s="240">
        <v>0</v>
      </c>
      <c r="BT68" s="240">
        <v>0</v>
      </c>
      <c r="BU68" s="240">
        <v>0</v>
      </c>
      <c r="BV68" s="240">
        <v>0</v>
      </c>
      <c r="BW68" s="240">
        <v>0</v>
      </c>
      <c r="BX68" s="240">
        <v>0</v>
      </c>
      <c r="BY68" s="240">
        <v>0</v>
      </c>
      <c r="BZ68" s="240">
        <v>0</v>
      </c>
      <c r="CA68" s="240">
        <v>0</v>
      </c>
      <c r="CB68" s="241">
        <v>0</v>
      </c>
    </row>
    <row r="69" spans="1:80" s="50" customFormat="1" x14ac:dyDescent="0.4">
      <c r="B69" s="171" t="s">
        <v>600</v>
      </c>
      <c r="C69" s="64"/>
      <c r="D69" s="240">
        <v>0</v>
      </c>
      <c r="E69" s="240">
        <v>0</v>
      </c>
      <c r="F69" s="240">
        <v>0</v>
      </c>
      <c r="G69" s="240">
        <v>0</v>
      </c>
      <c r="H69" s="240">
        <v>0</v>
      </c>
      <c r="I69" s="240">
        <v>0</v>
      </c>
      <c r="J69" s="240">
        <v>0</v>
      </c>
      <c r="K69" s="240">
        <v>0</v>
      </c>
      <c r="L69" s="240">
        <v>0</v>
      </c>
      <c r="M69" s="240">
        <v>0</v>
      </c>
      <c r="N69" s="240">
        <v>0</v>
      </c>
      <c r="O69" s="240">
        <v>0</v>
      </c>
      <c r="P69" s="240">
        <v>0</v>
      </c>
      <c r="Q69" s="240">
        <v>0</v>
      </c>
      <c r="R69" s="240">
        <v>0</v>
      </c>
      <c r="S69" s="240">
        <v>0</v>
      </c>
      <c r="T69" s="240">
        <v>0</v>
      </c>
      <c r="U69" s="240">
        <v>0</v>
      </c>
      <c r="V69" s="240">
        <v>0</v>
      </c>
      <c r="W69" s="240">
        <v>0</v>
      </c>
      <c r="X69" s="240">
        <v>0</v>
      </c>
      <c r="Y69" s="240">
        <v>0</v>
      </c>
      <c r="Z69" s="240">
        <v>0</v>
      </c>
      <c r="AA69" s="240">
        <v>0</v>
      </c>
      <c r="AB69" s="240">
        <v>0</v>
      </c>
      <c r="AC69" s="240">
        <v>0</v>
      </c>
      <c r="AD69" s="240">
        <v>0</v>
      </c>
      <c r="AE69" s="240">
        <v>0</v>
      </c>
      <c r="AF69" s="240">
        <v>0</v>
      </c>
      <c r="AG69" s="240">
        <v>0</v>
      </c>
      <c r="AH69" s="240">
        <v>479.6093650620943</v>
      </c>
      <c r="AI69" s="240">
        <v>464.34728035271536</v>
      </c>
      <c r="AJ69" s="240">
        <v>455.92018932093816</v>
      </c>
      <c r="AK69" s="240">
        <v>475.45986601668557</v>
      </c>
      <c r="AL69" s="240">
        <v>580.70535307199168</v>
      </c>
      <c r="AM69" s="240">
        <v>652.20167751389465</v>
      </c>
      <c r="AN69" s="240">
        <v>715.10433849372021</v>
      </c>
      <c r="AO69" s="240">
        <v>830.42203923596787</v>
      </c>
      <c r="AP69" s="240">
        <v>992.50827912444674</v>
      </c>
      <c r="AQ69" s="240">
        <v>1024.3199467262164</v>
      </c>
      <c r="AR69" s="240">
        <v>1263.4563733138039</v>
      </c>
      <c r="AS69" s="240">
        <v>1399.1175403704849</v>
      </c>
      <c r="AT69" s="240">
        <v>1686.5262291330632</v>
      </c>
      <c r="AU69" s="240">
        <v>1961.19891348398</v>
      </c>
      <c r="AV69" s="240">
        <v>2760.56402087981</v>
      </c>
      <c r="AW69" s="240">
        <v>3457.1302686412919</v>
      </c>
      <c r="AX69" s="240">
        <v>4030.0529290319564</v>
      </c>
      <c r="AY69" s="240">
        <v>4525.149008432998</v>
      </c>
      <c r="AZ69" s="240">
        <v>4584.253682689663</v>
      </c>
      <c r="BA69" s="240">
        <v>4796.9657876057545</v>
      </c>
      <c r="BB69" s="240">
        <v>5071.3491007537314</v>
      </c>
      <c r="BC69" s="240">
        <v>5360.730311512717</v>
      </c>
      <c r="BD69" s="240">
        <v>5766.0707501708348</v>
      </c>
      <c r="BE69" s="240">
        <v>6242.6757208612808</v>
      </c>
      <c r="BF69" s="240">
        <v>6120.7568609811715</v>
      </c>
      <c r="BG69" s="240">
        <v>6305.2072581403127</v>
      </c>
      <c r="BH69" s="240">
        <v>6255.2065002910167</v>
      </c>
      <c r="BI69" s="240">
        <v>6186.2921158519139</v>
      </c>
      <c r="BJ69" s="240">
        <v>6104.6876961826656</v>
      </c>
      <c r="BK69" s="240">
        <v>6268.0676993325278</v>
      </c>
      <c r="BL69" s="240">
        <v>6119.3574262557013</v>
      </c>
      <c r="BM69" s="240">
        <v>6116.566288630077</v>
      </c>
      <c r="BN69" s="240">
        <v>0</v>
      </c>
      <c r="BO69" s="240">
        <v>0</v>
      </c>
      <c r="BP69" s="240">
        <v>0</v>
      </c>
      <c r="BQ69" s="240">
        <v>0</v>
      </c>
      <c r="BR69" s="240">
        <v>0</v>
      </c>
      <c r="BS69" s="240">
        <v>0</v>
      </c>
      <c r="BT69" s="240">
        <v>0</v>
      </c>
      <c r="BU69" s="240">
        <v>0</v>
      </c>
      <c r="BV69" s="240">
        <v>0</v>
      </c>
      <c r="BW69" s="240">
        <v>0</v>
      </c>
      <c r="BX69" s="240">
        <v>0</v>
      </c>
      <c r="BY69" s="240">
        <v>0</v>
      </c>
      <c r="BZ69" s="240">
        <v>0</v>
      </c>
      <c r="CA69" s="240">
        <v>0</v>
      </c>
      <c r="CB69" s="241">
        <v>0</v>
      </c>
    </row>
    <row r="70" spans="1:80" s="50" customFormat="1" x14ac:dyDescent="0.4">
      <c r="B70" s="171" t="s">
        <v>616</v>
      </c>
      <c r="C70" s="64"/>
      <c r="D70" s="240">
        <v>0</v>
      </c>
      <c r="E70" s="240">
        <v>0</v>
      </c>
      <c r="F70" s="240">
        <v>0</v>
      </c>
      <c r="G70" s="240">
        <v>0</v>
      </c>
      <c r="H70" s="240">
        <v>0</v>
      </c>
      <c r="I70" s="240">
        <v>0</v>
      </c>
      <c r="J70" s="240">
        <v>0</v>
      </c>
      <c r="K70" s="240">
        <v>0</v>
      </c>
      <c r="L70" s="240">
        <v>0</v>
      </c>
      <c r="M70" s="240">
        <v>0</v>
      </c>
      <c r="N70" s="240">
        <v>0</v>
      </c>
      <c r="O70" s="240">
        <v>0</v>
      </c>
      <c r="P70" s="240">
        <v>0</v>
      </c>
      <c r="Q70" s="240">
        <v>0</v>
      </c>
      <c r="R70" s="240">
        <v>0</v>
      </c>
      <c r="S70" s="240">
        <v>0</v>
      </c>
      <c r="T70" s="240">
        <v>0</v>
      </c>
      <c r="U70" s="240">
        <v>0</v>
      </c>
      <c r="V70" s="240">
        <v>0</v>
      </c>
      <c r="W70" s="240">
        <v>0</v>
      </c>
      <c r="X70" s="240">
        <v>0</v>
      </c>
      <c r="Y70" s="240">
        <v>0</v>
      </c>
      <c r="Z70" s="240">
        <v>0</v>
      </c>
      <c r="AA70" s="240">
        <v>0</v>
      </c>
      <c r="AB70" s="240">
        <v>0</v>
      </c>
      <c r="AC70" s="240">
        <v>0</v>
      </c>
      <c r="AD70" s="240">
        <v>0</v>
      </c>
      <c r="AE70" s="240">
        <v>0</v>
      </c>
      <c r="AF70" s="240">
        <v>0</v>
      </c>
      <c r="AG70" s="240">
        <v>0</v>
      </c>
      <c r="AH70" s="240">
        <v>1618.0760397044394</v>
      </c>
      <c r="AI70" s="240">
        <v>1471.815040403696</v>
      </c>
      <c r="AJ70" s="240">
        <v>1517.4137598773209</v>
      </c>
      <c r="AK70" s="240">
        <v>1777.8420500022585</v>
      </c>
      <c r="AL70" s="240">
        <v>2287.6271484654217</v>
      </c>
      <c r="AM70" s="240">
        <v>2675.9862819883401</v>
      </c>
      <c r="AN70" s="240">
        <v>2876.3085614969632</v>
      </c>
      <c r="AO70" s="240">
        <v>3294.091049899776</v>
      </c>
      <c r="AP70" s="240">
        <v>3572.5480047125106</v>
      </c>
      <c r="AQ70" s="240">
        <v>3641.0125500557715</v>
      </c>
      <c r="AR70" s="240">
        <v>3773.2375080998681</v>
      </c>
      <c r="AS70" s="240">
        <v>3835.6489387997667</v>
      </c>
      <c r="AT70" s="240">
        <v>4198.7937876224469</v>
      </c>
      <c r="AU70" s="240">
        <v>4963.742382800162</v>
      </c>
      <c r="AV70" s="240">
        <v>5832.3681029372456</v>
      </c>
      <c r="AW70" s="240">
        <v>6166.371324438981</v>
      </c>
      <c r="AX70" s="240">
        <v>6601.5949921182601</v>
      </c>
      <c r="AY70" s="240">
        <v>6752.8903152437842</v>
      </c>
      <c r="AZ70" s="240">
        <v>6568.7329346978458</v>
      </c>
      <c r="BA70" s="240">
        <v>6227.1076585233095</v>
      </c>
      <c r="BB70" s="240">
        <v>5885.2140182775192</v>
      </c>
      <c r="BC70" s="240">
        <v>5894.7209280035786</v>
      </c>
      <c r="BD70" s="240">
        <v>6323.4186819940278</v>
      </c>
      <c r="BE70" s="240">
        <v>6513.5951658109389</v>
      </c>
      <c r="BF70" s="240">
        <v>6515.0992266219282</v>
      </c>
      <c r="BG70" s="240">
        <v>6701.4399016888719</v>
      </c>
      <c r="BH70" s="240">
        <v>5977.2868296406104</v>
      </c>
      <c r="BI70" s="240">
        <v>4962.1402437744373</v>
      </c>
      <c r="BJ70" s="240">
        <v>4352.2982218087272</v>
      </c>
      <c r="BK70" s="240">
        <v>4112.9150896986857</v>
      </c>
      <c r="BL70" s="240">
        <v>3704.2994509084961</v>
      </c>
      <c r="BM70" s="240">
        <v>3313.1400730079581</v>
      </c>
      <c r="BN70" s="240">
        <v>0</v>
      </c>
      <c r="BO70" s="240">
        <v>0</v>
      </c>
      <c r="BP70" s="240">
        <v>0</v>
      </c>
      <c r="BQ70" s="240">
        <v>0</v>
      </c>
      <c r="BR70" s="240">
        <v>0</v>
      </c>
      <c r="BS70" s="240">
        <v>0</v>
      </c>
      <c r="BT70" s="240">
        <v>0</v>
      </c>
      <c r="BU70" s="240">
        <v>0</v>
      </c>
      <c r="BV70" s="240">
        <v>0</v>
      </c>
      <c r="BW70" s="240">
        <v>0</v>
      </c>
      <c r="BX70" s="240">
        <v>0</v>
      </c>
      <c r="BY70" s="240">
        <v>0</v>
      </c>
      <c r="BZ70" s="240">
        <v>0</v>
      </c>
      <c r="CA70" s="240">
        <v>0</v>
      </c>
      <c r="CB70" s="241">
        <v>0</v>
      </c>
    </row>
    <row r="71" spans="1:80" s="50" customFormat="1" x14ac:dyDescent="0.4">
      <c r="B71" s="171" t="s">
        <v>617</v>
      </c>
      <c r="C71" s="64"/>
      <c r="D71" s="240">
        <v>0</v>
      </c>
      <c r="E71" s="240">
        <v>0</v>
      </c>
      <c r="F71" s="240">
        <v>0</v>
      </c>
      <c r="G71" s="240">
        <v>0</v>
      </c>
      <c r="H71" s="240">
        <v>0</v>
      </c>
      <c r="I71" s="240">
        <v>0</v>
      </c>
      <c r="J71" s="240">
        <v>0</v>
      </c>
      <c r="K71" s="240">
        <v>0</v>
      </c>
      <c r="L71" s="240">
        <v>0</v>
      </c>
      <c r="M71" s="240">
        <v>0</v>
      </c>
      <c r="N71" s="240">
        <v>0</v>
      </c>
      <c r="O71" s="240">
        <v>0</v>
      </c>
      <c r="P71" s="240">
        <v>0</v>
      </c>
      <c r="Q71" s="240">
        <v>0</v>
      </c>
      <c r="R71" s="240">
        <v>0</v>
      </c>
      <c r="S71" s="240">
        <v>0</v>
      </c>
      <c r="T71" s="240">
        <v>0</v>
      </c>
      <c r="U71" s="240">
        <v>0</v>
      </c>
      <c r="V71" s="240">
        <v>0</v>
      </c>
      <c r="W71" s="240">
        <v>0</v>
      </c>
      <c r="X71" s="240">
        <v>0</v>
      </c>
      <c r="Y71" s="240">
        <v>0</v>
      </c>
      <c r="Z71" s="240">
        <v>0</v>
      </c>
      <c r="AA71" s="240">
        <v>0</v>
      </c>
      <c r="AB71" s="240">
        <v>0</v>
      </c>
      <c r="AC71" s="240">
        <v>0</v>
      </c>
      <c r="AD71" s="240">
        <v>0</v>
      </c>
      <c r="AE71" s="240">
        <v>0</v>
      </c>
      <c r="AF71" s="240">
        <v>0</v>
      </c>
      <c r="AG71" s="240">
        <v>0</v>
      </c>
      <c r="AH71" s="240">
        <v>150.18071027196893</v>
      </c>
      <c r="AI71" s="240">
        <v>140.96256724993145</v>
      </c>
      <c r="AJ71" s="240">
        <v>142.69257833708753</v>
      </c>
      <c r="AK71" s="240">
        <v>147.99081922373657</v>
      </c>
      <c r="AL71" s="240">
        <v>178.90417443127015</v>
      </c>
      <c r="AM71" s="240">
        <v>201.53871579828504</v>
      </c>
      <c r="AN71" s="240">
        <v>219.8283707221436</v>
      </c>
      <c r="AO71" s="240">
        <v>253.39161922305968</v>
      </c>
      <c r="AP71" s="240">
        <v>305.94308604078816</v>
      </c>
      <c r="AQ71" s="240">
        <v>314.82439342587497</v>
      </c>
      <c r="AR71" s="240">
        <v>389.74416939510559</v>
      </c>
      <c r="AS71" s="240">
        <v>393.50180822919884</v>
      </c>
      <c r="AT71" s="240">
        <v>300.41832079800304</v>
      </c>
      <c r="AU71" s="240">
        <v>466.86947586477049</v>
      </c>
      <c r="AV71" s="240">
        <v>451.63639312188064</v>
      </c>
      <c r="AW71" s="240">
        <v>435.85596510090789</v>
      </c>
      <c r="AX71" s="240">
        <v>464.44200759163266</v>
      </c>
      <c r="AY71" s="240">
        <v>576.33108434905921</v>
      </c>
      <c r="AZ71" s="240">
        <v>756.93491039759544</v>
      </c>
      <c r="BA71" s="240">
        <v>782.55907252752741</v>
      </c>
      <c r="BB71" s="240">
        <v>674.98521600138008</v>
      </c>
      <c r="BC71" s="240">
        <v>664.88525228806441</v>
      </c>
      <c r="BD71" s="240">
        <v>653.64364779264531</v>
      </c>
      <c r="BE71" s="240">
        <v>629.74360342021691</v>
      </c>
      <c r="BF71" s="240">
        <v>601.37210760215373</v>
      </c>
      <c r="BG71" s="240">
        <v>604.70347691382892</v>
      </c>
      <c r="BH71" s="240">
        <v>546.44109156867216</v>
      </c>
      <c r="BI71" s="240">
        <v>403.68177366152315</v>
      </c>
      <c r="BJ71" s="240">
        <v>387.43738197067438</v>
      </c>
      <c r="BK71" s="240">
        <v>432.0236798113923</v>
      </c>
      <c r="BL71" s="240">
        <v>323.21828542240797</v>
      </c>
      <c r="BM71" s="240">
        <v>89.319017065275659</v>
      </c>
      <c r="BN71" s="240">
        <v>0</v>
      </c>
      <c r="BO71" s="240">
        <v>0</v>
      </c>
      <c r="BP71" s="240">
        <v>0</v>
      </c>
      <c r="BQ71" s="240">
        <v>0</v>
      </c>
      <c r="BR71" s="240">
        <v>0</v>
      </c>
      <c r="BS71" s="240">
        <v>0</v>
      </c>
      <c r="BT71" s="240">
        <v>0</v>
      </c>
      <c r="BU71" s="240">
        <v>0</v>
      </c>
      <c r="BV71" s="240">
        <v>0</v>
      </c>
      <c r="BW71" s="240">
        <v>0</v>
      </c>
      <c r="BX71" s="240">
        <v>0</v>
      </c>
      <c r="BY71" s="240">
        <v>0</v>
      </c>
      <c r="BZ71" s="240">
        <v>0</v>
      </c>
      <c r="CA71" s="240">
        <v>0</v>
      </c>
      <c r="CB71" s="241">
        <v>0</v>
      </c>
    </row>
    <row r="72" spans="1:80" s="50" customFormat="1" x14ac:dyDescent="0.4">
      <c r="B72" s="212" t="s">
        <v>618</v>
      </c>
      <c r="C72" s="294"/>
      <c r="D72" s="240">
        <v>0</v>
      </c>
      <c r="E72" s="240">
        <v>0</v>
      </c>
      <c r="F72" s="240">
        <v>0</v>
      </c>
      <c r="G72" s="240">
        <v>0</v>
      </c>
      <c r="H72" s="240">
        <v>0</v>
      </c>
      <c r="I72" s="240">
        <v>0</v>
      </c>
      <c r="J72" s="240">
        <v>0</v>
      </c>
      <c r="K72" s="240">
        <v>0</v>
      </c>
      <c r="L72" s="240">
        <v>0</v>
      </c>
      <c r="M72" s="240">
        <v>0</v>
      </c>
      <c r="N72" s="240">
        <v>0</v>
      </c>
      <c r="O72" s="240">
        <v>0</v>
      </c>
      <c r="P72" s="240">
        <v>0</v>
      </c>
      <c r="Q72" s="240">
        <v>0</v>
      </c>
      <c r="R72" s="240">
        <v>0</v>
      </c>
      <c r="S72" s="240">
        <v>0</v>
      </c>
      <c r="T72" s="240">
        <v>0</v>
      </c>
      <c r="U72" s="240">
        <v>0</v>
      </c>
      <c r="V72" s="240">
        <v>0</v>
      </c>
      <c r="W72" s="240">
        <v>0</v>
      </c>
      <c r="X72" s="240">
        <v>0</v>
      </c>
      <c r="Y72" s="240">
        <v>0</v>
      </c>
      <c r="Z72" s="240">
        <v>0</v>
      </c>
      <c r="AA72" s="240">
        <v>0</v>
      </c>
      <c r="AB72" s="240">
        <v>0</v>
      </c>
      <c r="AC72" s="240">
        <v>0</v>
      </c>
      <c r="AD72" s="240">
        <v>0</v>
      </c>
      <c r="AE72" s="240">
        <v>0</v>
      </c>
      <c r="AF72" s="240">
        <v>0</v>
      </c>
      <c r="AG72" s="240">
        <v>0</v>
      </c>
      <c r="AH72" s="240">
        <v>101.73531986165636</v>
      </c>
      <c r="AI72" s="240">
        <v>111.94086222788674</v>
      </c>
      <c r="AJ72" s="240">
        <v>118.33043081612136</v>
      </c>
      <c r="AK72" s="240">
        <v>145.66075100617135</v>
      </c>
      <c r="AL72" s="240">
        <v>190.63559570545181</v>
      </c>
      <c r="AM72" s="240">
        <v>249.12424591732454</v>
      </c>
      <c r="AN72" s="240">
        <v>296.63587374554317</v>
      </c>
      <c r="AO72" s="240">
        <v>291.02403791955368</v>
      </c>
      <c r="AP72" s="240">
        <v>358.94110094549166</v>
      </c>
      <c r="AQ72" s="240">
        <v>488.20594342853076</v>
      </c>
      <c r="AR72" s="240">
        <v>319.0762705487403</v>
      </c>
      <c r="AS72" s="240">
        <v>321.95602491479906</v>
      </c>
      <c r="AT72" s="240">
        <v>516.15765405596767</v>
      </c>
      <c r="AU72" s="240">
        <v>744.60110122314381</v>
      </c>
      <c r="AV72" s="240">
        <v>568.33111779863293</v>
      </c>
      <c r="AW72" s="240">
        <v>562.35820606275138</v>
      </c>
      <c r="AX72" s="240">
        <v>694.29680158034876</v>
      </c>
      <c r="AY72" s="240">
        <v>783.00752784723352</v>
      </c>
      <c r="AZ72" s="240">
        <v>686.41203106970681</v>
      </c>
      <c r="BA72" s="240">
        <v>617.73180958274338</v>
      </c>
      <c r="BB72" s="240">
        <v>571.48250511408685</v>
      </c>
      <c r="BC72" s="240">
        <v>427.37396075595376</v>
      </c>
      <c r="BD72" s="240">
        <v>426.36679076674255</v>
      </c>
      <c r="BE72" s="240">
        <v>469.65199944833836</v>
      </c>
      <c r="BF72" s="240">
        <v>499.00464749417534</v>
      </c>
      <c r="BG72" s="240">
        <v>669.50373954313613</v>
      </c>
      <c r="BH72" s="240">
        <v>513.16457448137601</v>
      </c>
      <c r="BI72" s="240">
        <v>332.52762446880956</v>
      </c>
      <c r="BJ72" s="240">
        <v>310.44675439579783</v>
      </c>
      <c r="BK72" s="240">
        <v>285.41851636427793</v>
      </c>
      <c r="BL72" s="240">
        <v>257.28467189625258</v>
      </c>
      <c r="BM72" s="240">
        <v>338.83940580399172</v>
      </c>
      <c r="BN72" s="240">
        <v>0</v>
      </c>
      <c r="BO72" s="240">
        <v>0</v>
      </c>
      <c r="BP72" s="240">
        <v>0</v>
      </c>
      <c r="BQ72" s="240">
        <v>0</v>
      </c>
      <c r="BR72" s="240">
        <v>0</v>
      </c>
      <c r="BS72" s="240">
        <v>0</v>
      </c>
      <c r="BT72" s="240">
        <v>0</v>
      </c>
      <c r="BU72" s="240">
        <v>0</v>
      </c>
      <c r="BV72" s="240">
        <v>0</v>
      </c>
      <c r="BW72" s="240">
        <v>0</v>
      </c>
      <c r="BX72" s="240">
        <v>0</v>
      </c>
      <c r="BY72" s="240">
        <v>0</v>
      </c>
      <c r="BZ72" s="240">
        <v>0</v>
      </c>
      <c r="CA72" s="240">
        <v>0</v>
      </c>
      <c r="CB72" s="241">
        <v>0</v>
      </c>
    </row>
    <row r="73" spans="1:80" s="50" customFormat="1" ht="24.75" customHeight="1" x14ac:dyDescent="0.4">
      <c r="B73" s="64" t="s">
        <v>608</v>
      </c>
      <c r="C73" s="96"/>
      <c r="D73" s="240">
        <v>0</v>
      </c>
      <c r="E73" s="240">
        <v>0</v>
      </c>
      <c r="F73" s="240">
        <v>0</v>
      </c>
      <c r="G73" s="240">
        <v>0</v>
      </c>
      <c r="H73" s="240">
        <v>0</v>
      </c>
      <c r="I73" s="240">
        <v>0</v>
      </c>
      <c r="J73" s="240">
        <v>0</v>
      </c>
      <c r="K73" s="240">
        <v>0</v>
      </c>
      <c r="L73" s="240">
        <v>0</v>
      </c>
      <c r="M73" s="240">
        <v>0</v>
      </c>
      <c r="N73" s="240">
        <v>0</v>
      </c>
      <c r="O73" s="240">
        <v>0</v>
      </c>
      <c r="P73" s="240">
        <v>0</v>
      </c>
      <c r="Q73" s="240">
        <v>0</v>
      </c>
      <c r="R73" s="240">
        <v>0</v>
      </c>
      <c r="S73" s="240">
        <v>0</v>
      </c>
      <c r="T73" s="240">
        <v>0</v>
      </c>
      <c r="U73" s="240">
        <v>0</v>
      </c>
      <c r="V73" s="240">
        <v>0</v>
      </c>
      <c r="W73" s="240">
        <v>0</v>
      </c>
      <c r="X73" s="240">
        <v>0</v>
      </c>
      <c r="Y73" s="240">
        <v>0</v>
      </c>
      <c r="Z73" s="240">
        <v>0</v>
      </c>
      <c r="AA73" s="240">
        <v>0</v>
      </c>
      <c r="AB73" s="240">
        <v>0</v>
      </c>
      <c r="AC73" s="240">
        <v>0</v>
      </c>
      <c r="AD73" s="240">
        <v>0</v>
      </c>
      <c r="AE73" s="240">
        <v>0</v>
      </c>
      <c r="AF73" s="240">
        <v>0</v>
      </c>
      <c r="AG73" s="240">
        <v>0</v>
      </c>
      <c r="AH73" s="240">
        <v>1392.8353195024147</v>
      </c>
      <c r="AI73" s="240">
        <v>1252.4128409938223</v>
      </c>
      <c r="AJ73" s="240">
        <v>1377.8035018618586</v>
      </c>
      <c r="AK73" s="240">
        <v>1777.0376427556268</v>
      </c>
      <c r="AL73" s="240">
        <v>2215.674252657338</v>
      </c>
      <c r="AM73" s="240">
        <v>2471.5436326226263</v>
      </c>
      <c r="AN73" s="240">
        <v>2703.5462335476036</v>
      </c>
      <c r="AO73" s="240">
        <v>2940.6466527518851</v>
      </c>
      <c r="AP73" s="240">
        <v>3000.5923704702536</v>
      </c>
      <c r="AQ73" s="240">
        <v>2945.8680454401383</v>
      </c>
      <c r="AR73" s="240">
        <v>2831.7761037679056</v>
      </c>
      <c r="AS73" s="240">
        <v>2816.6229101445829</v>
      </c>
      <c r="AT73" s="240">
        <v>2940.6163497918924</v>
      </c>
      <c r="AU73" s="240">
        <v>3617.0342184297351</v>
      </c>
      <c r="AV73" s="240">
        <v>4379.2863830581264</v>
      </c>
      <c r="AW73" s="240">
        <v>4741.3825476837501</v>
      </c>
      <c r="AX73" s="240">
        <v>4539.9890682935384</v>
      </c>
      <c r="AY73" s="240">
        <v>4345.2038772893975</v>
      </c>
      <c r="AZ73" s="240">
        <v>3713.4624814037902</v>
      </c>
      <c r="BA73" s="240">
        <v>3267.458630112752</v>
      </c>
      <c r="BB73" s="240">
        <v>3226.380052592508</v>
      </c>
      <c r="BC73" s="240">
        <v>3546.0636035039356</v>
      </c>
      <c r="BD73" s="240">
        <v>4296.0495307011679</v>
      </c>
      <c r="BE73" s="240">
        <v>4791.6239684065222</v>
      </c>
      <c r="BF73" s="240">
        <v>5147.5860957625873</v>
      </c>
      <c r="BG73" s="240">
        <v>5181.1062932054137</v>
      </c>
      <c r="BH73" s="240">
        <v>4401.0660888503871</v>
      </c>
      <c r="BI73" s="240">
        <v>3310.7148060682057</v>
      </c>
      <c r="BJ73" s="240">
        <v>2612.6533981575085</v>
      </c>
      <c r="BK73" s="240">
        <v>2157.0296538070152</v>
      </c>
      <c r="BL73" s="240">
        <v>1762.1934521153257</v>
      </c>
      <c r="BM73" s="240">
        <v>1044.6138950483446</v>
      </c>
      <c r="BN73" s="240">
        <v>0</v>
      </c>
      <c r="BO73" s="240">
        <v>0</v>
      </c>
      <c r="BP73" s="240">
        <v>0</v>
      </c>
      <c r="BQ73" s="240">
        <v>0</v>
      </c>
      <c r="BR73" s="240">
        <v>0</v>
      </c>
      <c r="BS73" s="240">
        <v>0</v>
      </c>
      <c r="BT73" s="240">
        <v>0</v>
      </c>
      <c r="BU73" s="240">
        <v>0</v>
      </c>
      <c r="BV73" s="240">
        <v>0</v>
      </c>
      <c r="BW73" s="240">
        <v>0</v>
      </c>
      <c r="BX73" s="240">
        <v>0</v>
      </c>
      <c r="BY73" s="240">
        <v>0</v>
      </c>
      <c r="BZ73" s="240">
        <v>0</v>
      </c>
      <c r="CA73" s="240">
        <v>0</v>
      </c>
      <c r="CB73" s="241">
        <v>0</v>
      </c>
    </row>
    <row r="74" spans="1:80" s="50" customFormat="1" x14ac:dyDescent="0.4">
      <c r="B74" s="171" t="s">
        <v>614</v>
      </c>
      <c r="C74" s="64"/>
      <c r="D74" s="240">
        <v>0</v>
      </c>
      <c r="E74" s="240">
        <v>0</v>
      </c>
      <c r="F74" s="240">
        <v>0</v>
      </c>
      <c r="G74" s="240">
        <v>0</v>
      </c>
      <c r="H74" s="240">
        <v>0</v>
      </c>
      <c r="I74" s="240">
        <v>0</v>
      </c>
      <c r="J74" s="240">
        <v>0</v>
      </c>
      <c r="K74" s="240">
        <v>0</v>
      </c>
      <c r="L74" s="240">
        <v>0</v>
      </c>
      <c r="M74" s="240">
        <v>0</v>
      </c>
      <c r="N74" s="240">
        <v>0</v>
      </c>
      <c r="O74" s="240">
        <v>0</v>
      </c>
      <c r="P74" s="240">
        <v>0</v>
      </c>
      <c r="Q74" s="240">
        <v>0</v>
      </c>
      <c r="R74" s="240">
        <v>0</v>
      </c>
      <c r="S74" s="240">
        <v>0</v>
      </c>
      <c r="T74" s="240">
        <v>0</v>
      </c>
      <c r="U74" s="240">
        <v>0</v>
      </c>
      <c r="V74" s="240">
        <v>0</v>
      </c>
      <c r="W74" s="240">
        <v>0</v>
      </c>
      <c r="X74" s="240">
        <v>0</v>
      </c>
      <c r="Y74" s="240">
        <v>0</v>
      </c>
      <c r="Z74" s="240">
        <v>0</v>
      </c>
      <c r="AA74" s="240">
        <v>0</v>
      </c>
      <c r="AB74" s="240">
        <v>0</v>
      </c>
      <c r="AC74" s="240">
        <v>0</v>
      </c>
      <c r="AD74" s="240">
        <v>0</v>
      </c>
      <c r="AE74" s="240">
        <v>0</v>
      </c>
      <c r="AF74" s="240">
        <v>0</v>
      </c>
      <c r="AG74" s="240">
        <v>0</v>
      </c>
      <c r="AH74" s="240">
        <v>452.82519815749674</v>
      </c>
      <c r="AI74" s="240">
        <v>393.54778202409858</v>
      </c>
      <c r="AJ74" s="240">
        <v>464.23023617077052</v>
      </c>
      <c r="AK74" s="240">
        <v>777.97485516042912</v>
      </c>
      <c r="AL74" s="240">
        <v>1048.7583842452075</v>
      </c>
      <c r="AM74" s="240">
        <v>1207.6334370728162</v>
      </c>
      <c r="AN74" s="240">
        <v>1349.2708233414776</v>
      </c>
      <c r="AO74" s="240">
        <v>1425.3232612401657</v>
      </c>
      <c r="AP74" s="240">
        <v>1383.4179480785019</v>
      </c>
      <c r="AQ74" s="240">
        <v>1223.1888385680247</v>
      </c>
      <c r="AR74" s="240">
        <v>928.47780399443411</v>
      </c>
      <c r="AS74" s="240">
        <v>704.89633006858958</v>
      </c>
      <c r="AT74" s="240">
        <v>691.46199581273231</v>
      </c>
      <c r="AU74" s="240">
        <v>978.33358181688538</v>
      </c>
      <c r="AV74" s="240">
        <v>1210.6105956528349</v>
      </c>
      <c r="AW74" s="240">
        <v>1270.7918438336533</v>
      </c>
      <c r="AX74" s="240">
        <v>1336.2892850004871</v>
      </c>
      <c r="AY74" s="240">
        <v>1044.9959221713711</v>
      </c>
      <c r="AZ74" s="240">
        <v>419.91684563441186</v>
      </c>
      <c r="BA74" s="240">
        <v>0</v>
      </c>
      <c r="BB74" s="240">
        <v>0</v>
      </c>
      <c r="BC74" s="240">
        <v>0</v>
      </c>
      <c r="BD74" s="240">
        <v>0</v>
      </c>
      <c r="BE74" s="240">
        <v>0</v>
      </c>
      <c r="BF74" s="240">
        <v>0</v>
      </c>
      <c r="BG74" s="240">
        <v>0</v>
      </c>
      <c r="BH74" s="240">
        <v>0</v>
      </c>
      <c r="BI74" s="240">
        <v>0</v>
      </c>
      <c r="BJ74" s="240">
        <v>0</v>
      </c>
      <c r="BK74" s="240">
        <v>0</v>
      </c>
      <c r="BL74" s="240">
        <v>0</v>
      </c>
      <c r="BM74" s="240">
        <v>0</v>
      </c>
      <c r="BN74" s="240">
        <v>0</v>
      </c>
      <c r="BO74" s="240">
        <v>0</v>
      </c>
      <c r="BP74" s="240">
        <v>0</v>
      </c>
      <c r="BQ74" s="240">
        <v>0</v>
      </c>
      <c r="BR74" s="240">
        <v>0</v>
      </c>
      <c r="BS74" s="240">
        <v>0</v>
      </c>
      <c r="BT74" s="240">
        <v>0</v>
      </c>
      <c r="BU74" s="240">
        <v>0</v>
      </c>
      <c r="BV74" s="240">
        <v>0</v>
      </c>
      <c r="BW74" s="240">
        <v>0</v>
      </c>
      <c r="BX74" s="240">
        <v>0</v>
      </c>
      <c r="BY74" s="240">
        <v>0</v>
      </c>
      <c r="BZ74" s="240">
        <v>0</v>
      </c>
      <c r="CA74" s="240">
        <v>0</v>
      </c>
      <c r="CB74" s="241">
        <v>0</v>
      </c>
    </row>
    <row r="75" spans="1:80" s="50" customFormat="1" x14ac:dyDescent="0.4">
      <c r="B75" s="171" t="s">
        <v>615</v>
      </c>
      <c r="C75" s="64"/>
      <c r="D75" s="240">
        <v>0</v>
      </c>
      <c r="E75" s="240">
        <v>0</v>
      </c>
      <c r="F75" s="240">
        <v>0</v>
      </c>
      <c r="G75" s="240">
        <v>0</v>
      </c>
      <c r="H75" s="240">
        <v>0</v>
      </c>
      <c r="I75" s="240">
        <v>0</v>
      </c>
      <c r="J75" s="240">
        <v>0</v>
      </c>
      <c r="K75" s="240">
        <v>0</v>
      </c>
      <c r="L75" s="240">
        <v>0</v>
      </c>
      <c r="M75" s="240">
        <v>0</v>
      </c>
      <c r="N75" s="240">
        <v>0</v>
      </c>
      <c r="O75" s="240">
        <v>0</v>
      </c>
      <c r="P75" s="240">
        <v>0</v>
      </c>
      <c r="Q75" s="240">
        <v>0</v>
      </c>
      <c r="R75" s="240">
        <v>0</v>
      </c>
      <c r="S75" s="240">
        <v>0</v>
      </c>
      <c r="T75" s="240">
        <v>0</v>
      </c>
      <c r="U75" s="240">
        <v>0</v>
      </c>
      <c r="V75" s="240">
        <v>0</v>
      </c>
      <c r="W75" s="240">
        <v>0</v>
      </c>
      <c r="X75" s="240">
        <v>0</v>
      </c>
      <c r="Y75" s="240">
        <v>0</v>
      </c>
      <c r="Z75" s="240">
        <v>0</v>
      </c>
      <c r="AA75" s="240">
        <v>0</v>
      </c>
      <c r="AB75" s="240">
        <v>0</v>
      </c>
      <c r="AC75" s="240">
        <v>0</v>
      </c>
      <c r="AD75" s="240">
        <v>0</v>
      </c>
      <c r="AE75" s="240">
        <v>0</v>
      </c>
      <c r="AF75" s="240">
        <v>0</v>
      </c>
      <c r="AG75" s="240">
        <v>0</v>
      </c>
      <c r="AH75" s="240">
        <v>13.579154076643103</v>
      </c>
      <c r="AI75" s="240">
        <v>12.926080848715001</v>
      </c>
      <c r="AJ75" s="240">
        <v>15.373342327881737</v>
      </c>
      <c r="AK75" s="240">
        <v>9.6116258596815456</v>
      </c>
      <c r="AL75" s="240">
        <v>15.127647203070007</v>
      </c>
      <c r="AM75" s="240">
        <v>13.494079999463576</v>
      </c>
      <c r="AN75" s="240">
        <v>15.830871255655911</v>
      </c>
      <c r="AO75" s="240">
        <v>15.07903563423066</v>
      </c>
      <c r="AP75" s="240">
        <v>14.979447262690227</v>
      </c>
      <c r="AQ75" s="240">
        <v>25.516250170833608</v>
      </c>
      <c r="AR75" s="240">
        <v>43.632974032368928</v>
      </c>
      <c r="AS75" s="240">
        <v>46.154142418618086</v>
      </c>
      <c r="AT75" s="240">
        <v>50.360911886750223</v>
      </c>
      <c r="AU75" s="240">
        <v>57.574959892505682</v>
      </c>
      <c r="AV75" s="240">
        <v>65.621060610998313</v>
      </c>
      <c r="AW75" s="240">
        <v>71.561368789841737</v>
      </c>
      <c r="AX75" s="240">
        <v>70.829850589342882</v>
      </c>
      <c r="AY75" s="240">
        <v>74.196293801322156</v>
      </c>
      <c r="AZ75" s="240">
        <v>77.222590939234777</v>
      </c>
      <c r="BA75" s="240">
        <v>78.304438047948253</v>
      </c>
      <c r="BB75" s="240">
        <v>79.346602803135681</v>
      </c>
      <c r="BC75" s="240">
        <v>81.862695178805183</v>
      </c>
      <c r="BD75" s="240">
        <v>92.125819662775015</v>
      </c>
      <c r="BE75" s="240">
        <v>100.78203352127298</v>
      </c>
      <c r="BF75" s="240">
        <v>111.12427027197363</v>
      </c>
      <c r="BG75" s="240">
        <v>61.105424402296961</v>
      </c>
      <c r="BH75" s="240">
        <v>0</v>
      </c>
      <c r="BI75" s="240">
        <v>0</v>
      </c>
      <c r="BJ75" s="240">
        <v>0</v>
      </c>
      <c r="BK75" s="240">
        <v>0</v>
      </c>
      <c r="BL75" s="240">
        <v>0</v>
      </c>
      <c r="BM75" s="240">
        <v>0</v>
      </c>
      <c r="BN75" s="240">
        <v>0</v>
      </c>
      <c r="BO75" s="240">
        <v>0</v>
      </c>
      <c r="BP75" s="240">
        <v>0</v>
      </c>
      <c r="BQ75" s="240">
        <v>0</v>
      </c>
      <c r="BR75" s="240">
        <v>0</v>
      </c>
      <c r="BS75" s="240">
        <v>0</v>
      </c>
      <c r="BT75" s="240">
        <v>0</v>
      </c>
      <c r="BU75" s="240">
        <v>0</v>
      </c>
      <c r="BV75" s="240">
        <v>0</v>
      </c>
      <c r="BW75" s="240">
        <v>0</v>
      </c>
      <c r="BX75" s="240">
        <v>0</v>
      </c>
      <c r="BY75" s="240">
        <v>0</v>
      </c>
      <c r="BZ75" s="240">
        <v>0</v>
      </c>
      <c r="CA75" s="240">
        <v>0</v>
      </c>
      <c r="CB75" s="241">
        <v>0</v>
      </c>
    </row>
    <row r="76" spans="1:80" s="50" customFormat="1" x14ac:dyDescent="0.4">
      <c r="B76" s="171" t="s">
        <v>600</v>
      </c>
      <c r="C76" s="64"/>
      <c r="D76" s="240">
        <v>0</v>
      </c>
      <c r="E76" s="240">
        <v>0</v>
      </c>
      <c r="F76" s="240">
        <v>0</v>
      </c>
      <c r="G76" s="240">
        <v>0</v>
      </c>
      <c r="H76" s="240">
        <v>0</v>
      </c>
      <c r="I76" s="240">
        <v>0</v>
      </c>
      <c r="J76" s="240">
        <v>0</v>
      </c>
      <c r="K76" s="240">
        <v>0</v>
      </c>
      <c r="L76" s="240">
        <v>0</v>
      </c>
      <c r="M76" s="240">
        <v>0</v>
      </c>
      <c r="N76" s="240">
        <v>0</v>
      </c>
      <c r="O76" s="240">
        <v>0</v>
      </c>
      <c r="P76" s="240">
        <v>0</v>
      </c>
      <c r="Q76" s="240">
        <v>0</v>
      </c>
      <c r="R76" s="240">
        <v>0</v>
      </c>
      <c r="S76" s="240">
        <v>0</v>
      </c>
      <c r="T76" s="240">
        <v>0</v>
      </c>
      <c r="U76" s="240">
        <v>0</v>
      </c>
      <c r="V76" s="240">
        <v>0</v>
      </c>
      <c r="W76" s="240">
        <v>0</v>
      </c>
      <c r="X76" s="240">
        <v>0</v>
      </c>
      <c r="Y76" s="240">
        <v>0</v>
      </c>
      <c r="Z76" s="240">
        <v>0</v>
      </c>
      <c r="AA76" s="240">
        <v>0</v>
      </c>
      <c r="AB76" s="240">
        <v>0</v>
      </c>
      <c r="AC76" s="240">
        <v>0</v>
      </c>
      <c r="AD76" s="240">
        <v>0</v>
      </c>
      <c r="AE76" s="240">
        <v>0</v>
      </c>
      <c r="AF76" s="240">
        <v>0</v>
      </c>
      <c r="AG76" s="240">
        <v>0</v>
      </c>
      <c r="AH76" s="240">
        <v>25.160084615380828</v>
      </c>
      <c r="AI76" s="240">
        <v>24.35944273749471</v>
      </c>
      <c r="AJ76" s="240">
        <v>22.446057657828593</v>
      </c>
      <c r="AK76" s="240">
        <v>24.476785682838603</v>
      </c>
      <c r="AL76" s="240">
        <v>23.770377357782991</v>
      </c>
      <c r="AM76" s="240">
        <v>33.162828996110996</v>
      </c>
      <c r="AN76" s="240">
        <v>33.33051396842265</v>
      </c>
      <c r="AO76" s="240">
        <v>38.432558824414883</v>
      </c>
      <c r="AP76" s="240">
        <v>51.082638701639624</v>
      </c>
      <c r="AQ76" s="240">
        <v>61.180670750174627</v>
      </c>
      <c r="AR76" s="240">
        <v>67.620028773796733</v>
      </c>
      <c r="AS76" s="240">
        <v>87.728129152344849</v>
      </c>
      <c r="AT76" s="240">
        <v>129.49880326507628</v>
      </c>
      <c r="AU76" s="240">
        <v>226.54452431998854</v>
      </c>
      <c r="AV76" s="240">
        <v>320.0880240841804</v>
      </c>
      <c r="AW76" s="240">
        <v>421.12388819517543</v>
      </c>
      <c r="AX76" s="240">
        <v>415.80107761761496</v>
      </c>
      <c r="AY76" s="240">
        <v>470.3399979520957</v>
      </c>
      <c r="AZ76" s="240">
        <v>499.36991179236458</v>
      </c>
      <c r="BA76" s="240">
        <v>538.31419641999696</v>
      </c>
      <c r="BB76" s="240">
        <v>571.21221236166343</v>
      </c>
      <c r="BC76" s="240">
        <v>674.96562668349225</v>
      </c>
      <c r="BD76" s="240">
        <v>849.49016673651704</v>
      </c>
      <c r="BE76" s="240">
        <v>1005.6371279834812</v>
      </c>
      <c r="BF76" s="240">
        <v>1127.6290363777011</v>
      </c>
      <c r="BG76" s="240">
        <v>1196.7979199129227</v>
      </c>
      <c r="BH76" s="240">
        <v>1106.5785061220279</v>
      </c>
      <c r="BI76" s="240">
        <v>865.3304984449793</v>
      </c>
      <c r="BJ76" s="240">
        <v>703.40936277046785</v>
      </c>
      <c r="BK76" s="240">
        <v>588.02589799231168</v>
      </c>
      <c r="BL76" s="240">
        <v>504.90461821494989</v>
      </c>
      <c r="BM76" s="240">
        <v>360.15454775211907</v>
      </c>
      <c r="BN76" s="240">
        <v>0</v>
      </c>
      <c r="BO76" s="240">
        <v>0</v>
      </c>
      <c r="BP76" s="240">
        <v>0</v>
      </c>
      <c r="BQ76" s="240">
        <v>0</v>
      </c>
      <c r="BR76" s="240">
        <v>0</v>
      </c>
      <c r="BS76" s="240">
        <v>0</v>
      </c>
      <c r="BT76" s="240">
        <v>0</v>
      </c>
      <c r="BU76" s="240">
        <v>0</v>
      </c>
      <c r="BV76" s="240">
        <v>0</v>
      </c>
      <c r="BW76" s="240">
        <v>0</v>
      </c>
      <c r="BX76" s="240">
        <v>0</v>
      </c>
      <c r="BY76" s="240">
        <v>0</v>
      </c>
      <c r="BZ76" s="240">
        <v>0</v>
      </c>
      <c r="CA76" s="240">
        <v>0</v>
      </c>
      <c r="CB76" s="241">
        <v>0</v>
      </c>
    </row>
    <row r="77" spans="1:80" s="50" customFormat="1" x14ac:dyDescent="0.4">
      <c r="B77" s="171" t="s">
        <v>616</v>
      </c>
      <c r="C77" s="64"/>
      <c r="D77" s="240">
        <v>0</v>
      </c>
      <c r="E77" s="240">
        <v>0</v>
      </c>
      <c r="F77" s="240">
        <v>0</v>
      </c>
      <c r="G77" s="240">
        <v>0</v>
      </c>
      <c r="H77" s="240">
        <v>0</v>
      </c>
      <c r="I77" s="240">
        <v>0</v>
      </c>
      <c r="J77" s="240">
        <v>0</v>
      </c>
      <c r="K77" s="240">
        <v>0</v>
      </c>
      <c r="L77" s="240">
        <v>0</v>
      </c>
      <c r="M77" s="240">
        <v>0</v>
      </c>
      <c r="N77" s="240">
        <v>0</v>
      </c>
      <c r="O77" s="240">
        <v>0</v>
      </c>
      <c r="P77" s="240">
        <v>0</v>
      </c>
      <c r="Q77" s="240">
        <v>0</v>
      </c>
      <c r="R77" s="240">
        <v>0</v>
      </c>
      <c r="S77" s="240">
        <v>0</v>
      </c>
      <c r="T77" s="240">
        <v>0</v>
      </c>
      <c r="U77" s="240">
        <v>0</v>
      </c>
      <c r="V77" s="240">
        <v>0</v>
      </c>
      <c r="W77" s="240">
        <v>0</v>
      </c>
      <c r="X77" s="240">
        <v>0</v>
      </c>
      <c r="Y77" s="240">
        <v>0</v>
      </c>
      <c r="Z77" s="240">
        <v>0</v>
      </c>
      <c r="AA77" s="240">
        <v>0</v>
      </c>
      <c r="AB77" s="240">
        <v>0</v>
      </c>
      <c r="AC77" s="240">
        <v>0</v>
      </c>
      <c r="AD77" s="240">
        <v>0</v>
      </c>
      <c r="AE77" s="240">
        <v>0</v>
      </c>
      <c r="AF77" s="240">
        <v>0</v>
      </c>
      <c r="AG77" s="240">
        <v>0</v>
      </c>
      <c r="AH77" s="240">
        <v>882.43692991949467</v>
      </c>
      <c r="AI77" s="240">
        <v>802.6717618910003</v>
      </c>
      <c r="AJ77" s="240">
        <v>856.44952971001226</v>
      </c>
      <c r="AK77" s="240">
        <v>938.34935091487614</v>
      </c>
      <c r="AL77" s="240">
        <v>1093.8448178477818</v>
      </c>
      <c r="AM77" s="240">
        <v>1171.9163910669299</v>
      </c>
      <c r="AN77" s="240">
        <v>1252.7014721779663</v>
      </c>
      <c r="AO77" s="240">
        <v>1403.5958352202613</v>
      </c>
      <c r="AP77" s="240">
        <v>1491.4199723452575</v>
      </c>
      <c r="AQ77" s="240">
        <v>1567.8179280380875</v>
      </c>
      <c r="AR77" s="240">
        <v>1684.5225791492674</v>
      </c>
      <c r="AS77" s="240">
        <v>1818.1489708382744</v>
      </c>
      <c r="AT77" s="240">
        <v>1894.6684084301492</v>
      </c>
      <c r="AU77" s="240">
        <v>2148.8734958563805</v>
      </c>
      <c r="AV77" s="240">
        <v>2530.8519647551557</v>
      </c>
      <c r="AW77" s="240">
        <v>2708.7617044890803</v>
      </c>
      <c r="AX77" s="240">
        <v>2550.6731355451857</v>
      </c>
      <c r="AY77" s="240">
        <v>2566.1109864098767</v>
      </c>
      <c r="AZ77" s="240">
        <v>2521.6608801394636</v>
      </c>
      <c r="BA77" s="240">
        <v>2457.070179715301</v>
      </c>
      <c r="BB77" s="240">
        <v>2394.7743731968258</v>
      </c>
      <c r="BC77" s="240">
        <v>2628.5412920539684</v>
      </c>
      <c r="BD77" s="240">
        <v>3159.8913946015905</v>
      </c>
      <c r="BE77" s="240">
        <v>3473.0042695231932</v>
      </c>
      <c r="BF77" s="240">
        <v>3682.7915200308571</v>
      </c>
      <c r="BG77" s="240">
        <v>3716.8941375451232</v>
      </c>
      <c r="BH77" s="240">
        <v>3141.8701129182227</v>
      </c>
      <c r="BI77" s="240">
        <v>2355.2298525804836</v>
      </c>
      <c r="BJ77" s="240">
        <v>1835.4385047780586</v>
      </c>
      <c r="BK77" s="240">
        <v>1506.2876900334363</v>
      </c>
      <c r="BL77" s="240">
        <v>1219.8615795046226</v>
      </c>
      <c r="BM77" s="240">
        <v>649.38796441799468</v>
      </c>
      <c r="BN77" s="240">
        <v>0</v>
      </c>
      <c r="BO77" s="240">
        <v>0</v>
      </c>
      <c r="BP77" s="240">
        <v>0</v>
      </c>
      <c r="BQ77" s="240">
        <v>0</v>
      </c>
      <c r="BR77" s="240">
        <v>0</v>
      </c>
      <c r="BS77" s="240">
        <v>0</v>
      </c>
      <c r="BT77" s="240">
        <v>0</v>
      </c>
      <c r="BU77" s="240">
        <v>0</v>
      </c>
      <c r="BV77" s="240">
        <v>0</v>
      </c>
      <c r="BW77" s="240">
        <v>0</v>
      </c>
      <c r="BX77" s="240">
        <v>0</v>
      </c>
      <c r="BY77" s="240">
        <v>0</v>
      </c>
      <c r="BZ77" s="240">
        <v>0</v>
      </c>
      <c r="CA77" s="240">
        <v>0</v>
      </c>
      <c r="CB77" s="241">
        <v>0</v>
      </c>
    </row>
    <row r="78" spans="1:80" s="50" customFormat="1" x14ac:dyDescent="0.4">
      <c r="B78" s="171" t="s">
        <v>617</v>
      </c>
      <c r="C78" s="64"/>
      <c r="D78" s="240">
        <v>0</v>
      </c>
      <c r="E78" s="240">
        <v>0</v>
      </c>
      <c r="F78" s="240">
        <v>0</v>
      </c>
      <c r="G78" s="240">
        <v>0</v>
      </c>
      <c r="H78" s="240">
        <v>0</v>
      </c>
      <c r="I78" s="240">
        <v>0</v>
      </c>
      <c r="J78" s="240">
        <v>0</v>
      </c>
      <c r="K78" s="240">
        <v>0</v>
      </c>
      <c r="L78" s="240">
        <v>0</v>
      </c>
      <c r="M78" s="240">
        <v>0</v>
      </c>
      <c r="N78" s="240">
        <v>0</v>
      </c>
      <c r="O78" s="240">
        <v>0</v>
      </c>
      <c r="P78" s="240">
        <v>0</v>
      </c>
      <c r="Q78" s="240">
        <v>0</v>
      </c>
      <c r="R78" s="240">
        <v>0</v>
      </c>
      <c r="S78" s="240">
        <v>0</v>
      </c>
      <c r="T78" s="240">
        <v>0</v>
      </c>
      <c r="U78" s="240">
        <v>0</v>
      </c>
      <c r="V78" s="240">
        <v>0</v>
      </c>
      <c r="W78" s="240">
        <v>0</v>
      </c>
      <c r="X78" s="240">
        <v>0</v>
      </c>
      <c r="Y78" s="240">
        <v>0</v>
      </c>
      <c r="Z78" s="240">
        <v>0</v>
      </c>
      <c r="AA78" s="240">
        <v>0</v>
      </c>
      <c r="AB78" s="240">
        <v>0</v>
      </c>
      <c r="AC78" s="240">
        <v>0</v>
      </c>
      <c r="AD78" s="240">
        <v>0</v>
      </c>
      <c r="AE78" s="240">
        <v>0</v>
      </c>
      <c r="AF78" s="240">
        <v>0</v>
      </c>
      <c r="AG78" s="240">
        <v>0</v>
      </c>
      <c r="AH78" s="240">
        <v>11.227933360295786</v>
      </c>
      <c r="AI78" s="240">
        <v>10.538758995827285</v>
      </c>
      <c r="AJ78" s="240">
        <v>10.553037010799825</v>
      </c>
      <c r="AK78" s="240">
        <v>13.418144772428434</v>
      </c>
      <c r="AL78" s="240">
        <v>16.544084017565297</v>
      </c>
      <c r="AM78" s="240">
        <v>20.27488493842262</v>
      </c>
      <c r="AN78" s="240">
        <v>22.308932731993547</v>
      </c>
      <c r="AO78" s="240">
        <v>27.09590850282973</v>
      </c>
      <c r="AP78" s="240">
        <v>27.467138545053889</v>
      </c>
      <c r="AQ78" s="240">
        <v>26.723526681808369</v>
      </c>
      <c r="AR78" s="240">
        <v>59.121252697531652</v>
      </c>
      <c r="AS78" s="240">
        <v>87.832435716715835</v>
      </c>
      <c r="AT78" s="240">
        <v>64.244994365146511</v>
      </c>
      <c r="AU78" s="240">
        <v>79.42365074836232</v>
      </c>
      <c r="AV78" s="240">
        <v>111.86315856160014</v>
      </c>
      <c r="AW78" s="240">
        <v>117.53511009167853</v>
      </c>
      <c r="AX78" s="240">
        <v>74.895755182118762</v>
      </c>
      <c r="AY78" s="240">
        <v>83.119925645803747</v>
      </c>
      <c r="AZ78" s="240">
        <v>85.213813222647616</v>
      </c>
      <c r="BA78" s="240">
        <v>84.614958010713849</v>
      </c>
      <c r="BB78" s="240">
        <v>72.135311634837748</v>
      </c>
      <c r="BC78" s="240">
        <v>75.712134735379792</v>
      </c>
      <c r="BD78" s="240">
        <v>92.232328560741237</v>
      </c>
      <c r="BE78" s="240">
        <v>93.183319514786021</v>
      </c>
      <c r="BF78" s="240">
        <v>94.874548076391292</v>
      </c>
      <c r="BG78" s="240">
        <v>76.976819768966777</v>
      </c>
      <c r="BH78" s="240">
        <v>43.511677375663631</v>
      </c>
      <c r="BI78" s="240">
        <v>17.564223772300434</v>
      </c>
      <c r="BJ78" s="240">
        <v>16.283498143921822</v>
      </c>
      <c r="BK78" s="240">
        <v>3.1450247968367413</v>
      </c>
      <c r="BL78" s="240">
        <v>0</v>
      </c>
      <c r="BM78" s="240">
        <v>0</v>
      </c>
      <c r="BN78" s="240">
        <v>0</v>
      </c>
      <c r="BO78" s="240">
        <v>0</v>
      </c>
      <c r="BP78" s="240">
        <v>0</v>
      </c>
      <c r="BQ78" s="240">
        <v>0</v>
      </c>
      <c r="BR78" s="240">
        <v>0</v>
      </c>
      <c r="BS78" s="240">
        <v>0</v>
      </c>
      <c r="BT78" s="240">
        <v>0</v>
      </c>
      <c r="BU78" s="240">
        <v>0</v>
      </c>
      <c r="BV78" s="240">
        <v>0</v>
      </c>
      <c r="BW78" s="240">
        <v>0</v>
      </c>
      <c r="BX78" s="240">
        <v>0</v>
      </c>
      <c r="BY78" s="240">
        <v>0</v>
      </c>
      <c r="BZ78" s="240">
        <v>0</v>
      </c>
      <c r="CA78" s="240">
        <v>0</v>
      </c>
      <c r="CB78" s="241">
        <v>0</v>
      </c>
    </row>
    <row r="79" spans="1:80" s="50" customFormat="1" x14ac:dyDescent="0.4">
      <c r="B79" s="212" t="s">
        <v>618</v>
      </c>
      <c r="C79" s="294"/>
      <c r="D79" s="240">
        <v>0</v>
      </c>
      <c r="E79" s="240">
        <v>0</v>
      </c>
      <c r="F79" s="240">
        <v>0</v>
      </c>
      <c r="G79" s="240">
        <v>0</v>
      </c>
      <c r="H79" s="240">
        <v>0</v>
      </c>
      <c r="I79" s="240">
        <v>0</v>
      </c>
      <c r="J79" s="240">
        <v>0</v>
      </c>
      <c r="K79" s="240">
        <v>0</v>
      </c>
      <c r="L79" s="240">
        <v>0</v>
      </c>
      <c r="M79" s="240">
        <v>0</v>
      </c>
      <c r="N79" s="240">
        <v>0</v>
      </c>
      <c r="O79" s="240">
        <v>0</v>
      </c>
      <c r="P79" s="240">
        <v>0</v>
      </c>
      <c r="Q79" s="240">
        <v>0</v>
      </c>
      <c r="R79" s="240">
        <v>0</v>
      </c>
      <c r="S79" s="240">
        <v>0</v>
      </c>
      <c r="T79" s="240">
        <v>0</v>
      </c>
      <c r="U79" s="240">
        <v>0</v>
      </c>
      <c r="V79" s="240">
        <v>0</v>
      </c>
      <c r="W79" s="240">
        <v>0</v>
      </c>
      <c r="X79" s="240">
        <v>0</v>
      </c>
      <c r="Y79" s="240">
        <v>0</v>
      </c>
      <c r="Z79" s="240">
        <v>0</v>
      </c>
      <c r="AA79" s="240">
        <v>0</v>
      </c>
      <c r="AB79" s="240">
        <v>0</v>
      </c>
      <c r="AC79" s="240">
        <v>0</v>
      </c>
      <c r="AD79" s="240">
        <v>0</v>
      </c>
      <c r="AE79" s="240">
        <v>0</v>
      </c>
      <c r="AF79" s="240">
        <v>0</v>
      </c>
      <c r="AG79" s="240">
        <v>0</v>
      </c>
      <c r="AH79" s="240">
        <v>7.6060193731035977</v>
      </c>
      <c r="AI79" s="240">
        <v>8.369014496686372</v>
      </c>
      <c r="AJ79" s="240">
        <v>8.7512989845657092</v>
      </c>
      <c r="AK79" s="240">
        <v>13.206880365373179</v>
      </c>
      <c r="AL79" s="240">
        <v>17.628941985930233</v>
      </c>
      <c r="AM79" s="240">
        <v>25.062010548883514</v>
      </c>
      <c r="AN79" s="240">
        <v>30.103620072087676</v>
      </c>
      <c r="AO79" s="240">
        <v>31.120053329982657</v>
      </c>
      <c r="AP79" s="240">
        <v>32.225225537110468</v>
      </c>
      <c r="AQ79" s="240">
        <v>41.440831231210076</v>
      </c>
      <c r="AR79" s="240">
        <v>48.401465120506685</v>
      </c>
      <c r="AS79" s="240">
        <v>71.862901950040239</v>
      </c>
      <c r="AT79" s="240">
        <v>110.38123603203799</v>
      </c>
      <c r="AU79" s="240">
        <v>126.28400579561254</v>
      </c>
      <c r="AV79" s="240">
        <v>140.25157939335685</v>
      </c>
      <c r="AW79" s="240">
        <v>151.60863228432117</v>
      </c>
      <c r="AX79" s="240">
        <v>91.499964358789455</v>
      </c>
      <c r="AY79" s="240">
        <v>106.44075130892817</v>
      </c>
      <c r="AZ79" s="240">
        <v>110.07843967566802</v>
      </c>
      <c r="BA79" s="240">
        <v>109.15485791879121</v>
      </c>
      <c r="BB79" s="240">
        <v>108.91155259604569</v>
      </c>
      <c r="BC79" s="240">
        <v>84.981854852290809</v>
      </c>
      <c r="BD79" s="240">
        <v>102.30982113954437</v>
      </c>
      <c r="BE79" s="240">
        <v>119.01721786378882</v>
      </c>
      <c r="BF79" s="240">
        <v>131.16672100566507</v>
      </c>
      <c r="BG79" s="240">
        <v>129.33199157610426</v>
      </c>
      <c r="BH79" s="240">
        <v>109.10579243447283</v>
      </c>
      <c r="BI79" s="240">
        <v>72.590231270442942</v>
      </c>
      <c r="BJ79" s="240">
        <v>57.522032465060029</v>
      </c>
      <c r="BK79" s="240">
        <v>59.571040984430446</v>
      </c>
      <c r="BL79" s="240">
        <v>37.42725439575328</v>
      </c>
      <c r="BM79" s="240">
        <v>35.071382878230835</v>
      </c>
      <c r="BN79" s="240">
        <v>0</v>
      </c>
      <c r="BO79" s="240">
        <v>0</v>
      </c>
      <c r="BP79" s="240">
        <v>0</v>
      </c>
      <c r="BQ79" s="240">
        <v>0</v>
      </c>
      <c r="BR79" s="240">
        <v>0</v>
      </c>
      <c r="BS79" s="240">
        <v>0</v>
      </c>
      <c r="BT79" s="240">
        <v>0</v>
      </c>
      <c r="BU79" s="240">
        <v>0</v>
      </c>
      <c r="BV79" s="240">
        <v>0</v>
      </c>
      <c r="BW79" s="240">
        <v>0</v>
      </c>
      <c r="BX79" s="240">
        <v>0</v>
      </c>
      <c r="BY79" s="240">
        <v>0</v>
      </c>
      <c r="BZ79" s="240">
        <v>0</v>
      </c>
      <c r="CA79" s="240">
        <v>0</v>
      </c>
      <c r="CB79" s="241">
        <v>0</v>
      </c>
    </row>
    <row r="80" spans="1:80" s="50" customFormat="1" ht="25.5" customHeight="1" x14ac:dyDescent="0.4">
      <c r="B80" s="294" t="s">
        <v>619</v>
      </c>
      <c r="C80" s="294"/>
      <c r="D80" s="240">
        <v>0</v>
      </c>
      <c r="E80" s="240">
        <v>0</v>
      </c>
      <c r="F80" s="240">
        <v>0</v>
      </c>
      <c r="G80" s="240">
        <v>0</v>
      </c>
      <c r="H80" s="240">
        <v>0</v>
      </c>
      <c r="I80" s="240">
        <v>0</v>
      </c>
      <c r="J80" s="240">
        <v>0</v>
      </c>
      <c r="K80" s="240">
        <v>0</v>
      </c>
      <c r="L80" s="240">
        <v>0</v>
      </c>
      <c r="M80" s="240">
        <v>0</v>
      </c>
      <c r="N80" s="240">
        <v>0</v>
      </c>
      <c r="O80" s="240">
        <v>0</v>
      </c>
      <c r="P80" s="240">
        <v>0</v>
      </c>
      <c r="Q80" s="240">
        <v>0</v>
      </c>
      <c r="R80" s="240">
        <v>0</v>
      </c>
      <c r="S80" s="240">
        <v>0</v>
      </c>
      <c r="T80" s="240">
        <v>0</v>
      </c>
      <c r="U80" s="240">
        <v>0</v>
      </c>
      <c r="V80" s="240">
        <v>0</v>
      </c>
      <c r="W80" s="240">
        <v>0</v>
      </c>
      <c r="X80" s="240">
        <v>0</v>
      </c>
      <c r="Y80" s="240">
        <v>0</v>
      </c>
      <c r="Z80" s="240">
        <v>0</v>
      </c>
      <c r="AA80" s="240">
        <v>0</v>
      </c>
      <c r="AB80" s="240">
        <v>0</v>
      </c>
      <c r="AC80" s="240">
        <v>0</v>
      </c>
      <c r="AD80" s="240">
        <v>0</v>
      </c>
      <c r="AE80" s="240">
        <v>0</v>
      </c>
      <c r="AF80" s="240">
        <v>0</v>
      </c>
      <c r="AG80" s="240">
        <v>0</v>
      </c>
      <c r="AH80" s="240">
        <v>0</v>
      </c>
      <c r="AI80" s="240">
        <v>0</v>
      </c>
      <c r="AJ80" s="240">
        <v>0</v>
      </c>
      <c r="AK80" s="240">
        <v>0</v>
      </c>
      <c r="AL80" s="240">
        <v>0</v>
      </c>
      <c r="AM80" s="240">
        <v>0</v>
      </c>
      <c r="AN80" s="240">
        <v>0</v>
      </c>
      <c r="AO80" s="240">
        <v>0</v>
      </c>
      <c r="AP80" s="240">
        <v>0</v>
      </c>
      <c r="AQ80" s="240">
        <v>0</v>
      </c>
      <c r="AR80" s="240">
        <v>0</v>
      </c>
      <c r="AS80" s="240">
        <v>0</v>
      </c>
      <c r="AT80" s="240">
        <v>0</v>
      </c>
      <c r="AU80" s="240">
        <v>0</v>
      </c>
      <c r="AV80" s="240">
        <v>0</v>
      </c>
      <c r="AW80" s="240">
        <v>0</v>
      </c>
      <c r="AX80" s="240">
        <v>0</v>
      </c>
      <c r="AY80" s="240">
        <v>0</v>
      </c>
      <c r="AZ80" s="240">
        <v>0</v>
      </c>
      <c r="BA80" s="240">
        <v>0</v>
      </c>
      <c r="BB80" s="240">
        <v>0</v>
      </c>
      <c r="BC80" s="240">
        <v>0</v>
      </c>
      <c r="BD80" s="240">
        <v>0</v>
      </c>
      <c r="BE80" s="240">
        <v>0</v>
      </c>
      <c r="BF80" s="240">
        <v>0</v>
      </c>
      <c r="BG80" s="240">
        <v>0</v>
      </c>
      <c r="BH80" s="240">
        <v>0</v>
      </c>
      <c r="BI80" s="240">
        <v>0</v>
      </c>
      <c r="BJ80" s="240">
        <v>0</v>
      </c>
      <c r="BK80" s="240">
        <v>0</v>
      </c>
      <c r="BL80" s="240">
        <v>0</v>
      </c>
      <c r="BM80" s="240">
        <v>0</v>
      </c>
      <c r="BN80" s="240">
        <v>0</v>
      </c>
      <c r="BO80" s="240">
        <v>0</v>
      </c>
      <c r="BP80" s="240">
        <v>0</v>
      </c>
      <c r="BQ80" s="240">
        <v>0</v>
      </c>
      <c r="BR80" s="240">
        <v>0</v>
      </c>
      <c r="BS80" s="240">
        <v>0</v>
      </c>
      <c r="BT80" s="240">
        <v>0</v>
      </c>
      <c r="BU80" s="240">
        <v>0</v>
      </c>
      <c r="BV80" s="240">
        <v>0</v>
      </c>
      <c r="BW80" s="240">
        <v>0</v>
      </c>
      <c r="BX80" s="240">
        <v>0</v>
      </c>
      <c r="BY80" s="240">
        <v>0</v>
      </c>
      <c r="BZ80" s="240">
        <v>0</v>
      </c>
      <c r="CA80" s="240">
        <v>0</v>
      </c>
      <c r="CB80" s="241">
        <v>0</v>
      </c>
    </row>
    <row r="81" spans="1:80" s="50" customFormat="1" x14ac:dyDescent="0.4">
      <c r="B81" s="212" t="s">
        <v>620</v>
      </c>
      <c r="C81" s="294"/>
      <c r="D81" s="240">
        <v>0</v>
      </c>
      <c r="E81" s="240">
        <v>0</v>
      </c>
      <c r="F81" s="240">
        <v>0</v>
      </c>
      <c r="G81" s="240">
        <v>0</v>
      </c>
      <c r="H81" s="240">
        <v>0</v>
      </c>
      <c r="I81" s="240">
        <v>0</v>
      </c>
      <c r="J81" s="240">
        <v>0</v>
      </c>
      <c r="K81" s="240">
        <v>0</v>
      </c>
      <c r="L81" s="240">
        <v>0</v>
      </c>
      <c r="M81" s="240">
        <v>0</v>
      </c>
      <c r="N81" s="240">
        <v>0</v>
      </c>
      <c r="O81" s="240">
        <v>0</v>
      </c>
      <c r="P81" s="240">
        <v>0</v>
      </c>
      <c r="Q81" s="240">
        <v>0</v>
      </c>
      <c r="R81" s="240">
        <v>0</v>
      </c>
      <c r="S81" s="240">
        <v>0</v>
      </c>
      <c r="T81" s="240">
        <v>0</v>
      </c>
      <c r="U81" s="240">
        <v>0</v>
      </c>
      <c r="V81" s="240">
        <v>0</v>
      </c>
      <c r="W81" s="240">
        <v>0</v>
      </c>
      <c r="X81" s="240">
        <v>0</v>
      </c>
      <c r="Y81" s="240">
        <v>0</v>
      </c>
      <c r="Z81" s="240">
        <v>0</v>
      </c>
      <c r="AA81" s="240">
        <v>0</v>
      </c>
      <c r="AB81" s="240">
        <v>0</v>
      </c>
      <c r="AC81" s="240">
        <v>0</v>
      </c>
      <c r="AD81" s="240">
        <v>0</v>
      </c>
      <c r="AE81" s="240">
        <v>0</v>
      </c>
      <c r="AF81" s="240">
        <v>0</v>
      </c>
      <c r="AG81" s="240">
        <v>0</v>
      </c>
      <c r="AH81" s="240">
        <v>0</v>
      </c>
      <c r="AI81" s="240">
        <v>32.83952771057416</v>
      </c>
      <c r="AJ81" s="240">
        <v>49.620604729911044</v>
      </c>
      <c r="AK81" s="240">
        <v>57.363649212100363</v>
      </c>
      <c r="AL81" s="240">
        <v>90.599805479208484</v>
      </c>
      <c r="AM81" s="240">
        <v>230.58515747428149</v>
      </c>
      <c r="AN81" s="240">
        <v>419.57312589050366</v>
      </c>
      <c r="AO81" s="240">
        <v>691.54769149262597</v>
      </c>
      <c r="AP81" s="240">
        <v>954.06715611837922</v>
      </c>
      <c r="AQ81" s="240">
        <v>1212.505809257628</v>
      </c>
      <c r="AR81" s="240">
        <v>1489.2745697827131</v>
      </c>
      <c r="AS81" s="240">
        <v>1739.4655785865223</v>
      </c>
      <c r="AT81" s="240">
        <v>1859.8233868810496</v>
      </c>
      <c r="AU81" s="240">
        <v>2230.0959384032399</v>
      </c>
      <c r="AV81" s="240">
        <v>2620.830269078182</v>
      </c>
      <c r="AW81" s="240">
        <v>2797.5106345680861</v>
      </c>
      <c r="AX81" s="240">
        <v>2775.9295568446619</v>
      </c>
      <c r="AY81" s="240">
        <v>2375.1988986611877</v>
      </c>
      <c r="AZ81" s="240">
        <v>2164.9858872855671</v>
      </c>
      <c r="BA81" s="240">
        <v>1971.4811216170081</v>
      </c>
      <c r="BB81" s="240">
        <v>1764.8383668214733</v>
      </c>
      <c r="BC81" s="240">
        <v>1655.0919331092589</v>
      </c>
      <c r="BD81" s="240">
        <v>1572.5629560522673</v>
      </c>
      <c r="BE81" s="240">
        <v>1523.1925248646564</v>
      </c>
      <c r="BF81" s="240">
        <v>856.17470207085785</v>
      </c>
      <c r="BG81" s="240">
        <v>330.32732043114646</v>
      </c>
      <c r="BH81" s="240">
        <v>0</v>
      </c>
      <c r="BI81" s="240">
        <v>0</v>
      </c>
      <c r="BJ81" s="240">
        <v>0</v>
      </c>
      <c r="BK81" s="240">
        <v>0</v>
      </c>
      <c r="BL81" s="240">
        <v>0</v>
      </c>
      <c r="BM81" s="240">
        <v>0</v>
      </c>
      <c r="BN81" s="240">
        <v>0</v>
      </c>
      <c r="BO81" s="240">
        <v>0</v>
      </c>
      <c r="BP81" s="240">
        <v>0</v>
      </c>
      <c r="BQ81" s="240">
        <v>0</v>
      </c>
      <c r="BR81" s="240">
        <v>0</v>
      </c>
      <c r="BS81" s="240">
        <v>0</v>
      </c>
      <c r="BT81" s="240">
        <v>0</v>
      </c>
      <c r="BU81" s="240">
        <v>0</v>
      </c>
      <c r="BV81" s="240">
        <v>0</v>
      </c>
      <c r="BW81" s="240">
        <v>0</v>
      </c>
      <c r="BX81" s="240">
        <v>0</v>
      </c>
      <c r="BY81" s="240">
        <v>0</v>
      </c>
      <c r="BZ81" s="240">
        <v>0</v>
      </c>
      <c r="CA81" s="240">
        <v>0</v>
      </c>
      <c r="CB81" s="241">
        <v>0</v>
      </c>
    </row>
    <row r="82" spans="1:80" s="50" customFormat="1" x14ac:dyDescent="0.4">
      <c r="B82" s="212" t="s">
        <v>621</v>
      </c>
      <c r="C82" s="294"/>
      <c r="D82" s="240">
        <v>0</v>
      </c>
      <c r="E82" s="240">
        <v>0</v>
      </c>
      <c r="F82" s="240">
        <v>0</v>
      </c>
      <c r="G82" s="240">
        <v>0</v>
      </c>
      <c r="H82" s="240">
        <v>0</v>
      </c>
      <c r="I82" s="240">
        <v>0</v>
      </c>
      <c r="J82" s="240">
        <v>0</v>
      </c>
      <c r="K82" s="240">
        <v>0</v>
      </c>
      <c r="L82" s="240">
        <v>0</v>
      </c>
      <c r="M82" s="240">
        <v>0</v>
      </c>
      <c r="N82" s="240">
        <v>0</v>
      </c>
      <c r="O82" s="240">
        <v>0</v>
      </c>
      <c r="P82" s="240">
        <v>0</v>
      </c>
      <c r="Q82" s="240">
        <v>0</v>
      </c>
      <c r="R82" s="240">
        <v>0</v>
      </c>
      <c r="S82" s="240">
        <v>0</v>
      </c>
      <c r="T82" s="240">
        <v>0</v>
      </c>
      <c r="U82" s="240">
        <v>0</v>
      </c>
      <c r="V82" s="240">
        <v>0</v>
      </c>
      <c r="W82" s="240">
        <v>0</v>
      </c>
      <c r="X82" s="240">
        <v>0</v>
      </c>
      <c r="Y82" s="240">
        <v>0</v>
      </c>
      <c r="Z82" s="240">
        <v>0</v>
      </c>
      <c r="AA82" s="240">
        <v>0</v>
      </c>
      <c r="AB82" s="240">
        <v>0</v>
      </c>
      <c r="AC82" s="240">
        <v>0</v>
      </c>
      <c r="AD82" s="240">
        <v>0</v>
      </c>
      <c r="AE82" s="240">
        <v>0</v>
      </c>
      <c r="AF82" s="240">
        <v>0</v>
      </c>
      <c r="AG82" s="240">
        <v>0</v>
      </c>
      <c r="AH82" s="240">
        <v>0</v>
      </c>
      <c r="AI82" s="240">
        <v>8.6200508923468551</v>
      </c>
      <c r="AJ82" s="240">
        <v>13.024917466859085</v>
      </c>
      <c r="AK82" s="240">
        <v>15.057389982494129</v>
      </c>
      <c r="AL82" s="240">
        <v>23.781551944062606</v>
      </c>
      <c r="AM82" s="240">
        <v>60.526320901019105</v>
      </c>
      <c r="AN82" s="240">
        <v>110.133791512252</v>
      </c>
      <c r="AO82" s="240">
        <v>181.52442226603509</v>
      </c>
      <c r="AP82" s="240">
        <v>250.43318262488131</v>
      </c>
      <c r="AQ82" s="240">
        <v>318.27077037108302</v>
      </c>
      <c r="AR82" s="240">
        <v>390.9198298266424</v>
      </c>
      <c r="AS82" s="240">
        <v>456.59249259158247</v>
      </c>
      <c r="AT82" s="240">
        <v>462.60870326547337</v>
      </c>
      <c r="AU82" s="240">
        <v>559.66979954152782</v>
      </c>
      <c r="AV82" s="240">
        <v>659.24346282119666</v>
      </c>
      <c r="AW82" s="240">
        <v>763.94756595050467</v>
      </c>
      <c r="AX82" s="240">
        <v>780.26337441215344</v>
      </c>
      <c r="AY82" s="240">
        <v>761.20701372219139</v>
      </c>
      <c r="AZ82" s="240">
        <v>741.98047672234134</v>
      </c>
      <c r="BA82" s="240">
        <v>749.09291862293651</v>
      </c>
      <c r="BB82" s="240">
        <v>741.07491794289672</v>
      </c>
      <c r="BC82" s="240">
        <v>738.53248915052154</v>
      </c>
      <c r="BD82" s="240">
        <v>707.99924673835835</v>
      </c>
      <c r="BE82" s="240">
        <v>704.7486466544093</v>
      </c>
      <c r="BF82" s="240">
        <v>207.2047762759679</v>
      </c>
      <c r="BG82" s="240">
        <v>89.705617497997039</v>
      </c>
      <c r="BH82" s="240">
        <v>0</v>
      </c>
      <c r="BI82" s="240">
        <v>0</v>
      </c>
      <c r="BJ82" s="240">
        <v>0</v>
      </c>
      <c r="BK82" s="240">
        <v>0</v>
      </c>
      <c r="BL82" s="240">
        <v>0</v>
      </c>
      <c r="BM82" s="240">
        <v>0</v>
      </c>
      <c r="BN82" s="240">
        <v>0</v>
      </c>
      <c r="BO82" s="240">
        <v>0</v>
      </c>
      <c r="BP82" s="240">
        <v>0</v>
      </c>
      <c r="BQ82" s="240">
        <v>0</v>
      </c>
      <c r="BR82" s="240">
        <v>0</v>
      </c>
      <c r="BS82" s="240">
        <v>0</v>
      </c>
      <c r="BT82" s="240">
        <v>0</v>
      </c>
      <c r="BU82" s="240">
        <v>0</v>
      </c>
      <c r="BV82" s="240">
        <v>0</v>
      </c>
      <c r="BW82" s="240">
        <v>0</v>
      </c>
      <c r="BX82" s="240">
        <v>0</v>
      </c>
      <c r="BY82" s="240">
        <v>0</v>
      </c>
      <c r="BZ82" s="240">
        <v>0</v>
      </c>
      <c r="CA82" s="240">
        <v>0</v>
      </c>
      <c r="CB82" s="241">
        <v>0</v>
      </c>
    </row>
    <row r="83" spans="1:80" s="50" customFormat="1" ht="25.5" customHeight="1" x14ac:dyDescent="0.4">
      <c r="B83" s="64" t="s">
        <v>609</v>
      </c>
      <c r="C83" s="96"/>
      <c r="D83" s="240">
        <v>0</v>
      </c>
      <c r="E83" s="240">
        <v>0</v>
      </c>
      <c r="F83" s="240">
        <v>0</v>
      </c>
      <c r="G83" s="240">
        <v>0</v>
      </c>
      <c r="H83" s="240">
        <v>0</v>
      </c>
      <c r="I83" s="240">
        <v>0</v>
      </c>
      <c r="J83" s="240">
        <v>0</v>
      </c>
      <c r="K83" s="240">
        <v>0</v>
      </c>
      <c r="L83" s="240">
        <v>0</v>
      </c>
      <c r="M83" s="240">
        <v>0</v>
      </c>
      <c r="N83" s="240">
        <v>0</v>
      </c>
      <c r="O83" s="240">
        <v>0</v>
      </c>
      <c r="P83" s="240">
        <v>0</v>
      </c>
      <c r="Q83" s="240">
        <v>0</v>
      </c>
      <c r="R83" s="240">
        <v>0</v>
      </c>
      <c r="S83" s="240">
        <v>0</v>
      </c>
      <c r="T83" s="240">
        <v>0</v>
      </c>
      <c r="U83" s="240">
        <v>0</v>
      </c>
      <c r="V83" s="240">
        <v>0</v>
      </c>
      <c r="W83" s="240">
        <v>0</v>
      </c>
      <c r="X83" s="240">
        <v>0</v>
      </c>
      <c r="Y83" s="240">
        <v>0</v>
      </c>
      <c r="Z83" s="240">
        <v>0</v>
      </c>
      <c r="AA83" s="240">
        <v>0</v>
      </c>
      <c r="AB83" s="240">
        <v>0</v>
      </c>
      <c r="AC83" s="240">
        <v>0</v>
      </c>
      <c r="AD83" s="240">
        <v>0</v>
      </c>
      <c r="AE83" s="240">
        <v>0</v>
      </c>
      <c r="AF83" s="240">
        <v>0</v>
      </c>
      <c r="AG83" s="240">
        <v>0</v>
      </c>
      <c r="AH83" s="240">
        <v>6169.4901235473744</v>
      </c>
      <c r="AI83" s="240">
        <v>5650.6069963925274</v>
      </c>
      <c r="AJ83" s="240">
        <v>6094.4151734973339</v>
      </c>
      <c r="AK83" s="240">
        <v>8368.3627631984218</v>
      </c>
      <c r="AL83" s="240">
        <v>11196.273119050833</v>
      </c>
      <c r="AM83" s="240">
        <v>12890.185149335544</v>
      </c>
      <c r="AN83" s="240">
        <v>13902.765627028786</v>
      </c>
      <c r="AO83" s="240">
        <v>14867.013874429083</v>
      </c>
      <c r="AP83" s="240">
        <v>14982.597686966625</v>
      </c>
      <c r="AQ83" s="240">
        <v>13673.666056788115</v>
      </c>
      <c r="AR83" s="240">
        <v>11524.465366061171</v>
      </c>
      <c r="AS83" s="240">
        <v>10240.59781293983</v>
      </c>
      <c r="AT83" s="240">
        <v>11071.859171558317</v>
      </c>
      <c r="AU83" s="240">
        <v>13805.737616131653</v>
      </c>
      <c r="AV83" s="240">
        <v>17358.231026000911</v>
      </c>
      <c r="AW83" s="240">
        <v>18293.656524815779</v>
      </c>
      <c r="AX83" s="240">
        <v>18608.496848240695</v>
      </c>
      <c r="AY83" s="240">
        <v>18948.130991707592</v>
      </c>
      <c r="AZ83" s="240">
        <v>15378.955290494929</v>
      </c>
      <c r="BA83" s="240">
        <v>12158.415728906721</v>
      </c>
      <c r="BB83" s="240">
        <v>11875.099221172572</v>
      </c>
      <c r="BC83" s="240">
        <v>12032.029448946869</v>
      </c>
      <c r="BD83" s="240">
        <v>12567.599605337107</v>
      </c>
      <c r="BE83" s="240">
        <v>13300.700445594804</v>
      </c>
      <c r="BF83" s="240">
        <v>13840.378581208415</v>
      </c>
      <c r="BG83" s="240">
        <v>12152.041241323708</v>
      </c>
      <c r="BH83" s="240">
        <v>9063.8237562779832</v>
      </c>
      <c r="BI83" s="240">
        <v>8681.7742073564586</v>
      </c>
      <c r="BJ83" s="240">
        <v>8652.0513305938257</v>
      </c>
      <c r="BK83" s="240">
        <v>9050.7395316022485</v>
      </c>
      <c r="BL83" s="240">
        <v>8751.1572667376277</v>
      </c>
      <c r="BM83" s="240">
        <v>8927.8662430773456</v>
      </c>
      <c r="BN83" s="240">
        <v>0</v>
      </c>
      <c r="BO83" s="240">
        <v>0</v>
      </c>
      <c r="BP83" s="240">
        <v>0</v>
      </c>
      <c r="BQ83" s="240">
        <v>0</v>
      </c>
      <c r="BR83" s="240">
        <v>0</v>
      </c>
      <c r="BS83" s="240">
        <v>0</v>
      </c>
      <c r="BT83" s="240">
        <v>0</v>
      </c>
      <c r="BU83" s="240">
        <v>0</v>
      </c>
      <c r="BV83" s="240">
        <v>0</v>
      </c>
      <c r="BW83" s="240">
        <v>0</v>
      </c>
      <c r="BX83" s="240">
        <v>0</v>
      </c>
      <c r="BY83" s="240">
        <v>0</v>
      </c>
      <c r="BZ83" s="240">
        <v>0</v>
      </c>
      <c r="CA83" s="240">
        <v>0</v>
      </c>
      <c r="CB83" s="241">
        <v>0</v>
      </c>
    </row>
    <row r="84" spans="1:80" s="50" customFormat="1" x14ac:dyDescent="0.4">
      <c r="B84" s="171" t="s">
        <v>614</v>
      </c>
      <c r="C84" s="64"/>
      <c r="D84" s="240">
        <v>0</v>
      </c>
      <c r="E84" s="240">
        <v>0</v>
      </c>
      <c r="F84" s="240">
        <v>0</v>
      </c>
      <c r="G84" s="240">
        <v>0</v>
      </c>
      <c r="H84" s="240">
        <v>0</v>
      </c>
      <c r="I84" s="240">
        <v>0</v>
      </c>
      <c r="J84" s="240">
        <v>0</v>
      </c>
      <c r="K84" s="240">
        <v>0</v>
      </c>
      <c r="L84" s="240">
        <v>0</v>
      </c>
      <c r="M84" s="240">
        <v>0</v>
      </c>
      <c r="N84" s="240">
        <v>0</v>
      </c>
      <c r="O84" s="240">
        <v>0</v>
      </c>
      <c r="P84" s="240">
        <v>0</v>
      </c>
      <c r="Q84" s="240">
        <v>0</v>
      </c>
      <c r="R84" s="240">
        <v>0</v>
      </c>
      <c r="S84" s="240">
        <v>0</v>
      </c>
      <c r="T84" s="240">
        <v>0</v>
      </c>
      <c r="U84" s="240">
        <v>0</v>
      </c>
      <c r="V84" s="240">
        <v>0</v>
      </c>
      <c r="W84" s="240">
        <v>0</v>
      </c>
      <c r="X84" s="240">
        <v>0</v>
      </c>
      <c r="Y84" s="240">
        <v>0</v>
      </c>
      <c r="Z84" s="240">
        <v>0</v>
      </c>
      <c r="AA84" s="240">
        <v>0</v>
      </c>
      <c r="AB84" s="240">
        <v>0</v>
      </c>
      <c r="AC84" s="240">
        <v>0</v>
      </c>
      <c r="AD84" s="240">
        <v>0</v>
      </c>
      <c r="AE84" s="240">
        <v>0</v>
      </c>
      <c r="AF84" s="240">
        <v>0</v>
      </c>
      <c r="AG84" s="240">
        <v>0</v>
      </c>
      <c r="AH84" s="240">
        <v>2042.1124079736001</v>
      </c>
      <c r="AI84" s="240">
        <v>1774.7881789086705</v>
      </c>
      <c r="AJ84" s="240">
        <v>2299.1333540645342</v>
      </c>
      <c r="AK84" s="240">
        <v>3983.0472363089038</v>
      </c>
      <c r="AL84" s="240">
        <v>6479.8812184608669</v>
      </c>
      <c r="AM84" s="240">
        <v>7909.1943039690505</v>
      </c>
      <c r="AN84" s="240">
        <v>8529.763186219916</v>
      </c>
      <c r="AO84" s="240">
        <v>9146.8775645615533</v>
      </c>
      <c r="AP84" s="240">
        <v>9062.0089895030542</v>
      </c>
      <c r="AQ84" s="240">
        <v>7867.9358556501775</v>
      </c>
      <c r="AR84" s="240">
        <v>5592.241953192909</v>
      </c>
      <c r="AS84" s="240">
        <v>4523.9080004921288</v>
      </c>
      <c r="AT84" s="240">
        <v>4708.362343269444</v>
      </c>
      <c r="AU84" s="240">
        <v>6311.0783090085279</v>
      </c>
      <c r="AV84" s="240">
        <v>7888.0866275778617</v>
      </c>
      <c r="AW84" s="240">
        <v>8200.820549287213</v>
      </c>
      <c r="AX84" s="240">
        <v>7110.0367688501519</v>
      </c>
      <c r="AY84" s="240">
        <v>6591.3909454536633</v>
      </c>
      <c r="AZ84" s="240">
        <v>3172.8587149851605</v>
      </c>
      <c r="BA84" s="240">
        <v>0</v>
      </c>
      <c r="BB84" s="240">
        <v>0</v>
      </c>
      <c r="BC84" s="240">
        <v>0</v>
      </c>
      <c r="BD84" s="240">
        <v>0</v>
      </c>
      <c r="BE84" s="240">
        <v>0</v>
      </c>
      <c r="BF84" s="240">
        <v>0</v>
      </c>
      <c r="BG84" s="240">
        <v>0</v>
      </c>
      <c r="BH84" s="240">
        <v>0</v>
      </c>
      <c r="BI84" s="240">
        <v>0</v>
      </c>
      <c r="BJ84" s="240">
        <v>0</v>
      </c>
      <c r="BK84" s="240">
        <v>0</v>
      </c>
      <c r="BL84" s="240">
        <v>0</v>
      </c>
      <c r="BM84" s="240">
        <v>0</v>
      </c>
      <c r="BN84" s="240">
        <v>0</v>
      </c>
      <c r="BO84" s="240">
        <v>0</v>
      </c>
      <c r="BP84" s="240">
        <v>0</v>
      </c>
      <c r="BQ84" s="240">
        <v>0</v>
      </c>
      <c r="BR84" s="240">
        <v>0</v>
      </c>
      <c r="BS84" s="240">
        <v>0</v>
      </c>
      <c r="BT84" s="240">
        <v>0</v>
      </c>
      <c r="BU84" s="240">
        <v>0</v>
      </c>
      <c r="BV84" s="240">
        <v>0</v>
      </c>
      <c r="BW84" s="240">
        <v>0</v>
      </c>
      <c r="BX84" s="240">
        <v>0</v>
      </c>
      <c r="BY84" s="240">
        <v>0</v>
      </c>
      <c r="BZ84" s="240">
        <v>0</v>
      </c>
      <c r="CA84" s="240">
        <v>0</v>
      </c>
      <c r="CB84" s="241">
        <v>0</v>
      </c>
    </row>
    <row r="85" spans="1:80" s="50" customFormat="1" x14ac:dyDescent="0.4">
      <c r="B85" s="171" t="s">
        <v>615</v>
      </c>
      <c r="C85" s="64"/>
      <c r="D85" s="240">
        <v>0</v>
      </c>
      <c r="E85" s="240">
        <v>0</v>
      </c>
      <c r="F85" s="240">
        <v>0</v>
      </c>
      <c r="G85" s="240">
        <v>0</v>
      </c>
      <c r="H85" s="240">
        <v>0</v>
      </c>
      <c r="I85" s="240">
        <v>0</v>
      </c>
      <c r="J85" s="240">
        <v>0</v>
      </c>
      <c r="K85" s="240">
        <v>0</v>
      </c>
      <c r="L85" s="240">
        <v>0</v>
      </c>
      <c r="M85" s="240">
        <v>0</v>
      </c>
      <c r="N85" s="240">
        <v>0</v>
      </c>
      <c r="O85" s="240">
        <v>0</v>
      </c>
      <c r="P85" s="240">
        <v>0</v>
      </c>
      <c r="Q85" s="240">
        <v>0</v>
      </c>
      <c r="R85" s="240">
        <v>0</v>
      </c>
      <c r="S85" s="240">
        <v>0</v>
      </c>
      <c r="T85" s="240">
        <v>0</v>
      </c>
      <c r="U85" s="240">
        <v>0</v>
      </c>
      <c r="V85" s="240">
        <v>0</v>
      </c>
      <c r="W85" s="240">
        <v>0</v>
      </c>
      <c r="X85" s="240">
        <v>0</v>
      </c>
      <c r="Y85" s="240">
        <v>0</v>
      </c>
      <c r="Z85" s="240">
        <v>0</v>
      </c>
      <c r="AA85" s="240">
        <v>0</v>
      </c>
      <c r="AB85" s="240">
        <v>0</v>
      </c>
      <c r="AC85" s="240">
        <v>0</v>
      </c>
      <c r="AD85" s="240">
        <v>0</v>
      </c>
      <c r="AE85" s="240">
        <v>0</v>
      </c>
      <c r="AF85" s="240">
        <v>0</v>
      </c>
      <c r="AG85" s="240">
        <v>0</v>
      </c>
      <c r="AH85" s="240">
        <v>2704.2072479418912</v>
      </c>
      <c r="AI85" s="240">
        <v>2541.3120962629823</v>
      </c>
      <c r="AJ85" s="240">
        <v>2472.1497019113976</v>
      </c>
      <c r="AK85" s="240">
        <v>2842.870592358679</v>
      </c>
      <c r="AL85" s="240">
        <v>2654.0894020689548</v>
      </c>
      <c r="AM85" s="240">
        <v>2513.0823606000154</v>
      </c>
      <c r="AN85" s="240">
        <v>2713.7036268132229</v>
      </c>
      <c r="AO85" s="240">
        <v>2732.9763417326958</v>
      </c>
      <c r="AP85" s="240">
        <v>2543.276384394278</v>
      </c>
      <c r="AQ85" s="240">
        <v>2352.8010945739102</v>
      </c>
      <c r="AR85" s="240">
        <v>2437.2942470784878</v>
      </c>
      <c r="AS85" s="240">
        <v>2288.6304303824099</v>
      </c>
      <c r="AT85" s="240">
        <v>2323.0029820372752</v>
      </c>
      <c r="AU85" s="240">
        <v>2499.0429100129418</v>
      </c>
      <c r="AV85" s="240">
        <v>3619.5429533009733</v>
      </c>
      <c r="AW85" s="240">
        <v>3634.0971122953906</v>
      </c>
      <c r="AX85" s="240">
        <v>3621.2066561842062</v>
      </c>
      <c r="AY85" s="240">
        <v>3706.5807854197487</v>
      </c>
      <c r="AZ85" s="240">
        <v>3568.0665382074444</v>
      </c>
      <c r="BA85" s="240">
        <v>3672.2985113551231</v>
      </c>
      <c r="BB85" s="240">
        <v>3560.1767487581219</v>
      </c>
      <c r="BC85" s="240">
        <v>3887.0523938622086</v>
      </c>
      <c r="BD85" s="240">
        <v>4310.0226923896062</v>
      </c>
      <c r="BE85" s="240">
        <v>4840.6245375936887</v>
      </c>
      <c r="BF85" s="240">
        <v>5347.8123402755691</v>
      </c>
      <c r="BG85" s="240">
        <v>3080.8933513386723</v>
      </c>
      <c r="BH85" s="240">
        <v>172.79084914669528</v>
      </c>
      <c r="BI85" s="240">
        <v>107.84725566798193</v>
      </c>
      <c r="BJ85" s="240">
        <v>109.83467439346937</v>
      </c>
      <c r="BK85" s="240">
        <v>109.34420020237877</v>
      </c>
      <c r="BL85" s="240">
        <v>109.19088437009654</v>
      </c>
      <c r="BM85" s="240">
        <v>114.61535361838925</v>
      </c>
      <c r="BN85" s="240">
        <v>0</v>
      </c>
      <c r="BO85" s="240">
        <v>0</v>
      </c>
      <c r="BP85" s="240">
        <v>0</v>
      </c>
      <c r="BQ85" s="240">
        <v>0</v>
      </c>
      <c r="BR85" s="240">
        <v>0</v>
      </c>
      <c r="BS85" s="240">
        <v>0</v>
      </c>
      <c r="BT85" s="240">
        <v>0</v>
      </c>
      <c r="BU85" s="240">
        <v>0</v>
      </c>
      <c r="BV85" s="240">
        <v>0</v>
      </c>
      <c r="BW85" s="240">
        <v>0</v>
      </c>
      <c r="BX85" s="240">
        <v>0</v>
      </c>
      <c r="BY85" s="240">
        <v>0</v>
      </c>
      <c r="BZ85" s="240">
        <v>0</v>
      </c>
      <c r="CA85" s="240">
        <v>0</v>
      </c>
      <c r="CB85" s="241">
        <v>0</v>
      </c>
    </row>
    <row r="86" spans="1:80" s="50" customFormat="1" x14ac:dyDescent="0.4">
      <c r="B86" s="171" t="s">
        <v>600</v>
      </c>
      <c r="C86" s="64"/>
      <c r="D86" s="240">
        <v>0</v>
      </c>
      <c r="E86" s="240">
        <v>0</v>
      </c>
      <c r="F86" s="240">
        <v>0</v>
      </c>
      <c r="G86" s="240">
        <v>0</v>
      </c>
      <c r="H86" s="240">
        <v>0</v>
      </c>
      <c r="I86" s="240">
        <v>0</v>
      </c>
      <c r="J86" s="240">
        <v>0</v>
      </c>
      <c r="K86" s="240">
        <v>0</v>
      </c>
      <c r="L86" s="240">
        <v>0</v>
      </c>
      <c r="M86" s="240">
        <v>0</v>
      </c>
      <c r="N86" s="240">
        <v>0</v>
      </c>
      <c r="O86" s="240">
        <v>0</v>
      </c>
      <c r="P86" s="240">
        <v>0</v>
      </c>
      <c r="Q86" s="240">
        <v>0</v>
      </c>
      <c r="R86" s="240">
        <v>0</v>
      </c>
      <c r="S86" s="240">
        <v>0</v>
      </c>
      <c r="T86" s="240">
        <v>0</v>
      </c>
      <c r="U86" s="240">
        <v>0</v>
      </c>
      <c r="V86" s="240">
        <v>0</v>
      </c>
      <c r="W86" s="240">
        <v>0</v>
      </c>
      <c r="X86" s="240">
        <v>0</v>
      </c>
      <c r="Y86" s="240">
        <v>0</v>
      </c>
      <c r="Z86" s="240">
        <v>0</v>
      </c>
      <c r="AA86" s="240">
        <v>0</v>
      </c>
      <c r="AB86" s="240">
        <v>0</v>
      </c>
      <c r="AC86" s="240">
        <v>0</v>
      </c>
      <c r="AD86" s="240">
        <v>0</v>
      </c>
      <c r="AE86" s="240">
        <v>0</v>
      </c>
      <c r="AF86" s="240">
        <v>0</v>
      </c>
      <c r="AG86" s="240">
        <v>0</v>
      </c>
      <c r="AH86" s="240">
        <v>454.44928044671349</v>
      </c>
      <c r="AI86" s="240">
        <v>431.3677867228738</v>
      </c>
      <c r="AJ86" s="240">
        <v>420.44921419625047</v>
      </c>
      <c r="AK86" s="240">
        <v>435.92569035135284</v>
      </c>
      <c r="AL86" s="240">
        <v>533.15342377014611</v>
      </c>
      <c r="AM86" s="240">
        <v>558.51252761676449</v>
      </c>
      <c r="AN86" s="240">
        <v>571.64003301304547</v>
      </c>
      <c r="AO86" s="240">
        <v>610.4650581455179</v>
      </c>
      <c r="AP86" s="240">
        <v>690.99245779792568</v>
      </c>
      <c r="AQ86" s="240">
        <v>644.86850560495884</v>
      </c>
      <c r="AR86" s="240">
        <v>804.91651471336456</v>
      </c>
      <c r="AS86" s="240">
        <v>854.79691862655739</v>
      </c>
      <c r="AT86" s="240">
        <v>1094.4187226025135</v>
      </c>
      <c r="AU86" s="240">
        <v>1174.9845896224638</v>
      </c>
      <c r="AV86" s="240">
        <v>1781.232533974433</v>
      </c>
      <c r="AW86" s="240">
        <v>2272.0588144956118</v>
      </c>
      <c r="AX86" s="240">
        <v>2833.9884770021881</v>
      </c>
      <c r="AY86" s="240">
        <v>3293.6019967587113</v>
      </c>
      <c r="AZ86" s="240">
        <v>3342.903294174957</v>
      </c>
      <c r="BA86" s="240">
        <v>3509.5586725628209</v>
      </c>
      <c r="BB86" s="240">
        <v>3759.0619704491714</v>
      </c>
      <c r="BC86" s="240">
        <v>3947.2321956787027</v>
      </c>
      <c r="BD86" s="240">
        <v>4208.5813366959592</v>
      </c>
      <c r="BE86" s="240">
        <v>4532.2899462233891</v>
      </c>
      <c r="BF86" s="240">
        <v>4785.9230483275023</v>
      </c>
      <c r="BG86" s="240">
        <v>5018.7037207293924</v>
      </c>
      <c r="BH86" s="240">
        <v>5148.6279941689882</v>
      </c>
      <c r="BI86" s="240">
        <v>5320.9616174069342</v>
      </c>
      <c r="BJ86" s="240">
        <v>5401.2783334121978</v>
      </c>
      <c r="BK86" s="240">
        <v>5680.0418013402159</v>
      </c>
      <c r="BL86" s="240">
        <v>5614.4528080407508</v>
      </c>
      <c r="BM86" s="240">
        <v>5756.4117408779575</v>
      </c>
      <c r="BN86" s="240">
        <v>0</v>
      </c>
      <c r="BO86" s="240">
        <v>0</v>
      </c>
      <c r="BP86" s="240">
        <v>0</v>
      </c>
      <c r="BQ86" s="240">
        <v>0</v>
      </c>
      <c r="BR86" s="240">
        <v>0</v>
      </c>
      <c r="BS86" s="240">
        <v>0</v>
      </c>
      <c r="BT86" s="240">
        <v>0</v>
      </c>
      <c r="BU86" s="240">
        <v>0</v>
      </c>
      <c r="BV86" s="240">
        <v>0</v>
      </c>
      <c r="BW86" s="240">
        <v>0</v>
      </c>
      <c r="BX86" s="240">
        <v>0</v>
      </c>
      <c r="BY86" s="240">
        <v>0</v>
      </c>
      <c r="BZ86" s="240">
        <v>0</v>
      </c>
      <c r="CA86" s="240">
        <v>0</v>
      </c>
      <c r="CB86" s="241">
        <v>0</v>
      </c>
    </row>
    <row r="87" spans="1:80" s="50" customFormat="1" x14ac:dyDescent="0.4">
      <c r="B87" s="171" t="s">
        <v>616</v>
      </c>
      <c r="C87" s="64"/>
      <c r="D87" s="240">
        <v>0</v>
      </c>
      <c r="E87" s="240">
        <v>0</v>
      </c>
      <c r="F87" s="240">
        <v>0</v>
      </c>
      <c r="G87" s="240">
        <v>0</v>
      </c>
      <c r="H87" s="240">
        <v>0</v>
      </c>
      <c r="I87" s="240">
        <v>0</v>
      </c>
      <c r="J87" s="240">
        <v>0</v>
      </c>
      <c r="K87" s="240">
        <v>0</v>
      </c>
      <c r="L87" s="240">
        <v>0</v>
      </c>
      <c r="M87" s="240">
        <v>0</v>
      </c>
      <c r="N87" s="240">
        <v>0</v>
      </c>
      <c r="O87" s="240">
        <v>0</v>
      </c>
      <c r="P87" s="240">
        <v>0</v>
      </c>
      <c r="Q87" s="240">
        <v>0</v>
      </c>
      <c r="R87" s="240">
        <v>0</v>
      </c>
      <c r="S87" s="240">
        <v>0</v>
      </c>
      <c r="T87" s="240">
        <v>0</v>
      </c>
      <c r="U87" s="240">
        <v>0</v>
      </c>
      <c r="V87" s="240">
        <v>0</v>
      </c>
      <c r="W87" s="240">
        <v>0</v>
      </c>
      <c r="X87" s="240">
        <v>0</v>
      </c>
      <c r="Y87" s="240">
        <v>0</v>
      </c>
      <c r="Z87" s="240">
        <v>0</v>
      </c>
      <c r="AA87" s="240">
        <v>0</v>
      </c>
      <c r="AB87" s="240">
        <v>0</v>
      </c>
      <c r="AC87" s="240">
        <v>0</v>
      </c>
      <c r="AD87" s="240">
        <v>0</v>
      </c>
      <c r="AE87" s="240">
        <v>0</v>
      </c>
      <c r="AF87" s="240">
        <v>0</v>
      </c>
      <c r="AG87" s="240">
        <v>0</v>
      </c>
      <c r="AH87" s="240">
        <v>735.63910978494459</v>
      </c>
      <c r="AI87" s="240">
        <v>669.1432785126957</v>
      </c>
      <c r="AJ87" s="240">
        <v>660.96423016730876</v>
      </c>
      <c r="AK87" s="240">
        <v>839.49269908738222</v>
      </c>
      <c r="AL87" s="240">
        <v>1193.7823306176399</v>
      </c>
      <c r="AM87" s="240">
        <v>1504.0698909214104</v>
      </c>
      <c r="AN87" s="240">
        <v>1623.6070893189967</v>
      </c>
      <c r="AO87" s="240">
        <v>1890.4952146795147</v>
      </c>
      <c r="AP87" s="240">
        <v>2081.1280323672531</v>
      </c>
      <c r="AQ87" s="240">
        <v>2073.1946220176842</v>
      </c>
      <c r="AR87" s="240">
        <v>2088.714928950601</v>
      </c>
      <c r="AS87" s="240">
        <v>2017.4999679614921</v>
      </c>
      <c r="AT87" s="240">
        <v>2304.1253791922973</v>
      </c>
      <c r="AU87" s="240">
        <v>2814.8688869437815</v>
      </c>
      <c r="AV87" s="240">
        <v>3301.5161381820899</v>
      </c>
      <c r="AW87" s="240">
        <v>3457.6096199499011</v>
      </c>
      <c r="AX87" s="240">
        <v>4050.9218565730739</v>
      </c>
      <c r="AY87" s="240">
        <v>4186.779328833908</v>
      </c>
      <c r="AZ87" s="240">
        <v>4047.0720545583822</v>
      </c>
      <c r="BA87" s="240">
        <v>3770.037478808008</v>
      </c>
      <c r="BB87" s="240">
        <v>3490.4396450806939</v>
      </c>
      <c r="BC87" s="240">
        <v>3266.1796359496102</v>
      </c>
      <c r="BD87" s="240">
        <v>3163.5272873924373</v>
      </c>
      <c r="BE87" s="240">
        <v>3040.5908962877456</v>
      </c>
      <c r="BF87" s="240">
        <v>2832.3077065910711</v>
      </c>
      <c r="BG87" s="240">
        <v>2984.5457641437483</v>
      </c>
      <c r="BH87" s="240">
        <v>2835.4167167223877</v>
      </c>
      <c r="BI87" s="240">
        <v>2606.9103911939537</v>
      </c>
      <c r="BJ87" s="240">
        <v>2516.8597170306689</v>
      </c>
      <c r="BK87" s="240">
        <v>2606.6273996652499</v>
      </c>
      <c r="BL87" s="240">
        <v>2484.4378714038735</v>
      </c>
      <c r="BM87" s="240">
        <v>2663.7521085899634</v>
      </c>
      <c r="BN87" s="240">
        <v>0</v>
      </c>
      <c r="BO87" s="240">
        <v>0</v>
      </c>
      <c r="BP87" s="240">
        <v>0</v>
      </c>
      <c r="BQ87" s="240">
        <v>0</v>
      </c>
      <c r="BR87" s="240">
        <v>0</v>
      </c>
      <c r="BS87" s="240">
        <v>0</v>
      </c>
      <c r="BT87" s="240">
        <v>0</v>
      </c>
      <c r="BU87" s="240">
        <v>0</v>
      </c>
      <c r="BV87" s="240">
        <v>0</v>
      </c>
      <c r="BW87" s="240">
        <v>0</v>
      </c>
      <c r="BX87" s="240">
        <v>0</v>
      </c>
      <c r="BY87" s="240">
        <v>0</v>
      </c>
      <c r="BZ87" s="240">
        <v>0</v>
      </c>
      <c r="CA87" s="240">
        <v>0</v>
      </c>
      <c r="CB87" s="241">
        <v>0</v>
      </c>
    </row>
    <row r="88" spans="1:80" s="50" customFormat="1" x14ac:dyDescent="0.4">
      <c r="B88" s="171" t="s">
        <v>617</v>
      </c>
      <c r="C88" s="64"/>
      <c r="D88" s="240">
        <v>0</v>
      </c>
      <c r="E88" s="240">
        <v>0</v>
      </c>
      <c r="F88" s="240">
        <v>0</v>
      </c>
      <c r="G88" s="240">
        <v>0</v>
      </c>
      <c r="H88" s="240">
        <v>0</v>
      </c>
      <c r="I88" s="240">
        <v>0</v>
      </c>
      <c r="J88" s="240">
        <v>0</v>
      </c>
      <c r="K88" s="240">
        <v>0</v>
      </c>
      <c r="L88" s="240">
        <v>0</v>
      </c>
      <c r="M88" s="240">
        <v>0</v>
      </c>
      <c r="N88" s="240">
        <v>0</v>
      </c>
      <c r="O88" s="240">
        <v>0</v>
      </c>
      <c r="P88" s="240">
        <v>0</v>
      </c>
      <c r="Q88" s="240">
        <v>0</v>
      </c>
      <c r="R88" s="240">
        <v>0</v>
      </c>
      <c r="S88" s="240">
        <v>0</v>
      </c>
      <c r="T88" s="240">
        <v>0</v>
      </c>
      <c r="U88" s="240">
        <v>0</v>
      </c>
      <c r="V88" s="240">
        <v>0</v>
      </c>
      <c r="W88" s="240">
        <v>0</v>
      </c>
      <c r="X88" s="240">
        <v>0</v>
      </c>
      <c r="Y88" s="240">
        <v>0</v>
      </c>
      <c r="Z88" s="240">
        <v>0</v>
      </c>
      <c r="AA88" s="240">
        <v>0</v>
      </c>
      <c r="AB88" s="240">
        <v>0</v>
      </c>
      <c r="AC88" s="240">
        <v>0</v>
      </c>
      <c r="AD88" s="240">
        <v>0</v>
      </c>
      <c r="AE88" s="240">
        <v>0</v>
      </c>
      <c r="AF88" s="240">
        <v>0</v>
      </c>
      <c r="AG88" s="240">
        <v>0</v>
      </c>
      <c r="AH88" s="240">
        <v>138.95277691167314</v>
      </c>
      <c r="AI88" s="240">
        <v>130.42380825410416</v>
      </c>
      <c r="AJ88" s="240">
        <v>132.13954132628768</v>
      </c>
      <c r="AK88" s="240">
        <v>134.57267445130816</v>
      </c>
      <c r="AL88" s="240">
        <v>162.36009041370488</v>
      </c>
      <c r="AM88" s="240">
        <v>181.26383085986242</v>
      </c>
      <c r="AN88" s="240">
        <v>197.51943799015007</v>
      </c>
      <c r="AO88" s="240">
        <v>226.29571072022998</v>
      </c>
      <c r="AP88" s="240">
        <v>278.47594749573432</v>
      </c>
      <c r="AQ88" s="240">
        <v>288.10086674406665</v>
      </c>
      <c r="AR88" s="240">
        <v>330.62291669757388</v>
      </c>
      <c r="AS88" s="240">
        <v>305.66937251248299</v>
      </c>
      <c r="AT88" s="240">
        <v>236.17332643285653</v>
      </c>
      <c r="AU88" s="240">
        <v>387.44582511640817</v>
      </c>
      <c r="AV88" s="240">
        <v>339.77323456028051</v>
      </c>
      <c r="AW88" s="240">
        <v>318.32085500922938</v>
      </c>
      <c r="AX88" s="240">
        <v>389.5462524095139</v>
      </c>
      <c r="AY88" s="240">
        <v>493.21115870325548</v>
      </c>
      <c r="AZ88" s="240">
        <v>671.72109717494777</v>
      </c>
      <c r="BA88" s="240">
        <v>697.94411451681356</v>
      </c>
      <c r="BB88" s="240">
        <v>602.84990436654232</v>
      </c>
      <c r="BC88" s="240">
        <v>589.17311755268463</v>
      </c>
      <c r="BD88" s="240">
        <v>561.41131923190403</v>
      </c>
      <c r="BE88" s="240">
        <v>536.56028390543088</v>
      </c>
      <c r="BF88" s="240">
        <v>506.49755952576243</v>
      </c>
      <c r="BG88" s="240">
        <v>527.7266571448622</v>
      </c>
      <c r="BH88" s="240">
        <v>502.92941419300854</v>
      </c>
      <c r="BI88" s="240">
        <v>386.11754988922274</v>
      </c>
      <c r="BJ88" s="240">
        <v>371.15388382675258</v>
      </c>
      <c r="BK88" s="240">
        <v>428.87865501455559</v>
      </c>
      <c r="BL88" s="240">
        <v>323.21828542240797</v>
      </c>
      <c r="BM88" s="240">
        <v>89.319017065275659</v>
      </c>
      <c r="BN88" s="240">
        <v>0</v>
      </c>
      <c r="BO88" s="240">
        <v>0</v>
      </c>
      <c r="BP88" s="240">
        <v>0</v>
      </c>
      <c r="BQ88" s="240">
        <v>0</v>
      </c>
      <c r="BR88" s="240">
        <v>0</v>
      </c>
      <c r="BS88" s="240">
        <v>0</v>
      </c>
      <c r="BT88" s="240">
        <v>0</v>
      </c>
      <c r="BU88" s="240">
        <v>0</v>
      </c>
      <c r="BV88" s="240">
        <v>0</v>
      </c>
      <c r="BW88" s="240">
        <v>0</v>
      </c>
      <c r="BX88" s="240">
        <v>0</v>
      </c>
      <c r="BY88" s="240">
        <v>0</v>
      </c>
      <c r="BZ88" s="240">
        <v>0</v>
      </c>
      <c r="CA88" s="240">
        <v>0</v>
      </c>
      <c r="CB88" s="241">
        <v>0</v>
      </c>
    </row>
    <row r="89" spans="1:80" s="30" customFormat="1" ht="27" customHeight="1" thickBot="1" x14ac:dyDescent="0.4">
      <c r="B89" s="298" t="s">
        <v>618</v>
      </c>
      <c r="C89" s="334"/>
      <c r="D89" s="335">
        <v>0</v>
      </c>
      <c r="E89" s="335">
        <v>0</v>
      </c>
      <c r="F89" s="335">
        <v>0</v>
      </c>
      <c r="G89" s="335">
        <v>0</v>
      </c>
      <c r="H89" s="335">
        <v>0</v>
      </c>
      <c r="I89" s="335">
        <v>0</v>
      </c>
      <c r="J89" s="335">
        <v>0</v>
      </c>
      <c r="K89" s="335">
        <v>0</v>
      </c>
      <c r="L89" s="335">
        <v>0</v>
      </c>
      <c r="M89" s="335">
        <v>0</v>
      </c>
      <c r="N89" s="335">
        <v>0</v>
      </c>
      <c r="O89" s="335">
        <v>0</v>
      </c>
      <c r="P89" s="335">
        <v>0</v>
      </c>
      <c r="Q89" s="335">
        <v>0</v>
      </c>
      <c r="R89" s="335">
        <v>0</v>
      </c>
      <c r="S89" s="335">
        <v>0</v>
      </c>
      <c r="T89" s="335">
        <v>0</v>
      </c>
      <c r="U89" s="335">
        <v>0</v>
      </c>
      <c r="V89" s="335">
        <v>0</v>
      </c>
      <c r="W89" s="335">
        <v>0</v>
      </c>
      <c r="X89" s="335">
        <v>0</v>
      </c>
      <c r="Y89" s="335">
        <v>0</v>
      </c>
      <c r="Z89" s="335">
        <v>0</v>
      </c>
      <c r="AA89" s="335">
        <v>0</v>
      </c>
      <c r="AB89" s="335">
        <v>0</v>
      </c>
      <c r="AC89" s="335">
        <v>0</v>
      </c>
      <c r="AD89" s="335">
        <v>0</v>
      </c>
      <c r="AE89" s="335">
        <v>0</v>
      </c>
      <c r="AF89" s="335">
        <v>0</v>
      </c>
      <c r="AG89" s="335">
        <v>0</v>
      </c>
      <c r="AH89" s="335">
        <v>94.129300488552772</v>
      </c>
      <c r="AI89" s="335">
        <v>103.57184773120038</v>
      </c>
      <c r="AJ89" s="335">
        <v>109.57913183155566</v>
      </c>
      <c r="AK89" s="335">
        <v>132.45387064079819</v>
      </c>
      <c r="AL89" s="335">
        <v>173.00665371952158</v>
      </c>
      <c r="AM89" s="335">
        <v>224.06223536844104</v>
      </c>
      <c r="AN89" s="335">
        <v>266.5322536734555</v>
      </c>
      <c r="AO89" s="335">
        <v>259.90398458957105</v>
      </c>
      <c r="AP89" s="335">
        <v>326.71587540838118</v>
      </c>
      <c r="AQ89" s="335">
        <v>446.76511219732072</v>
      </c>
      <c r="AR89" s="335">
        <v>270.67480542823358</v>
      </c>
      <c r="AS89" s="335">
        <v>250.09312296475881</v>
      </c>
      <c r="AT89" s="335">
        <v>405.77641802392964</v>
      </c>
      <c r="AU89" s="335">
        <v>618.31709542753129</v>
      </c>
      <c r="AV89" s="335">
        <v>428.07953840527608</v>
      </c>
      <c r="AW89" s="335">
        <v>410.7495737784302</v>
      </c>
      <c r="AX89" s="335">
        <v>602.79683722155926</v>
      </c>
      <c r="AY89" s="335">
        <v>676.56677653830525</v>
      </c>
      <c r="AZ89" s="335">
        <v>576.33359139403876</v>
      </c>
      <c r="BA89" s="335">
        <v>508.57695166395223</v>
      </c>
      <c r="BB89" s="335">
        <v>462.57095251804111</v>
      </c>
      <c r="BC89" s="335">
        <v>342.39210590366298</v>
      </c>
      <c r="BD89" s="335">
        <v>324.05696962719816</v>
      </c>
      <c r="BE89" s="335">
        <v>350.63478158454956</v>
      </c>
      <c r="BF89" s="335">
        <v>367.83792648851028</v>
      </c>
      <c r="BG89" s="335">
        <v>540.17174796703182</v>
      </c>
      <c r="BH89" s="335">
        <v>404.05878204690316</v>
      </c>
      <c r="BI89" s="335">
        <v>259.93739319836664</v>
      </c>
      <c r="BJ89" s="335">
        <v>252.92472193073777</v>
      </c>
      <c r="BK89" s="335">
        <v>225.84747537984751</v>
      </c>
      <c r="BL89" s="335">
        <v>219.85741750049925</v>
      </c>
      <c r="BM89" s="335">
        <v>303.76802292576087</v>
      </c>
      <c r="BN89" s="335">
        <v>0</v>
      </c>
      <c r="BO89" s="335">
        <v>0</v>
      </c>
      <c r="BP89" s="335">
        <v>0</v>
      </c>
      <c r="BQ89" s="335">
        <v>0</v>
      </c>
      <c r="BR89" s="335">
        <v>0</v>
      </c>
      <c r="BS89" s="335">
        <v>0</v>
      </c>
      <c r="BT89" s="335">
        <v>0</v>
      </c>
      <c r="BU89" s="335">
        <v>0</v>
      </c>
      <c r="BV89" s="335">
        <v>0</v>
      </c>
      <c r="BW89" s="335">
        <v>0</v>
      </c>
      <c r="BX89" s="335">
        <v>0</v>
      </c>
      <c r="BY89" s="335">
        <v>0</v>
      </c>
      <c r="BZ89" s="335">
        <v>0</v>
      </c>
      <c r="CA89" s="335">
        <v>0</v>
      </c>
      <c r="CB89" s="336">
        <v>0</v>
      </c>
    </row>
    <row r="90" spans="1:80" ht="39.75" customHeight="1" x14ac:dyDescent="0.4">
      <c r="A90" s="250"/>
      <c r="B90" s="251" t="s">
        <v>624</v>
      </c>
      <c r="C90" s="337"/>
      <c r="D90" s="253" t="s">
        <v>431</v>
      </c>
      <c r="E90" s="253" t="s">
        <v>432</v>
      </c>
      <c r="F90" s="253" t="s">
        <v>433</v>
      </c>
      <c r="G90" s="253" t="s">
        <v>434</v>
      </c>
      <c r="H90" s="253" t="s">
        <v>435</v>
      </c>
      <c r="I90" s="253" t="s">
        <v>436</v>
      </c>
      <c r="J90" s="253" t="s">
        <v>437</v>
      </c>
      <c r="K90" s="253" t="s">
        <v>438</v>
      </c>
      <c r="L90" s="253" t="s">
        <v>439</v>
      </c>
      <c r="M90" s="253" t="s">
        <v>440</v>
      </c>
      <c r="N90" s="253" t="s">
        <v>441</v>
      </c>
      <c r="O90" s="253" t="s">
        <v>442</v>
      </c>
      <c r="P90" s="253" t="s">
        <v>443</v>
      </c>
      <c r="Q90" s="253" t="s">
        <v>444</v>
      </c>
      <c r="R90" s="253" t="s">
        <v>445</v>
      </c>
      <c r="S90" s="253" t="s">
        <v>446</v>
      </c>
      <c r="T90" s="253" t="s">
        <v>447</v>
      </c>
      <c r="U90" s="253" t="s">
        <v>448</v>
      </c>
      <c r="V90" s="253" t="s">
        <v>449</v>
      </c>
      <c r="W90" s="253" t="s">
        <v>450</v>
      </c>
      <c r="X90" s="253" t="s">
        <v>451</v>
      </c>
      <c r="Y90" s="253" t="s">
        <v>452</v>
      </c>
      <c r="Z90" s="253" t="s">
        <v>453</v>
      </c>
      <c r="AA90" s="253" t="s">
        <v>454</v>
      </c>
      <c r="AB90" s="253" t="s">
        <v>455</v>
      </c>
      <c r="AC90" s="253" t="s">
        <v>456</v>
      </c>
      <c r="AD90" s="253" t="s">
        <v>457</v>
      </c>
      <c r="AE90" s="253" t="s">
        <v>458</v>
      </c>
      <c r="AF90" s="253" t="s">
        <v>459</v>
      </c>
      <c r="AG90" s="253" t="s">
        <v>460</v>
      </c>
      <c r="AH90" s="253" t="s">
        <v>461</v>
      </c>
      <c r="AI90" s="253" t="s">
        <v>462</v>
      </c>
      <c r="AJ90" s="253" t="s">
        <v>463</v>
      </c>
      <c r="AK90" s="253" t="s">
        <v>464</v>
      </c>
      <c r="AL90" s="253" t="s">
        <v>465</v>
      </c>
      <c r="AM90" s="253" t="s">
        <v>466</v>
      </c>
      <c r="AN90" s="253" t="s">
        <v>467</v>
      </c>
      <c r="AO90" s="253" t="s">
        <v>468</v>
      </c>
      <c r="AP90" s="253" t="s">
        <v>469</v>
      </c>
      <c r="AQ90" s="253" t="s">
        <v>470</v>
      </c>
      <c r="AR90" s="253" t="s">
        <v>471</v>
      </c>
      <c r="AS90" s="253" t="s">
        <v>472</v>
      </c>
      <c r="AT90" s="253" t="s">
        <v>473</v>
      </c>
      <c r="AU90" s="253" t="s">
        <v>474</v>
      </c>
      <c r="AV90" s="253" t="s">
        <v>475</v>
      </c>
      <c r="AW90" s="253" t="s">
        <v>476</v>
      </c>
      <c r="AX90" s="253" t="s">
        <v>477</v>
      </c>
      <c r="AY90" s="253" t="s">
        <v>478</v>
      </c>
      <c r="AZ90" s="253" t="s">
        <v>479</v>
      </c>
      <c r="BA90" s="253" t="s">
        <v>480</v>
      </c>
      <c r="BB90" s="253" t="s">
        <v>481</v>
      </c>
      <c r="BC90" s="253" t="s">
        <v>482</v>
      </c>
      <c r="BD90" s="253" t="s">
        <v>483</v>
      </c>
      <c r="BE90" s="253" t="s">
        <v>484</v>
      </c>
      <c r="BF90" s="253" t="s">
        <v>485</v>
      </c>
      <c r="BG90" s="253" t="s">
        <v>486</v>
      </c>
      <c r="BH90" s="253" t="s">
        <v>487</v>
      </c>
      <c r="BI90" s="253" t="s">
        <v>488</v>
      </c>
      <c r="BJ90" s="253" t="s">
        <v>489</v>
      </c>
      <c r="BK90" s="253" t="s">
        <v>490</v>
      </c>
      <c r="BL90" s="253" t="s">
        <v>491</v>
      </c>
      <c r="BM90" s="253" t="s">
        <v>492</v>
      </c>
      <c r="BN90" s="253" t="s">
        <v>493</v>
      </c>
      <c r="BO90" s="253" t="s">
        <v>494</v>
      </c>
      <c r="BP90" s="253" t="s">
        <v>495</v>
      </c>
      <c r="BQ90" s="253" t="s">
        <v>496</v>
      </c>
      <c r="BR90" s="253" t="s">
        <v>497</v>
      </c>
      <c r="BS90" s="253" t="s">
        <v>498</v>
      </c>
      <c r="BT90" s="253" t="s">
        <v>499</v>
      </c>
      <c r="BU90" s="253" t="s">
        <v>500</v>
      </c>
      <c r="BV90" s="253" t="s">
        <v>501</v>
      </c>
      <c r="BW90" s="253" t="s">
        <v>502</v>
      </c>
      <c r="BX90" s="253" t="s">
        <v>503</v>
      </c>
      <c r="BY90" s="253" t="s">
        <v>504</v>
      </c>
      <c r="BZ90" s="253" t="s">
        <v>505</v>
      </c>
      <c r="CA90" s="253" t="s">
        <v>506</v>
      </c>
      <c r="CB90" s="254" t="s">
        <v>507</v>
      </c>
    </row>
    <row r="91" spans="1:80" ht="26.25" customHeight="1" x14ac:dyDescent="0.4">
      <c r="A91" s="239"/>
      <c r="B91" s="66" t="s">
        <v>167</v>
      </c>
      <c r="C91" s="50"/>
      <c r="D91" s="237">
        <v>0</v>
      </c>
      <c r="E91" s="237">
        <v>0</v>
      </c>
      <c r="F91" s="237">
        <v>0</v>
      </c>
      <c r="G91" s="237">
        <v>0</v>
      </c>
      <c r="H91" s="237">
        <v>0</v>
      </c>
      <c r="I91" s="237">
        <v>0</v>
      </c>
      <c r="J91" s="237">
        <v>0</v>
      </c>
      <c r="K91" s="237">
        <v>0</v>
      </c>
      <c r="L91" s="237">
        <v>0</v>
      </c>
      <c r="M91" s="237">
        <v>0</v>
      </c>
      <c r="N91" s="237">
        <v>0</v>
      </c>
      <c r="O91" s="237">
        <v>0</v>
      </c>
      <c r="P91" s="237">
        <v>0</v>
      </c>
      <c r="Q91" s="237">
        <v>0</v>
      </c>
      <c r="R91" s="237">
        <v>0</v>
      </c>
      <c r="S91" s="237">
        <v>0</v>
      </c>
      <c r="T91" s="237">
        <v>0</v>
      </c>
      <c r="U91" s="237">
        <v>0</v>
      </c>
      <c r="V91" s="237">
        <v>0</v>
      </c>
      <c r="W91" s="237">
        <v>0</v>
      </c>
      <c r="X91" s="237">
        <v>0</v>
      </c>
      <c r="Y91" s="237">
        <v>0</v>
      </c>
      <c r="Z91" s="237">
        <v>0</v>
      </c>
      <c r="AA91" s="237">
        <v>0</v>
      </c>
      <c r="AB91" s="237">
        <v>0</v>
      </c>
      <c r="AC91" s="237">
        <v>0</v>
      </c>
      <c r="AD91" s="237">
        <v>0</v>
      </c>
      <c r="AE91" s="237">
        <v>0</v>
      </c>
      <c r="AF91" s="237">
        <v>0</v>
      </c>
      <c r="AG91" s="237">
        <v>0</v>
      </c>
      <c r="AH91" s="237">
        <v>0</v>
      </c>
      <c r="AI91" s="237">
        <v>2838</v>
      </c>
      <c r="AJ91" s="237">
        <v>3010</v>
      </c>
      <c r="AK91" s="237">
        <v>3584</v>
      </c>
      <c r="AL91" s="237">
        <v>4157</v>
      </c>
      <c r="AM91" s="237">
        <v>4336</v>
      </c>
      <c r="AN91" s="237">
        <v>4541</v>
      </c>
      <c r="AO91" s="237">
        <v>4709</v>
      </c>
      <c r="AP91" s="237">
        <v>4710</v>
      </c>
      <c r="AQ91" s="237">
        <v>4517</v>
      </c>
      <c r="AR91" s="237">
        <v>4089</v>
      </c>
      <c r="AS91" s="237">
        <v>3977</v>
      </c>
      <c r="AT91" s="237">
        <v>4124</v>
      </c>
      <c r="AU91" s="237">
        <v>4593</v>
      </c>
      <c r="AV91" s="237">
        <v>5179</v>
      </c>
      <c r="AW91" s="237">
        <v>5512</v>
      </c>
      <c r="AX91" s="237">
        <v>5647</v>
      </c>
      <c r="AY91" s="237">
        <v>5657</v>
      </c>
      <c r="AZ91" s="237">
        <v>5514</v>
      </c>
      <c r="BA91" s="237">
        <v>3943</v>
      </c>
      <c r="BB91" s="237">
        <v>3834</v>
      </c>
      <c r="BC91" s="237">
        <v>3822</v>
      </c>
      <c r="BD91" s="237">
        <v>3901</v>
      </c>
      <c r="BE91" s="237">
        <v>3986</v>
      </c>
      <c r="BF91" s="237">
        <v>3989</v>
      </c>
      <c r="BG91" s="237">
        <v>3129</v>
      </c>
      <c r="BH91" s="237">
        <v>2187</v>
      </c>
      <c r="BI91" s="237">
        <v>2142</v>
      </c>
      <c r="BJ91" s="237">
        <v>2135</v>
      </c>
      <c r="BK91" s="237">
        <v>2117</v>
      </c>
      <c r="BL91" s="237">
        <v>2087</v>
      </c>
      <c r="BM91" s="237">
        <v>1935</v>
      </c>
      <c r="BN91" s="237">
        <v>1803</v>
      </c>
      <c r="BO91" s="237">
        <v>1619</v>
      </c>
      <c r="BP91" s="237">
        <v>1254</v>
      </c>
      <c r="BQ91" s="237">
        <v>939</v>
      </c>
      <c r="BR91" s="237">
        <v>799</v>
      </c>
      <c r="BS91" s="237">
        <v>706</v>
      </c>
      <c r="BT91" s="237">
        <v>625</v>
      </c>
      <c r="BU91" s="237">
        <v>588</v>
      </c>
      <c r="BV91" s="237">
        <v>494</v>
      </c>
      <c r="BW91" s="237">
        <v>344</v>
      </c>
      <c r="BX91" s="237">
        <v>598</v>
      </c>
      <c r="BY91" s="237">
        <v>598</v>
      </c>
      <c r="BZ91" s="237">
        <v>620</v>
      </c>
      <c r="CA91" s="237">
        <v>642</v>
      </c>
      <c r="CB91" s="238">
        <v>683</v>
      </c>
    </row>
    <row r="92" spans="1:80" ht="26.25" customHeight="1" x14ac:dyDescent="0.4">
      <c r="A92" s="50"/>
      <c r="B92" s="64" t="s">
        <v>604</v>
      </c>
      <c r="C92" s="294"/>
      <c r="D92" s="338"/>
      <c r="E92" s="338"/>
      <c r="F92" s="338"/>
      <c r="G92" s="338"/>
      <c r="H92" s="338"/>
      <c r="I92" s="338"/>
      <c r="J92" s="338"/>
      <c r="K92" s="338"/>
      <c r="L92" s="338"/>
      <c r="M92" s="338"/>
      <c r="N92" s="338"/>
      <c r="O92" s="338"/>
      <c r="P92" s="338"/>
      <c r="Q92" s="338"/>
      <c r="R92" s="338"/>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c r="AP92" s="338"/>
      <c r="AQ92" s="338"/>
      <c r="AR92" s="338"/>
      <c r="AS92" s="338"/>
      <c r="AT92" s="338"/>
      <c r="BX92" s="153"/>
      <c r="BY92" s="153"/>
      <c r="BZ92" s="153"/>
      <c r="CA92" s="153"/>
      <c r="CB92" s="154"/>
    </row>
    <row r="93" spans="1:80" x14ac:dyDescent="0.4">
      <c r="A93" s="256"/>
      <c r="B93" s="212" t="s">
        <v>605</v>
      </c>
      <c r="C93" s="256"/>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v>0</v>
      </c>
      <c r="AH93" s="240">
        <v>0</v>
      </c>
      <c r="AI93" s="240">
        <v>0</v>
      </c>
      <c r="AJ93" s="240">
        <v>0</v>
      </c>
      <c r="AK93" s="240">
        <v>0</v>
      </c>
      <c r="AL93" s="240">
        <v>0</v>
      </c>
      <c r="AM93" s="240">
        <v>0</v>
      </c>
      <c r="AN93" s="240">
        <v>0</v>
      </c>
      <c r="AO93" s="240">
        <v>0</v>
      </c>
      <c r="AP93" s="240">
        <v>0</v>
      </c>
      <c r="AQ93" s="240">
        <v>0</v>
      </c>
      <c r="AR93" s="240">
        <v>0</v>
      </c>
      <c r="AS93" s="240">
        <v>0</v>
      </c>
      <c r="AT93" s="240">
        <v>0</v>
      </c>
      <c r="AU93" s="240">
        <v>0</v>
      </c>
      <c r="AV93" s="240">
        <v>0</v>
      </c>
      <c r="AW93" s="240">
        <v>0</v>
      </c>
      <c r="AX93" s="240">
        <v>0</v>
      </c>
      <c r="AY93" s="240">
        <v>0</v>
      </c>
      <c r="AZ93" s="240">
        <v>0</v>
      </c>
      <c r="BA93" s="240">
        <v>0</v>
      </c>
      <c r="BB93" s="240">
        <v>0</v>
      </c>
      <c r="BC93" s="240">
        <v>0</v>
      </c>
      <c r="BD93" s="240">
        <v>1268</v>
      </c>
      <c r="BE93" s="240">
        <v>1322</v>
      </c>
      <c r="BF93" s="240">
        <v>1345</v>
      </c>
      <c r="BG93" s="240">
        <v>1297</v>
      </c>
      <c r="BH93" s="240">
        <v>1213</v>
      </c>
      <c r="BI93" s="240">
        <v>1198</v>
      </c>
      <c r="BJ93" s="240">
        <v>1196</v>
      </c>
      <c r="BK93" s="240">
        <v>1196</v>
      </c>
      <c r="BL93" s="240">
        <v>1176</v>
      </c>
      <c r="BM93" s="240">
        <v>1055</v>
      </c>
      <c r="BN93" s="240">
        <v>969</v>
      </c>
      <c r="BO93" s="240">
        <v>847</v>
      </c>
      <c r="BP93" s="240">
        <v>530</v>
      </c>
      <c r="BQ93" s="240">
        <v>252</v>
      </c>
      <c r="BR93" s="240">
        <v>138</v>
      </c>
      <c r="BS93" s="240">
        <v>73</v>
      </c>
      <c r="BT93" s="240">
        <v>28</v>
      </c>
      <c r="BU93" s="240">
        <v>6</v>
      </c>
      <c r="BV93" s="240">
        <v>0</v>
      </c>
      <c r="BW93" s="240">
        <v>0</v>
      </c>
      <c r="BX93" s="240">
        <v>0</v>
      </c>
      <c r="BY93" s="240">
        <v>0</v>
      </c>
      <c r="BZ93" s="240">
        <v>0</v>
      </c>
      <c r="CA93" s="240">
        <v>0</v>
      </c>
      <c r="CB93" s="241">
        <v>0</v>
      </c>
    </row>
    <row r="94" spans="1:80" x14ac:dyDescent="0.4">
      <c r="A94" s="50"/>
      <c r="B94" s="171" t="s">
        <v>606</v>
      </c>
      <c r="C94" s="294"/>
      <c r="D94" s="240">
        <v>0</v>
      </c>
      <c r="E94" s="240">
        <v>0</v>
      </c>
      <c r="F94" s="240">
        <v>0</v>
      </c>
      <c r="G94" s="240">
        <v>0</v>
      </c>
      <c r="H94" s="240">
        <v>0</v>
      </c>
      <c r="I94" s="240">
        <v>0</v>
      </c>
      <c r="J94" s="240">
        <v>0</v>
      </c>
      <c r="K94" s="240">
        <v>0</v>
      </c>
      <c r="L94" s="240">
        <v>0</v>
      </c>
      <c r="M94" s="240">
        <v>0</v>
      </c>
      <c r="N94" s="240">
        <v>0</v>
      </c>
      <c r="O94" s="240">
        <v>0</v>
      </c>
      <c r="P94" s="240">
        <v>0</v>
      </c>
      <c r="Q94" s="240">
        <v>0</v>
      </c>
      <c r="R94" s="240">
        <v>0</v>
      </c>
      <c r="S94" s="240">
        <v>0</v>
      </c>
      <c r="T94" s="240">
        <v>0</v>
      </c>
      <c r="U94" s="240">
        <v>0</v>
      </c>
      <c r="V94" s="240">
        <v>0</v>
      </c>
      <c r="W94" s="240">
        <v>0</v>
      </c>
      <c r="X94" s="240">
        <v>0</v>
      </c>
      <c r="Y94" s="240">
        <v>0</v>
      </c>
      <c r="Z94" s="240">
        <v>0</v>
      </c>
      <c r="AA94" s="240">
        <v>0</v>
      </c>
      <c r="AB94" s="240">
        <v>0</v>
      </c>
      <c r="AC94" s="240">
        <v>0</v>
      </c>
      <c r="AD94" s="240">
        <v>0</v>
      </c>
      <c r="AE94" s="240">
        <v>0</v>
      </c>
      <c r="AF94" s="240">
        <v>0</v>
      </c>
      <c r="AG94" s="240">
        <v>0</v>
      </c>
      <c r="AH94" s="240">
        <v>0</v>
      </c>
      <c r="AI94" s="240">
        <v>0</v>
      </c>
      <c r="AJ94" s="240">
        <v>0</v>
      </c>
      <c r="AK94" s="240">
        <v>0</v>
      </c>
      <c r="AL94" s="240">
        <v>0</v>
      </c>
      <c r="AM94" s="240">
        <v>0</v>
      </c>
      <c r="AN94" s="240">
        <v>0</v>
      </c>
      <c r="AO94" s="240">
        <v>0</v>
      </c>
      <c r="AP94" s="240">
        <v>0</v>
      </c>
      <c r="AQ94" s="240">
        <v>0</v>
      </c>
      <c r="AR94" s="240">
        <v>0</v>
      </c>
      <c r="AS94" s="240">
        <v>0</v>
      </c>
      <c r="AT94" s="240">
        <v>0</v>
      </c>
      <c r="AU94" s="240">
        <v>0</v>
      </c>
      <c r="AV94" s="240">
        <v>0</v>
      </c>
      <c r="AW94" s="240">
        <v>0</v>
      </c>
      <c r="AX94" s="240">
        <v>0</v>
      </c>
      <c r="AY94" s="240">
        <v>0</v>
      </c>
      <c r="AZ94" s="240">
        <v>0</v>
      </c>
      <c r="BA94" s="240">
        <v>0</v>
      </c>
      <c r="BB94" s="240">
        <v>0</v>
      </c>
      <c r="BC94" s="240">
        <v>0</v>
      </c>
      <c r="BD94" s="240">
        <v>913</v>
      </c>
      <c r="BE94" s="240">
        <v>889</v>
      </c>
      <c r="BF94" s="240">
        <v>863</v>
      </c>
      <c r="BG94" s="240">
        <v>842</v>
      </c>
      <c r="BH94" s="240">
        <v>808</v>
      </c>
      <c r="BI94" s="240">
        <v>784</v>
      </c>
      <c r="BJ94" s="240">
        <v>776</v>
      </c>
      <c r="BK94" s="240">
        <v>753</v>
      </c>
      <c r="BL94" s="240">
        <v>737</v>
      </c>
      <c r="BM94" s="240">
        <v>706</v>
      </c>
      <c r="BN94" s="240">
        <v>653</v>
      </c>
      <c r="BO94" s="240">
        <v>589</v>
      </c>
      <c r="BP94" s="240">
        <v>534</v>
      </c>
      <c r="BQ94" s="240">
        <v>491</v>
      </c>
      <c r="BR94" s="240">
        <v>462</v>
      </c>
      <c r="BS94" s="240">
        <v>431</v>
      </c>
      <c r="BT94" s="240">
        <v>395</v>
      </c>
      <c r="BU94" s="240">
        <v>379</v>
      </c>
      <c r="BV94" s="240">
        <v>314</v>
      </c>
      <c r="BW94" s="240">
        <v>210</v>
      </c>
      <c r="BX94" s="240">
        <v>333</v>
      </c>
      <c r="BY94" s="240">
        <v>315</v>
      </c>
      <c r="BZ94" s="240">
        <v>314</v>
      </c>
      <c r="CA94" s="240">
        <v>319</v>
      </c>
      <c r="CB94" s="241">
        <v>334</v>
      </c>
    </row>
    <row r="95" spans="1:80" x14ac:dyDescent="0.4">
      <c r="A95" s="50"/>
      <c r="B95" s="212" t="s">
        <v>410</v>
      </c>
      <c r="C95" s="50"/>
      <c r="D95" s="240">
        <v>0</v>
      </c>
      <c r="E95" s="240">
        <v>0</v>
      </c>
      <c r="F95" s="240">
        <v>0</v>
      </c>
      <c r="G95" s="240">
        <v>0</v>
      </c>
      <c r="H95" s="240">
        <v>0</v>
      </c>
      <c r="I95" s="240">
        <v>0</v>
      </c>
      <c r="J95" s="240">
        <v>0</v>
      </c>
      <c r="K95" s="240">
        <v>0</v>
      </c>
      <c r="L95" s="240">
        <v>0</v>
      </c>
      <c r="M95" s="240">
        <v>0</v>
      </c>
      <c r="N95" s="240">
        <v>0</v>
      </c>
      <c r="O95" s="240">
        <v>0</v>
      </c>
      <c r="P95" s="240">
        <v>0</v>
      </c>
      <c r="Q95" s="240">
        <v>0</v>
      </c>
      <c r="R95" s="240">
        <v>0</v>
      </c>
      <c r="S95" s="240">
        <v>0</v>
      </c>
      <c r="T95" s="240">
        <v>0</v>
      </c>
      <c r="U95" s="240">
        <v>0</v>
      </c>
      <c r="V95" s="240">
        <v>0</v>
      </c>
      <c r="W95" s="240">
        <v>0</v>
      </c>
      <c r="X95" s="240">
        <v>0</v>
      </c>
      <c r="Y95" s="240">
        <v>0</v>
      </c>
      <c r="Z95" s="240">
        <v>0</v>
      </c>
      <c r="AA95" s="240">
        <v>0</v>
      </c>
      <c r="AB95" s="240">
        <v>0</v>
      </c>
      <c r="AC95" s="240">
        <v>0</v>
      </c>
      <c r="AD95" s="240">
        <v>0</v>
      </c>
      <c r="AE95" s="240">
        <v>0</v>
      </c>
      <c r="AF95" s="240">
        <v>0</v>
      </c>
      <c r="AG95" s="240">
        <v>0</v>
      </c>
      <c r="AH95" s="240">
        <v>0</v>
      </c>
      <c r="AI95" s="240">
        <v>0</v>
      </c>
      <c r="AJ95" s="240">
        <v>0</v>
      </c>
      <c r="AK95" s="240">
        <v>0</v>
      </c>
      <c r="AL95" s="240">
        <v>0</v>
      </c>
      <c r="AM95" s="240">
        <v>0</v>
      </c>
      <c r="AN95" s="240">
        <v>0</v>
      </c>
      <c r="AO95" s="240">
        <v>0</v>
      </c>
      <c r="AP95" s="240">
        <v>0</v>
      </c>
      <c r="AQ95" s="240">
        <v>0</v>
      </c>
      <c r="AR95" s="240">
        <v>0</v>
      </c>
      <c r="AS95" s="240">
        <v>0</v>
      </c>
      <c r="AT95" s="240">
        <v>0</v>
      </c>
      <c r="AU95" s="240">
        <v>0</v>
      </c>
      <c r="AV95" s="240">
        <v>0</v>
      </c>
      <c r="AW95" s="240">
        <v>0</v>
      </c>
      <c r="AX95" s="240">
        <v>0</v>
      </c>
      <c r="AY95" s="240">
        <v>0</v>
      </c>
      <c r="AZ95" s="240">
        <v>0</v>
      </c>
      <c r="BA95" s="240">
        <v>0</v>
      </c>
      <c r="BB95" s="240">
        <v>0</v>
      </c>
      <c r="BC95" s="240">
        <v>0</v>
      </c>
      <c r="BD95" s="240">
        <v>92</v>
      </c>
      <c r="BE95" s="240">
        <v>97</v>
      </c>
      <c r="BF95" s="240">
        <v>106</v>
      </c>
      <c r="BG95" s="240">
        <v>100</v>
      </c>
      <c r="BH95" s="240">
        <v>80</v>
      </c>
      <c r="BI95" s="240">
        <v>81</v>
      </c>
      <c r="BJ95" s="240">
        <v>83</v>
      </c>
      <c r="BK95" s="240">
        <v>85</v>
      </c>
      <c r="BL95" s="240">
        <v>89</v>
      </c>
      <c r="BM95" s="240">
        <v>97</v>
      </c>
      <c r="BN95" s="240">
        <v>109</v>
      </c>
      <c r="BO95" s="240">
        <v>121</v>
      </c>
      <c r="BP95" s="240">
        <v>136</v>
      </c>
      <c r="BQ95" s="240">
        <v>150</v>
      </c>
      <c r="BR95" s="240">
        <v>160</v>
      </c>
      <c r="BS95" s="240">
        <v>169</v>
      </c>
      <c r="BT95" s="240">
        <v>173</v>
      </c>
      <c r="BU95" s="240">
        <v>180</v>
      </c>
      <c r="BV95" s="240">
        <v>165</v>
      </c>
      <c r="BW95" s="240">
        <v>127</v>
      </c>
      <c r="BX95" s="240">
        <v>250</v>
      </c>
      <c r="BY95" s="240">
        <v>267</v>
      </c>
      <c r="BZ95" s="240">
        <v>290</v>
      </c>
      <c r="CA95" s="240">
        <v>306</v>
      </c>
      <c r="CB95" s="241">
        <v>331</v>
      </c>
    </row>
    <row r="96" spans="1:80" x14ac:dyDescent="0.4">
      <c r="A96" s="50"/>
      <c r="B96" s="212" t="s">
        <v>607</v>
      </c>
      <c r="C96" s="64"/>
      <c r="D96" s="240">
        <v>0</v>
      </c>
      <c r="E96" s="240">
        <v>0</v>
      </c>
      <c r="F96" s="240">
        <v>0</v>
      </c>
      <c r="G96" s="240">
        <v>0</v>
      </c>
      <c r="H96" s="240">
        <v>0</v>
      </c>
      <c r="I96" s="240">
        <v>0</v>
      </c>
      <c r="J96" s="240">
        <v>0</v>
      </c>
      <c r="K96" s="240">
        <v>0</v>
      </c>
      <c r="L96" s="240">
        <v>0</v>
      </c>
      <c r="M96" s="240">
        <v>0</v>
      </c>
      <c r="N96" s="240">
        <v>0</v>
      </c>
      <c r="O96" s="240">
        <v>0</v>
      </c>
      <c r="P96" s="240">
        <v>0</v>
      </c>
      <c r="Q96" s="240">
        <v>0</v>
      </c>
      <c r="R96" s="240">
        <v>0</v>
      </c>
      <c r="S96" s="240">
        <v>0</v>
      </c>
      <c r="T96" s="240">
        <v>0</v>
      </c>
      <c r="U96" s="240">
        <v>0</v>
      </c>
      <c r="V96" s="240">
        <v>0</v>
      </c>
      <c r="W96" s="240">
        <v>0</v>
      </c>
      <c r="X96" s="240">
        <v>0</v>
      </c>
      <c r="Y96" s="240">
        <v>0</v>
      </c>
      <c r="Z96" s="240">
        <v>0</v>
      </c>
      <c r="AA96" s="240">
        <v>0</v>
      </c>
      <c r="AB96" s="240">
        <v>0</v>
      </c>
      <c r="AC96" s="240">
        <v>0</v>
      </c>
      <c r="AD96" s="240">
        <v>0</v>
      </c>
      <c r="AE96" s="240">
        <v>0</v>
      </c>
      <c r="AF96" s="240">
        <v>0</v>
      </c>
      <c r="AG96" s="240">
        <v>0</v>
      </c>
      <c r="AH96" s="240">
        <v>0</v>
      </c>
      <c r="AI96" s="240">
        <v>0</v>
      </c>
      <c r="AJ96" s="240">
        <v>0</v>
      </c>
      <c r="AK96" s="240">
        <v>0</v>
      </c>
      <c r="AL96" s="240">
        <v>0</v>
      </c>
      <c r="AM96" s="240">
        <v>0</v>
      </c>
      <c r="AN96" s="240">
        <v>0</v>
      </c>
      <c r="AO96" s="240">
        <v>0</v>
      </c>
      <c r="AP96" s="240">
        <v>0</v>
      </c>
      <c r="AQ96" s="240">
        <v>0</v>
      </c>
      <c r="AR96" s="240">
        <v>0</v>
      </c>
      <c r="AS96" s="240">
        <v>0</v>
      </c>
      <c r="AT96" s="240">
        <v>0</v>
      </c>
      <c r="AU96" s="240">
        <v>0</v>
      </c>
      <c r="AV96" s="240">
        <v>0</v>
      </c>
      <c r="AW96" s="240">
        <v>0</v>
      </c>
      <c r="AX96" s="240">
        <v>0</v>
      </c>
      <c r="AY96" s="240">
        <v>0</v>
      </c>
      <c r="AZ96" s="240">
        <v>0</v>
      </c>
      <c r="BA96" s="240">
        <v>0</v>
      </c>
      <c r="BB96" s="240">
        <v>0</v>
      </c>
      <c r="BC96" s="240">
        <v>0</v>
      </c>
      <c r="BD96" s="240">
        <v>1628</v>
      </c>
      <c r="BE96" s="240">
        <v>1677</v>
      </c>
      <c r="BF96" s="240">
        <v>1675</v>
      </c>
      <c r="BG96" s="240">
        <v>890</v>
      </c>
      <c r="BH96" s="240">
        <v>86</v>
      </c>
      <c r="BI96" s="240">
        <v>79</v>
      </c>
      <c r="BJ96" s="240">
        <v>79</v>
      </c>
      <c r="BK96" s="240">
        <v>83</v>
      </c>
      <c r="BL96" s="240">
        <v>85</v>
      </c>
      <c r="BM96" s="240">
        <v>76</v>
      </c>
      <c r="BN96" s="240">
        <v>71</v>
      </c>
      <c r="BO96" s="240">
        <v>62</v>
      </c>
      <c r="BP96" s="240">
        <v>53</v>
      </c>
      <c r="BQ96" s="240">
        <v>46</v>
      </c>
      <c r="BR96" s="240">
        <v>39</v>
      </c>
      <c r="BS96" s="240">
        <v>33</v>
      </c>
      <c r="BT96" s="240">
        <v>29</v>
      </c>
      <c r="BU96" s="240">
        <v>24</v>
      </c>
      <c r="BV96" s="240">
        <v>14</v>
      </c>
      <c r="BW96" s="240">
        <v>7</v>
      </c>
      <c r="BX96" s="240">
        <v>14</v>
      </c>
      <c r="BY96" s="240">
        <v>16</v>
      </c>
      <c r="BZ96" s="240">
        <v>16</v>
      </c>
      <c r="CA96" s="240">
        <v>17</v>
      </c>
      <c r="CB96" s="241">
        <v>17</v>
      </c>
    </row>
    <row r="97" spans="1:80" ht="26.25" customHeight="1" x14ac:dyDescent="0.4">
      <c r="A97" s="256"/>
      <c r="B97" s="64" t="s">
        <v>611</v>
      </c>
      <c r="D97" s="240">
        <v>0</v>
      </c>
      <c r="E97" s="240">
        <v>0</v>
      </c>
      <c r="F97" s="240">
        <v>0</v>
      </c>
      <c r="G97" s="240">
        <v>0</v>
      </c>
      <c r="H97" s="240">
        <v>0</v>
      </c>
      <c r="I97" s="240">
        <v>0</v>
      </c>
      <c r="J97" s="240">
        <v>0</v>
      </c>
      <c r="K97" s="240">
        <v>0</v>
      </c>
      <c r="L97" s="240">
        <v>0</v>
      </c>
      <c r="M97" s="240">
        <v>0</v>
      </c>
      <c r="N97" s="240">
        <v>0</v>
      </c>
      <c r="O97" s="240">
        <v>0</v>
      </c>
      <c r="P97" s="240">
        <v>0</v>
      </c>
      <c r="Q97" s="240">
        <v>0</v>
      </c>
      <c r="R97" s="240">
        <v>0</v>
      </c>
      <c r="S97" s="240">
        <v>0</v>
      </c>
      <c r="T97" s="240">
        <v>0</v>
      </c>
      <c r="U97" s="240">
        <v>0</v>
      </c>
      <c r="V97" s="240">
        <v>0</v>
      </c>
      <c r="W97" s="240">
        <v>0</v>
      </c>
      <c r="X97" s="240">
        <v>0</v>
      </c>
      <c r="Y97" s="240">
        <v>0</v>
      </c>
      <c r="Z97" s="240">
        <v>0</v>
      </c>
      <c r="AA97" s="240">
        <v>0</v>
      </c>
      <c r="AB97" s="240">
        <v>0</v>
      </c>
      <c r="AC97" s="240">
        <v>0</v>
      </c>
      <c r="AD97" s="240">
        <v>0</v>
      </c>
      <c r="AE97" s="240">
        <v>0</v>
      </c>
      <c r="AF97" s="240">
        <v>0</v>
      </c>
      <c r="AG97" s="240">
        <v>0</v>
      </c>
      <c r="AH97" s="240">
        <v>0</v>
      </c>
      <c r="AI97" s="240">
        <v>1115</v>
      </c>
      <c r="AJ97" s="240">
        <v>1316</v>
      </c>
      <c r="AK97" s="240">
        <v>1846</v>
      </c>
      <c r="AL97" s="240">
        <v>2376</v>
      </c>
      <c r="AM97" s="240">
        <v>2685</v>
      </c>
      <c r="AN97" s="240">
        <v>2858</v>
      </c>
      <c r="AO97" s="240">
        <v>2992</v>
      </c>
      <c r="AP97" s="240">
        <v>2988</v>
      </c>
      <c r="AQ97" s="240">
        <v>2790</v>
      </c>
      <c r="AR97" s="240">
        <v>2370</v>
      </c>
      <c r="AS97" s="240">
        <v>2370</v>
      </c>
      <c r="AT97" s="240">
        <v>2449</v>
      </c>
      <c r="AU97" s="240">
        <v>3018</v>
      </c>
      <c r="AV97" s="240">
        <v>3536</v>
      </c>
      <c r="AW97" s="240">
        <v>3776</v>
      </c>
      <c r="AX97" s="240">
        <v>3882</v>
      </c>
      <c r="AY97" s="240">
        <v>3876</v>
      </c>
      <c r="AZ97" s="240">
        <v>3750</v>
      </c>
      <c r="BA97" s="240">
        <v>2238</v>
      </c>
      <c r="BB97" s="240">
        <v>2192</v>
      </c>
      <c r="BC97" s="240">
        <v>2202</v>
      </c>
      <c r="BD97" s="240">
        <v>2230</v>
      </c>
      <c r="BE97" s="240">
        <v>2235</v>
      </c>
      <c r="BF97" s="240">
        <v>2213</v>
      </c>
      <c r="BG97" s="240">
        <v>2218</v>
      </c>
      <c r="BH97" s="240">
        <v>2175</v>
      </c>
      <c r="BI97" s="240">
        <v>2131</v>
      </c>
      <c r="BJ97" s="240">
        <v>2123</v>
      </c>
      <c r="BK97" s="240">
        <v>2105</v>
      </c>
      <c r="BL97" s="240">
        <v>2076</v>
      </c>
      <c r="BM97" s="240">
        <v>1925</v>
      </c>
      <c r="BN97" s="240">
        <v>0</v>
      </c>
      <c r="BO97" s="240">
        <v>0</v>
      </c>
      <c r="BP97" s="240">
        <v>0</v>
      </c>
      <c r="BQ97" s="240">
        <v>0</v>
      </c>
      <c r="BR97" s="240">
        <v>0</v>
      </c>
      <c r="BS97" s="240">
        <v>0</v>
      </c>
      <c r="BT97" s="240">
        <v>0</v>
      </c>
      <c r="BU97" s="240">
        <v>0</v>
      </c>
      <c r="BV97" s="240">
        <v>0</v>
      </c>
      <c r="BW97" s="240">
        <v>0</v>
      </c>
      <c r="BX97" s="240">
        <v>0</v>
      </c>
      <c r="BY97" s="240">
        <v>0</v>
      </c>
      <c r="BZ97" s="240">
        <v>0</v>
      </c>
      <c r="CA97" s="240">
        <v>0</v>
      </c>
      <c r="CB97" s="241">
        <v>0</v>
      </c>
    </row>
    <row r="98" spans="1:80" x14ac:dyDescent="0.4">
      <c r="A98" s="256"/>
      <c r="B98" s="64" t="s">
        <v>612</v>
      </c>
      <c r="D98" s="240">
        <v>0</v>
      </c>
      <c r="E98" s="240">
        <v>0</v>
      </c>
      <c r="F98" s="240">
        <v>0</v>
      </c>
      <c r="G98" s="240">
        <v>0</v>
      </c>
      <c r="H98" s="240">
        <v>0</v>
      </c>
      <c r="I98" s="240">
        <v>0</v>
      </c>
      <c r="J98" s="240">
        <v>0</v>
      </c>
      <c r="K98" s="240">
        <v>0</v>
      </c>
      <c r="L98" s="240">
        <v>0</v>
      </c>
      <c r="M98" s="240">
        <v>0</v>
      </c>
      <c r="N98" s="240">
        <v>0</v>
      </c>
      <c r="O98" s="240">
        <v>0</v>
      </c>
      <c r="P98" s="240">
        <v>0</v>
      </c>
      <c r="Q98" s="240">
        <v>0</v>
      </c>
      <c r="R98" s="240">
        <v>0</v>
      </c>
      <c r="S98" s="240">
        <v>0</v>
      </c>
      <c r="T98" s="240">
        <v>0</v>
      </c>
      <c r="U98" s="240">
        <v>0</v>
      </c>
      <c r="V98" s="240">
        <v>0</v>
      </c>
      <c r="W98" s="240">
        <v>0</v>
      </c>
      <c r="X98" s="240">
        <v>0</v>
      </c>
      <c r="Y98" s="240">
        <v>0</v>
      </c>
      <c r="Z98" s="240">
        <v>0</v>
      </c>
      <c r="AA98" s="240">
        <v>0</v>
      </c>
      <c r="AB98" s="240">
        <v>0</v>
      </c>
      <c r="AC98" s="240">
        <v>0</v>
      </c>
      <c r="AD98" s="240">
        <v>0</v>
      </c>
      <c r="AE98" s="240">
        <v>0</v>
      </c>
      <c r="AF98" s="240">
        <v>0</v>
      </c>
      <c r="AG98" s="240">
        <v>0</v>
      </c>
      <c r="AH98" s="240">
        <v>0</v>
      </c>
      <c r="AI98" s="240">
        <v>0</v>
      </c>
      <c r="AJ98" s="240">
        <v>0</v>
      </c>
      <c r="AK98" s="240">
        <v>0</v>
      </c>
      <c r="AL98" s="240">
        <v>0</v>
      </c>
      <c r="AM98" s="240">
        <v>0</v>
      </c>
      <c r="AN98" s="240">
        <v>0</v>
      </c>
      <c r="AO98" s="240">
        <v>0</v>
      </c>
      <c r="AP98" s="240">
        <v>0</v>
      </c>
      <c r="AQ98" s="240">
        <v>0</v>
      </c>
      <c r="AR98" s="240">
        <v>0</v>
      </c>
      <c r="AS98" s="240">
        <v>0</v>
      </c>
      <c r="AT98" s="240">
        <v>0</v>
      </c>
      <c r="AU98" s="240">
        <v>0</v>
      </c>
      <c r="AV98" s="240">
        <v>0</v>
      </c>
      <c r="AW98" s="240">
        <v>0</v>
      </c>
      <c r="AX98" s="240">
        <v>0</v>
      </c>
      <c r="AY98" s="240">
        <v>0</v>
      </c>
      <c r="AZ98" s="240">
        <v>0</v>
      </c>
      <c r="BA98" s="240">
        <v>0</v>
      </c>
      <c r="BB98" s="240">
        <v>0</v>
      </c>
      <c r="BC98" s="240">
        <v>0</v>
      </c>
      <c r="BD98" s="240">
        <v>2633</v>
      </c>
      <c r="BE98" s="240">
        <v>2663</v>
      </c>
      <c r="BF98" s="240">
        <v>2644</v>
      </c>
      <c r="BG98" s="240">
        <v>1832</v>
      </c>
      <c r="BH98" s="240">
        <v>974</v>
      </c>
      <c r="BI98" s="240">
        <v>944</v>
      </c>
      <c r="BJ98" s="240">
        <v>938</v>
      </c>
      <c r="BK98" s="240">
        <v>922</v>
      </c>
      <c r="BL98" s="240">
        <v>911</v>
      </c>
      <c r="BM98" s="240">
        <v>880</v>
      </c>
      <c r="BN98" s="240">
        <v>833</v>
      </c>
      <c r="BO98" s="240">
        <v>771</v>
      </c>
      <c r="BP98" s="240">
        <v>723</v>
      </c>
      <c r="BQ98" s="240">
        <v>687</v>
      </c>
      <c r="BR98" s="240">
        <v>661</v>
      </c>
      <c r="BS98" s="240">
        <v>633</v>
      </c>
      <c r="BT98" s="240">
        <v>598</v>
      </c>
      <c r="BU98" s="240">
        <v>582</v>
      </c>
      <c r="BV98" s="240">
        <v>493</v>
      </c>
      <c r="BW98" s="240">
        <v>344</v>
      </c>
      <c r="BX98" s="240">
        <v>598</v>
      </c>
      <c r="BY98" s="240">
        <v>598</v>
      </c>
      <c r="BZ98" s="240">
        <v>620</v>
      </c>
      <c r="CA98" s="240">
        <v>642</v>
      </c>
      <c r="CB98" s="241">
        <v>683</v>
      </c>
    </row>
    <row r="99" spans="1:80" ht="24.75" customHeight="1" x14ac:dyDescent="0.4">
      <c r="A99" s="50"/>
      <c r="B99" s="64" t="s">
        <v>613</v>
      </c>
      <c r="BX99" s="153"/>
      <c r="BY99" s="153"/>
      <c r="BZ99" s="153"/>
      <c r="CA99" s="153"/>
      <c r="CB99" s="154"/>
    </row>
    <row r="100" spans="1:80" x14ac:dyDescent="0.4">
      <c r="A100" s="256"/>
      <c r="B100" s="171" t="s">
        <v>614</v>
      </c>
      <c r="D100" s="240">
        <v>0</v>
      </c>
      <c r="E100" s="240">
        <v>0</v>
      </c>
      <c r="F100" s="240">
        <v>0</v>
      </c>
      <c r="G100" s="240">
        <v>0</v>
      </c>
      <c r="H100" s="240">
        <v>0</v>
      </c>
      <c r="I100" s="240">
        <v>0</v>
      </c>
      <c r="J100" s="240">
        <v>0</v>
      </c>
      <c r="K100" s="240">
        <v>0</v>
      </c>
      <c r="L100" s="240">
        <v>0</v>
      </c>
      <c r="M100" s="240">
        <v>0</v>
      </c>
      <c r="N100" s="240">
        <v>0</v>
      </c>
      <c r="O100" s="240">
        <v>0</v>
      </c>
      <c r="P100" s="240">
        <v>0</v>
      </c>
      <c r="Q100" s="240">
        <v>0</v>
      </c>
      <c r="R100" s="240">
        <v>0</v>
      </c>
      <c r="S100" s="240">
        <v>0</v>
      </c>
      <c r="T100" s="240">
        <v>0</v>
      </c>
      <c r="U100" s="240">
        <v>0</v>
      </c>
      <c r="V100" s="240">
        <v>0</v>
      </c>
      <c r="W100" s="240">
        <v>0</v>
      </c>
      <c r="X100" s="240">
        <v>0</v>
      </c>
      <c r="Y100" s="240">
        <v>0</v>
      </c>
      <c r="Z100" s="240">
        <v>0</v>
      </c>
      <c r="AA100" s="240">
        <v>0</v>
      </c>
      <c r="AB100" s="240">
        <v>0</v>
      </c>
      <c r="AC100" s="240">
        <v>0</v>
      </c>
      <c r="AD100" s="240">
        <v>0</v>
      </c>
      <c r="AE100" s="240">
        <v>0</v>
      </c>
      <c r="AF100" s="240">
        <v>0</v>
      </c>
      <c r="AG100" s="240">
        <v>0</v>
      </c>
      <c r="AH100" s="240">
        <v>0</v>
      </c>
      <c r="AI100" s="240">
        <v>551</v>
      </c>
      <c r="AJ100" s="240">
        <v>746</v>
      </c>
      <c r="AK100" s="240">
        <v>1179</v>
      </c>
      <c r="AL100" s="240">
        <v>1611</v>
      </c>
      <c r="AM100" s="240">
        <v>1813</v>
      </c>
      <c r="AN100" s="240">
        <v>1885</v>
      </c>
      <c r="AO100" s="240">
        <v>1892</v>
      </c>
      <c r="AP100" s="240">
        <v>1832</v>
      </c>
      <c r="AQ100" s="240">
        <v>1578</v>
      </c>
      <c r="AR100" s="240">
        <v>1249</v>
      </c>
      <c r="AS100" s="240">
        <v>1031</v>
      </c>
      <c r="AT100" s="240">
        <v>1007</v>
      </c>
      <c r="AU100" s="240">
        <v>1441</v>
      </c>
      <c r="AV100" s="240">
        <v>1753</v>
      </c>
      <c r="AW100" s="240">
        <v>1790</v>
      </c>
      <c r="AX100" s="240">
        <v>1800</v>
      </c>
      <c r="AY100" s="240">
        <v>1659</v>
      </c>
      <c r="AZ100" s="240">
        <v>1461</v>
      </c>
      <c r="BA100" s="240">
        <v>0</v>
      </c>
      <c r="BB100" s="240">
        <v>0</v>
      </c>
      <c r="BC100" s="240">
        <v>0</v>
      </c>
      <c r="BD100" s="240">
        <v>0</v>
      </c>
      <c r="BE100" s="240">
        <v>0</v>
      </c>
      <c r="BF100" s="240">
        <v>0</v>
      </c>
      <c r="BG100" s="240">
        <v>0</v>
      </c>
      <c r="BH100" s="240">
        <v>0</v>
      </c>
      <c r="BI100" s="240">
        <v>0</v>
      </c>
      <c r="BJ100" s="240">
        <v>0</v>
      </c>
      <c r="BK100" s="240">
        <v>0</v>
      </c>
      <c r="BL100" s="240">
        <v>0</v>
      </c>
      <c r="BM100" s="240">
        <v>0</v>
      </c>
      <c r="BN100" s="240">
        <v>0</v>
      </c>
      <c r="BO100" s="240">
        <v>0</v>
      </c>
      <c r="BP100" s="240">
        <v>0</v>
      </c>
      <c r="BQ100" s="240">
        <v>0</v>
      </c>
      <c r="BR100" s="240">
        <v>0</v>
      </c>
      <c r="BS100" s="240">
        <v>0</v>
      </c>
      <c r="BT100" s="240">
        <v>0</v>
      </c>
      <c r="BU100" s="240">
        <v>0</v>
      </c>
      <c r="BV100" s="240">
        <v>0</v>
      </c>
      <c r="BW100" s="240">
        <v>0</v>
      </c>
      <c r="BX100" s="240">
        <v>0</v>
      </c>
      <c r="BY100" s="240">
        <v>0</v>
      </c>
      <c r="BZ100" s="240">
        <v>0</v>
      </c>
      <c r="CA100" s="240">
        <v>0</v>
      </c>
      <c r="CB100" s="241">
        <v>0</v>
      </c>
    </row>
    <row r="101" spans="1:80" x14ac:dyDescent="0.4">
      <c r="A101" s="256"/>
      <c r="B101" s="171" t="s">
        <v>615</v>
      </c>
      <c r="D101" s="240">
        <v>0</v>
      </c>
      <c r="E101" s="240">
        <v>0</v>
      </c>
      <c r="F101" s="240">
        <v>0</v>
      </c>
      <c r="G101" s="240">
        <v>0</v>
      </c>
      <c r="H101" s="240">
        <v>0</v>
      </c>
      <c r="I101" s="240">
        <v>0</v>
      </c>
      <c r="J101" s="240">
        <v>0</v>
      </c>
      <c r="K101" s="240">
        <v>0</v>
      </c>
      <c r="L101" s="240">
        <v>0</v>
      </c>
      <c r="M101" s="240">
        <v>0</v>
      </c>
      <c r="N101" s="240">
        <v>0</v>
      </c>
      <c r="O101" s="240">
        <v>0</v>
      </c>
      <c r="P101" s="240">
        <v>0</v>
      </c>
      <c r="Q101" s="240">
        <v>0</v>
      </c>
      <c r="R101" s="240">
        <v>0</v>
      </c>
      <c r="S101" s="240">
        <v>0</v>
      </c>
      <c r="T101" s="240">
        <v>0</v>
      </c>
      <c r="U101" s="240">
        <v>0</v>
      </c>
      <c r="V101" s="240">
        <v>0</v>
      </c>
      <c r="W101" s="240">
        <v>0</v>
      </c>
      <c r="X101" s="240">
        <v>0</v>
      </c>
      <c r="Y101" s="240">
        <v>0</v>
      </c>
      <c r="Z101" s="240">
        <v>0</v>
      </c>
      <c r="AA101" s="240">
        <v>0</v>
      </c>
      <c r="AB101" s="240">
        <v>0</v>
      </c>
      <c r="AC101" s="240">
        <v>0</v>
      </c>
      <c r="AD101" s="240">
        <v>0</v>
      </c>
      <c r="AE101" s="240">
        <v>0</v>
      </c>
      <c r="AF101" s="240">
        <v>0</v>
      </c>
      <c r="AG101" s="240">
        <v>0</v>
      </c>
      <c r="AH101" s="240">
        <v>0</v>
      </c>
      <c r="AI101" s="240">
        <v>1723</v>
      </c>
      <c r="AJ101" s="240">
        <v>1694</v>
      </c>
      <c r="AK101" s="240">
        <v>1738</v>
      </c>
      <c r="AL101" s="240">
        <v>1781</v>
      </c>
      <c r="AM101" s="240">
        <v>1651</v>
      </c>
      <c r="AN101" s="240">
        <v>1683</v>
      </c>
      <c r="AO101" s="240">
        <v>1717</v>
      </c>
      <c r="AP101" s="240">
        <v>1722</v>
      </c>
      <c r="AQ101" s="240">
        <v>1727</v>
      </c>
      <c r="AR101" s="240">
        <v>1719</v>
      </c>
      <c r="AS101" s="240">
        <v>1607</v>
      </c>
      <c r="AT101" s="240">
        <v>1675</v>
      </c>
      <c r="AU101" s="240">
        <v>1575</v>
      </c>
      <c r="AV101" s="240">
        <v>1643</v>
      </c>
      <c r="AW101" s="240">
        <v>1736</v>
      </c>
      <c r="AX101" s="240">
        <v>1765</v>
      </c>
      <c r="AY101" s="240">
        <v>1781</v>
      </c>
      <c r="AZ101" s="240">
        <v>1764</v>
      </c>
      <c r="BA101" s="240">
        <v>1705</v>
      </c>
      <c r="BB101" s="240">
        <v>1643</v>
      </c>
      <c r="BC101" s="240">
        <v>1620</v>
      </c>
      <c r="BD101" s="240">
        <v>1671</v>
      </c>
      <c r="BE101" s="240">
        <v>1750</v>
      </c>
      <c r="BF101" s="240">
        <v>1776</v>
      </c>
      <c r="BG101" s="240">
        <v>911</v>
      </c>
      <c r="BH101" s="240">
        <v>12</v>
      </c>
      <c r="BI101" s="240">
        <v>11</v>
      </c>
      <c r="BJ101" s="240">
        <v>12</v>
      </c>
      <c r="BK101" s="240">
        <v>12</v>
      </c>
      <c r="BL101" s="240">
        <v>11</v>
      </c>
      <c r="BM101" s="240">
        <v>10</v>
      </c>
      <c r="BN101" s="240">
        <v>0</v>
      </c>
      <c r="BO101" s="240">
        <v>0</v>
      </c>
      <c r="BP101" s="240">
        <v>0</v>
      </c>
      <c r="BQ101" s="240">
        <v>0</v>
      </c>
      <c r="BR101" s="240">
        <v>0</v>
      </c>
      <c r="BS101" s="240">
        <v>0</v>
      </c>
      <c r="BT101" s="240">
        <v>0</v>
      </c>
      <c r="BU101" s="240">
        <v>0</v>
      </c>
      <c r="BV101" s="240">
        <v>0</v>
      </c>
      <c r="BW101" s="240">
        <v>0</v>
      </c>
      <c r="BX101" s="240">
        <v>0</v>
      </c>
      <c r="BY101" s="240">
        <v>0</v>
      </c>
      <c r="BZ101" s="240">
        <v>0</v>
      </c>
      <c r="CA101" s="240">
        <v>0</v>
      </c>
      <c r="CB101" s="241">
        <v>0</v>
      </c>
    </row>
    <row r="102" spans="1:80" x14ac:dyDescent="0.4">
      <c r="A102" s="50"/>
      <c r="B102" s="171" t="s">
        <v>600</v>
      </c>
      <c r="D102" s="240">
        <v>0</v>
      </c>
      <c r="E102" s="240">
        <v>0</v>
      </c>
      <c r="F102" s="240">
        <v>0</v>
      </c>
      <c r="G102" s="240">
        <v>0</v>
      </c>
      <c r="H102" s="240">
        <v>0</v>
      </c>
      <c r="I102" s="240">
        <v>0</v>
      </c>
      <c r="J102" s="240">
        <v>0</v>
      </c>
      <c r="K102" s="240">
        <v>0</v>
      </c>
      <c r="L102" s="240">
        <v>0</v>
      </c>
      <c r="M102" s="240">
        <v>0</v>
      </c>
      <c r="N102" s="240">
        <v>0</v>
      </c>
      <c r="O102" s="240">
        <v>0</v>
      </c>
      <c r="P102" s="240">
        <v>0</v>
      </c>
      <c r="Q102" s="240">
        <v>0</v>
      </c>
      <c r="R102" s="240">
        <v>0</v>
      </c>
      <c r="S102" s="240">
        <v>0</v>
      </c>
      <c r="T102" s="240">
        <v>0</v>
      </c>
      <c r="U102" s="240">
        <v>0</v>
      </c>
      <c r="V102" s="240">
        <v>0</v>
      </c>
      <c r="W102" s="240">
        <v>0</v>
      </c>
      <c r="X102" s="240">
        <v>0</v>
      </c>
      <c r="Y102" s="240">
        <v>0</v>
      </c>
      <c r="Z102" s="240">
        <v>0</v>
      </c>
      <c r="AA102" s="240">
        <v>0</v>
      </c>
      <c r="AB102" s="240">
        <v>0</v>
      </c>
      <c r="AC102" s="240">
        <v>0</v>
      </c>
      <c r="AD102" s="240">
        <v>0</v>
      </c>
      <c r="AE102" s="240">
        <v>0</v>
      </c>
      <c r="AF102" s="240">
        <v>0</v>
      </c>
      <c r="AG102" s="240">
        <v>0</v>
      </c>
      <c r="AH102" s="240">
        <v>0</v>
      </c>
      <c r="AI102" s="240">
        <v>207</v>
      </c>
      <c r="AJ102" s="240">
        <v>205</v>
      </c>
      <c r="AK102" s="240">
        <v>221</v>
      </c>
      <c r="AL102" s="240">
        <v>240</v>
      </c>
      <c r="AM102" s="240">
        <v>241</v>
      </c>
      <c r="AN102" s="240">
        <v>273</v>
      </c>
      <c r="AO102" s="240">
        <v>301</v>
      </c>
      <c r="AP102" s="240">
        <v>327</v>
      </c>
      <c r="AQ102" s="240">
        <v>352</v>
      </c>
      <c r="AR102" s="240">
        <v>247</v>
      </c>
      <c r="AS102" s="240">
        <v>290</v>
      </c>
      <c r="AT102" s="240">
        <v>330</v>
      </c>
      <c r="AU102" s="240">
        <v>375</v>
      </c>
      <c r="AV102" s="240">
        <v>425</v>
      </c>
      <c r="AW102" s="240">
        <v>527</v>
      </c>
      <c r="AX102" s="240">
        <v>618</v>
      </c>
      <c r="AY102" s="240">
        <v>739</v>
      </c>
      <c r="AZ102" s="240">
        <v>786</v>
      </c>
      <c r="BA102" s="240">
        <v>849</v>
      </c>
      <c r="BB102" s="240">
        <v>898</v>
      </c>
      <c r="BC102" s="240">
        <v>932</v>
      </c>
      <c r="BD102" s="240">
        <v>994</v>
      </c>
      <c r="BE102" s="240">
        <v>1048</v>
      </c>
      <c r="BF102" s="240">
        <v>1091</v>
      </c>
      <c r="BG102" s="240">
        <v>1121</v>
      </c>
      <c r="BH102" s="240">
        <v>1137</v>
      </c>
      <c r="BI102" s="240">
        <v>1139</v>
      </c>
      <c r="BJ102" s="240">
        <v>1142</v>
      </c>
      <c r="BK102" s="240">
        <v>1133</v>
      </c>
      <c r="BL102" s="240">
        <v>1128</v>
      </c>
      <c r="BM102" s="240">
        <v>1099</v>
      </c>
      <c r="BN102" s="240">
        <v>0</v>
      </c>
      <c r="BO102" s="240">
        <v>0</v>
      </c>
      <c r="BP102" s="240">
        <v>0</v>
      </c>
      <c r="BQ102" s="240">
        <v>0</v>
      </c>
      <c r="BR102" s="240">
        <v>0</v>
      </c>
      <c r="BS102" s="240">
        <v>0</v>
      </c>
      <c r="BT102" s="240">
        <v>0</v>
      </c>
      <c r="BU102" s="240">
        <v>0</v>
      </c>
      <c r="BV102" s="240">
        <v>0</v>
      </c>
      <c r="BW102" s="240">
        <v>0</v>
      </c>
      <c r="BX102" s="240">
        <v>0</v>
      </c>
      <c r="BY102" s="240">
        <v>0</v>
      </c>
      <c r="BZ102" s="240">
        <v>0</v>
      </c>
      <c r="CA102" s="240">
        <v>0</v>
      </c>
      <c r="CB102" s="241">
        <v>0</v>
      </c>
    </row>
    <row r="103" spans="1:80" x14ac:dyDescent="0.4">
      <c r="A103" s="50"/>
      <c r="B103" s="171" t="s">
        <v>616</v>
      </c>
      <c r="D103" s="240">
        <v>0</v>
      </c>
      <c r="E103" s="240">
        <v>0</v>
      </c>
      <c r="F103" s="240">
        <v>0</v>
      </c>
      <c r="G103" s="240">
        <v>0</v>
      </c>
      <c r="H103" s="240">
        <v>0</v>
      </c>
      <c r="I103" s="240">
        <v>0</v>
      </c>
      <c r="J103" s="240">
        <v>0</v>
      </c>
      <c r="K103" s="240">
        <v>0</v>
      </c>
      <c r="L103" s="240">
        <v>0</v>
      </c>
      <c r="M103" s="240">
        <v>0</v>
      </c>
      <c r="N103" s="240">
        <v>0</v>
      </c>
      <c r="O103" s="240">
        <v>0</v>
      </c>
      <c r="P103" s="240">
        <v>0</v>
      </c>
      <c r="Q103" s="240">
        <v>0</v>
      </c>
      <c r="R103" s="240">
        <v>0</v>
      </c>
      <c r="S103" s="240">
        <v>0</v>
      </c>
      <c r="T103" s="240">
        <v>0</v>
      </c>
      <c r="U103" s="240">
        <v>0</v>
      </c>
      <c r="V103" s="240">
        <v>0</v>
      </c>
      <c r="W103" s="240">
        <v>0</v>
      </c>
      <c r="X103" s="240">
        <v>0</v>
      </c>
      <c r="Y103" s="240">
        <v>0</v>
      </c>
      <c r="Z103" s="240">
        <v>0</v>
      </c>
      <c r="AA103" s="240">
        <v>0</v>
      </c>
      <c r="AB103" s="240">
        <v>0</v>
      </c>
      <c r="AC103" s="240">
        <v>0</v>
      </c>
      <c r="AD103" s="240">
        <v>0</v>
      </c>
      <c r="AE103" s="240">
        <v>0</v>
      </c>
      <c r="AF103" s="240">
        <v>0</v>
      </c>
      <c r="AG103" s="240">
        <v>0</v>
      </c>
      <c r="AH103" s="240">
        <v>0</v>
      </c>
      <c r="AI103" s="240">
        <v>306</v>
      </c>
      <c r="AJ103" s="240">
        <v>316</v>
      </c>
      <c r="AK103" s="240">
        <v>369</v>
      </c>
      <c r="AL103" s="240">
        <v>415</v>
      </c>
      <c r="AM103" s="240">
        <v>449</v>
      </c>
      <c r="AN103" s="240">
        <v>492</v>
      </c>
      <c r="AO103" s="240">
        <v>575</v>
      </c>
      <c r="AP103" s="240">
        <v>602</v>
      </c>
      <c r="AQ103" s="240">
        <v>629</v>
      </c>
      <c r="AR103" s="240">
        <v>694</v>
      </c>
      <c r="AS103" s="240">
        <v>756</v>
      </c>
      <c r="AT103" s="240">
        <v>793</v>
      </c>
      <c r="AU103" s="240">
        <v>871</v>
      </c>
      <c r="AV103" s="240">
        <v>957</v>
      </c>
      <c r="AW103" s="240">
        <v>1013</v>
      </c>
      <c r="AX103" s="240">
        <v>1039</v>
      </c>
      <c r="AY103" s="240">
        <v>1056</v>
      </c>
      <c r="AZ103" s="240">
        <v>1059</v>
      </c>
      <c r="BA103" s="240">
        <v>995</v>
      </c>
      <c r="BB103" s="240">
        <v>949</v>
      </c>
      <c r="BC103" s="240">
        <v>931</v>
      </c>
      <c r="BD103" s="240">
        <v>913</v>
      </c>
      <c r="BE103" s="240">
        <v>886</v>
      </c>
      <c r="BF103" s="240">
        <v>857</v>
      </c>
      <c r="BG103" s="240">
        <v>841</v>
      </c>
      <c r="BH103" s="240">
        <v>805</v>
      </c>
      <c r="BI103" s="240">
        <v>780</v>
      </c>
      <c r="BJ103" s="240">
        <v>771</v>
      </c>
      <c r="BK103" s="240">
        <v>750</v>
      </c>
      <c r="BL103" s="240">
        <v>735</v>
      </c>
      <c r="BM103" s="240">
        <v>693</v>
      </c>
      <c r="BN103" s="240">
        <v>0</v>
      </c>
      <c r="BO103" s="240">
        <v>0</v>
      </c>
      <c r="BP103" s="240">
        <v>0</v>
      </c>
      <c r="BQ103" s="240">
        <v>0</v>
      </c>
      <c r="BR103" s="240">
        <v>0</v>
      </c>
      <c r="BS103" s="240">
        <v>0</v>
      </c>
      <c r="BT103" s="240">
        <v>0</v>
      </c>
      <c r="BU103" s="240">
        <v>0</v>
      </c>
      <c r="BV103" s="240">
        <v>0</v>
      </c>
      <c r="BW103" s="240">
        <v>0</v>
      </c>
      <c r="BX103" s="240">
        <v>0</v>
      </c>
      <c r="BY103" s="240">
        <v>0</v>
      </c>
      <c r="BZ103" s="240">
        <v>0</v>
      </c>
      <c r="CA103" s="240">
        <v>0</v>
      </c>
      <c r="CB103" s="241">
        <v>0</v>
      </c>
    </row>
    <row r="104" spans="1:80" x14ac:dyDescent="0.4">
      <c r="A104" s="50"/>
      <c r="B104" s="171" t="s">
        <v>625</v>
      </c>
      <c r="D104" s="240">
        <v>0</v>
      </c>
      <c r="E104" s="240">
        <v>0</v>
      </c>
      <c r="F104" s="240">
        <v>0</v>
      </c>
      <c r="G104" s="240">
        <v>0</v>
      </c>
      <c r="H104" s="240">
        <v>0</v>
      </c>
      <c r="I104" s="240">
        <v>0</v>
      </c>
      <c r="J104" s="240">
        <v>0</v>
      </c>
      <c r="K104" s="240">
        <v>0</v>
      </c>
      <c r="L104" s="240">
        <v>0</v>
      </c>
      <c r="M104" s="240">
        <v>0</v>
      </c>
      <c r="N104" s="240">
        <v>0</v>
      </c>
      <c r="O104" s="240">
        <v>0</v>
      </c>
      <c r="P104" s="240">
        <v>0</v>
      </c>
      <c r="Q104" s="240">
        <v>0</v>
      </c>
      <c r="R104" s="240">
        <v>0</v>
      </c>
      <c r="S104" s="240">
        <v>0</v>
      </c>
      <c r="T104" s="240">
        <v>0</v>
      </c>
      <c r="U104" s="240">
        <v>0</v>
      </c>
      <c r="V104" s="240">
        <v>0</v>
      </c>
      <c r="W104" s="240">
        <v>0</v>
      </c>
      <c r="X104" s="240">
        <v>0</v>
      </c>
      <c r="Y104" s="240">
        <v>0</v>
      </c>
      <c r="Z104" s="240">
        <v>0</v>
      </c>
      <c r="AA104" s="240">
        <v>0</v>
      </c>
      <c r="AB104" s="240">
        <v>0</v>
      </c>
      <c r="AC104" s="240">
        <v>0</v>
      </c>
      <c r="AD104" s="240">
        <v>0</v>
      </c>
      <c r="AE104" s="240">
        <v>0</v>
      </c>
      <c r="AF104" s="240">
        <v>0</v>
      </c>
      <c r="AG104" s="240">
        <v>0</v>
      </c>
      <c r="AH104" s="240">
        <v>0</v>
      </c>
      <c r="AI104" s="240">
        <v>51</v>
      </c>
      <c r="AJ104" s="240">
        <v>49</v>
      </c>
      <c r="AK104" s="240">
        <v>77</v>
      </c>
      <c r="AL104" s="240">
        <v>110</v>
      </c>
      <c r="AM104" s="240">
        <v>182</v>
      </c>
      <c r="AN104" s="240">
        <v>208</v>
      </c>
      <c r="AO104" s="240">
        <v>224</v>
      </c>
      <c r="AP104" s="240">
        <v>228</v>
      </c>
      <c r="AQ104" s="240">
        <v>231</v>
      </c>
      <c r="AR104" s="240">
        <v>180</v>
      </c>
      <c r="AS104" s="240">
        <v>293</v>
      </c>
      <c r="AT104" s="240">
        <v>319</v>
      </c>
      <c r="AU104" s="240">
        <v>331</v>
      </c>
      <c r="AV104" s="240">
        <v>401</v>
      </c>
      <c r="AW104" s="240">
        <v>446</v>
      </c>
      <c r="AX104" s="240">
        <v>425</v>
      </c>
      <c r="AY104" s="240">
        <v>422</v>
      </c>
      <c r="AZ104" s="240">
        <v>444</v>
      </c>
      <c r="BA104" s="240">
        <v>394</v>
      </c>
      <c r="BB104" s="240">
        <v>345</v>
      </c>
      <c r="BC104" s="240">
        <v>339</v>
      </c>
      <c r="BD104" s="240">
        <v>323</v>
      </c>
      <c r="BE104" s="240">
        <v>301</v>
      </c>
      <c r="BF104" s="240">
        <v>265</v>
      </c>
      <c r="BG104" s="240">
        <v>256</v>
      </c>
      <c r="BH104" s="240">
        <v>233</v>
      </c>
      <c r="BI104" s="240">
        <v>212</v>
      </c>
      <c r="BJ104" s="240">
        <v>211</v>
      </c>
      <c r="BK104" s="240">
        <v>222</v>
      </c>
      <c r="BL104" s="240">
        <v>214</v>
      </c>
      <c r="BM104" s="240">
        <v>133</v>
      </c>
      <c r="BN104" s="240">
        <v>0</v>
      </c>
      <c r="BO104" s="240">
        <v>0</v>
      </c>
      <c r="BP104" s="240">
        <v>0</v>
      </c>
      <c r="BQ104" s="240">
        <v>0</v>
      </c>
      <c r="BR104" s="240">
        <v>0</v>
      </c>
      <c r="BS104" s="240">
        <v>0</v>
      </c>
      <c r="BT104" s="240">
        <v>0</v>
      </c>
      <c r="BU104" s="240">
        <v>0</v>
      </c>
      <c r="BV104" s="240">
        <v>0</v>
      </c>
      <c r="BW104" s="240">
        <v>0</v>
      </c>
      <c r="BX104" s="240">
        <v>0</v>
      </c>
      <c r="BY104" s="240">
        <v>0</v>
      </c>
      <c r="BZ104" s="240">
        <v>0</v>
      </c>
      <c r="CA104" s="240">
        <v>0</v>
      </c>
      <c r="CB104" s="241">
        <v>0</v>
      </c>
    </row>
    <row r="105" spans="1:80" ht="15.4" thickBot="1" x14ac:dyDescent="0.45">
      <c r="A105" s="69"/>
      <c r="B105" s="312"/>
      <c r="C105" s="259"/>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1"/>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153"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row>
    <row r="2" spans="1:80" ht="15.75" customHeight="1" x14ac:dyDescent="0.4">
      <c r="A2" s="46" t="s">
        <v>40</v>
      </c>
      <c r="B2" s="19" t="s">
        <v>626</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6.25" customHeight="1" x14ac:dyDescent="0.4">
      <c r="A4" s="339"/>
      <c r="B4" s="66" t="s">
        <v>167</v>
      </c>
      <c r="C4" s="290"/>
      <c r="D4" s="237">
        <f t="shared" ref="D4:Y4" si="0">SUM(D6,D10,D13)</f>
        <v>0</v>
      </c>
      <c r="E4" s="237">
        <f t="shared" si="0"/>
        <v>0</v>
      </c>
      <c r="F4" s="237">
        <f t="shared" si="0"/>
        <v>0</v>
      </c>
      <c r="G4" s="237">
        <f t="shared" si="0"/>
        <v>0</v>
      </c>
      <c r="H4" s="237">
        <f t="shared" si="0"/>
        <v>0</v>
      </c>
      <c r="I4" s="237">
        <f t="shared" si="0"/>
        <v>0</v>
      </c>
      <c r="J4" s="237">
        <f t="shared" si="0"/>
        <v>0</v>
      </c>
      <c r="K4" s="237">
        <f t="shared" si="0"/>
        <v>0</v>
      </c>
      <c r="L4" s="237">
        <f t="shared" si="0"/>
        <v>0</v>
      </c>
      <c r="M4" s="237">
        <f t="shared" si="0"/>
        <v>0</v>
      </c>
      <c r="N4" s="237">
        <f t="shared" si="0"/>
        <v>0</v>
      </c>
      <c r="O4" s="237">
        <f t="shared" si="0"/>
        <v>0</v>
      </c>
      <c r="P4" s="237">
        <f t="shared" si="0"/>
        <v>0</v>
      </c>
      <c r="Q4" s="237">
        <f t="shared" si="0"/>
        <v>0</v>
      </c>
      <c r="R4" s="237">
        <f t="shared" si="0"/>
        <v>0</v>
      </c>
      <c r="S4" s="237">
        <f t="shared" si="0"/>
        <v>0</v>
      </c>
      <c r="T4" s="237">
        <f t="shared" si="0"/>
        <v>0</v>
      </c>
      <c r="U4" s="237">
        <f t="shared" si="0"/>
        <v>0</v>
      </c>
      <c r="V4" s="237">
        <f t="shared" si="0"/>
        <v>0</v>
      </c>
      <c r="W4" s="237">
        <f t="shared" si="0"/>
        <v>0</v>
      </c>
      <c r="X4" s="237">
        <f t="shared" si="0"/>
        <v>0</v>
      </c>
      <c r="Y4" s="237">
        <f t="shared" si="0"/>
        <v>0</v>
      </c>
      <c r="Z4" s="237">
        <f t="shared" ref="Z4:BK4" si="1">SUM(Z6,Z10,Z13,Z16,Z18)</f>
        <v>76.699999999999989</v>
      </c>
      <c r="AA4" s="237">
        <f t="shared" si="1"/>
        <v>83.800000000000011</v>
      </c>
      <c r="AB4" s="237">
        <f t="shared" si="1"/>
        <v>92.7</v>
      </c>
      <c r="AC4" s="237">
        <f t="shared" si="1"/>
        <v>103.7</v>
      </c>
      <c r="AD4" s="237">
        <f t="shared" si="1"/>
        <v>130.80000000000001</v>
      </c>
      <c r="AE4" s="237">
        <f t="shared" si="1"/>
        <v>171.1</v>
      </c>
      <c r="AF4" s="237">
        <f t="shared" si="1"/>
        <v>196.7</v>
      </c>
      <c r="AG4" s="237">
        <f t="shared" si="1"/>
        <v>224.6</v>
      </c>
      <c r="AH4" s="237">
        <f t="shared" si="1"/>
        <v>253</v>
      </c>
      <c r="AI4" s="237">
        <f t="shared" si="1"/>
        <v>285</v>
      </c>
      <c r="AJ4" s="237">
        <f t="shared" si="1"/>
        <v>329</v>
      </c>
      <c r="AK4" s="237">
        <f t="shared" si="1"/>
        <v>367</v>
      </c>
      <c r="AL4" s="237">
        <f t="shared" si="1"/>
        <v>399</v>
      </c>
      <c r="AM4" s="237">
        <f t="shared" si="1"/>
        <v>428</v>
      </c>
      <c r="AN4" s="237">
        <f t="shared" si="1"/>
        <v>441</v>
      </c>
      <c r="AO4" s="237">
        <f t="shared" si="1"/>
        <v>470</v>
      </c>
      <c r="AP4" s="237">
        <f t="shared" si="1"/>
        <v>505</v>
      </c>
      <c r="AQ4" s="237">
        <f t="shared" si="1"/>
        <v>514.10200000000009</v>
      </c>
      <c r="AR4" s="237">
        <f t="shared" si="1"/>
        <v>513.58300000000008</v>
      </c>
      <c r="AS4" s="237">
        <f t="shared" si="1"/>
        <v>533.13800000000003</v>
      </c>
      <c r="AT4" s="237">
        <f t="shared" si="1"/>
        <v>584.37099999999998</v>
      </c>
      <c r="AU4" s="237">
        <f t="shared" si="1"/>
        <v>654.65499413448993</v>
      </c>
      <c r="AV4" s="237">
        <f t="shared" si="1"/>
        <v>667.50399999999991</v>
      </c>
      <c r="AW4" s="237">
        <f t="shared" si="1"/>
        <v>686.28399999999988</v>
      </c>
      <c r="AX4" s="237">
        <f t="shared" si="1"/>
        <v>710.02199999999993</v>
      </c>
      <c r="AY4" s="237">
        <f t="shared" si="1"/>
        <v>734.97559504132221</v>
      </c>
      <c r="AZ4" s="237">
        <f t="shared" si="1"/>
        <v>748.39700000000005</v>
      </c>
      <c r="BA4" s="237">
        <f t="shared" si="1"/>
        <v>751.94600000000003</v>
      </c>
      <c r="BB4" s="237">
        <f t="shared" si="1"/>
        <v>769.20972503840244</v>
      </c>
      <c r="BC4" s="237">
        <f t="shared" si="1"/>
        <v>763.73799999999994</v>
      </c>
      <c r="BD4" s="237">
        <f t="shared" si="1"/>
        <v>770.87267336961202</v>
      </c>
      <c r="BE4" s="237">
        <f t="shared" si="1"/>
        <v>792.85709700000007</v>
      </c>
      <c r="BF4" s="237">
        <f t="shared" si="1"/>
        <v>802.21727761258762</v>
      </c>
      <c r="BG4" s="237">
        <f t="shared" si="1"/>
        <v>802.82745841250244</v>
      </c>
      <c r="BH4" s="237">
        <f t="shared" si="1"/>
        <v>815.19508900000005</v>
      </c>
      <c r="BI4" s="237">
        <f t="shared" si="1"/>
        <v>834.12734177900018</v>
      </c>
      <c r="BJ4" s="237">
        <f t="shared" si="1"/>
        <v>823.13039853999976</v>
      </c>
      <c r="BK4" s="237">
        <f t="shared" si="1"/>
        <v>822.24543098380013</v>
      </c>
      <c r="BL4" s="237">
        <f t="shared" ref="BL4:CB4" si="2">SUM(BL6,BL10,BL13,BL15,BL18)</f>
        <v>853.28739183000016</v>
      </c>
      <c r="BM4" s="237">
        <f t="shared" si="2"/>
        <v>886.07535800000016</v>
      </c>
      <c r="BN4" s="237">
        <f t="shared" si="2"/>
        <v>935.91351682000004</v>
      </c>
      <c r="BO4" s="237">
        <f t="shared" si="2"/>
        <v>934.84436764999998</v>
      </c>
      <c r="BP4" s="237">
        <f t="shared" si="2"/>
        <v>956.67538677023606</v>
      </c>
      <c r="BQ4" s="237">
        <f t="shared" si="2"/>
        <v>955.36992824000004</v>
      </c>
      <c r="BR4" s="237">
        <f t="shared" si="2"/>
        <v>990.27274720504909</v>
      </c>
      <c r="BS4" s="237">
        <f t="shared" si="2"/>
        <v>981.8956384411166</v>
      </c>
      <c r="BT4" s="237">
        <f t="shared" si="2"/>
        <v>944.54616344999965</v>
      </c>
      <c r="BU4" s="237">
        <f t="shared" si="2"/>
        <v>930.13222866000024</v>
      </c>
      <c r="BV4" s="237">
        <f t="shared" si="2"/>
        <v>923.82389724765926</v>
      </c>
      <c r="BW4" s="237">
        <f t="shared" si="2"/>
        <v>920.82501854144266</v>
      </c>
      <c r="BX4" s="237">
        <f t="shared" si="2"/>
        <v>837.92737839262429</v>
      </c>
      <c r="BY4" s="237">
        <f t="shared" si="2"/>
        <v>833.37928025907263</v>
      </c>
      <c r="BZ4" s="237">
        <f t="shared" si="2"/>
        <v>833.15128491424002</v>
      </c>
      <c r="CA4" s="237">
        <f t="shared" si="2"/>
        <v>835.95190010615909</v>
      </c>
      <c r="CB4" s="238">
        <f t="shared" si="2"/>
        <v>828.66122769197625</v>
      </c>
    </row>
    <row r="5" spans="1:80" s="175" customFormat="1" ht="26.25" customHeight="1" x14ac:dyDescent="0.4">
      <c r="A5" s="339"/>
      <c r="B5" s="66" t="s">
        <v>627</v>
      </c>
      <c r="C5" s="290"/>
      <c r="D5" s="237"/>
      <c r="E5" s="237"/>
      <c r="F5" s="237"/>
      <c r="G5" s="237"/>
      <c r="H5" s="237"/>
      <c r="I5" s="237"/>
      <c r="J5" s="237"/>
      <c r="K5" s="237"/>
      <c r="L5" s="237"/>
      <c r="M5" s="237"/>
      <c r="N5" s="237"/>
      <c r="O5" s="237"/>
      <c r="P5" s="237"/>
      <c r="Q5" s="237"/>
      <c r="R5" s="237"/>
      <c r="S5" s="237"/>
      <c r="T5" s="237"/>
      <c r="U5" s="237"/>
      <c r="V5" s="237"/>
      <c r="W5" s="237"/>
      <c r="X5" s="237"/>
      <c r="Y5" s="237"/>
      <c r="Z5" s="237">
        <f t="shared" ref="Z5:BE5" si="3">Z6+Z10+Z13</f>
        <v>76.699999999999989</v>
      </c>
      <c r="AA5" s="237">
        <f t="shared" si="3"/>
        <v>83.800000000000011</v>
      </c>
      <c r="AB5" s="237">
        <f t="shared" si="3"/>
        <v>92.7</v>
      </c>
      <c r="AC5" s="237">
        <f t="shared" si="3"/>
        <v>103.7</v>
      </c>
      <c r="AD5" s="237">
        <f t="shared" si="3"/>
        <v>130.80000000000001</v>
      </c>
      <c r="AE5" s="237">
        <f t="shared" si="3"/>
        <v>171.1</v>
      </c>
      <c r="AF5" s="237">
        <f t="shared" si="3"/>
        <v>196.7</v>
      </c>
      <c r="AG5" s="237">
        <f t="shared" si="3"/>
        <v>224.6</v>
      </c>
      <c r="AH5" s="237">
        <f t="shared" si="3"/>
        <v>253</v>
      </c>
      <c r="AI5" s="237">
        <f t="shared" si="3"/>
        <v>285</v>
      </c>
      <c r="AJ5" s="237">
        <f t="shared" si="3"/>
        <v>329</v>
      </c>
      <c r="AK5" s="237">
        <f t="shared" si="3"/>
        <v>367</v>
      </c>
      <c r="AL5" s="237">
        <f t="shared" si="3"/>
        <v>399</v>
      </c>
      <c r="AM5" s="237">
        <f t="shared" si="3"/>
        <v>428</v>
      </c>
      <c r="AN5" s="237">
        <f t="shared" si="3"/>
        <v>441</v>
      </c>
      <c r="AO5" s="237">
        <f t="shared" si="3"/>
        <v>470</v>
      </c>
      <c r="AP5" s="237">
        <f t="shared" si="3"/>
        <v>505</v>
      </c>
      <c r="AQ5" s="237">
        <f t="shared" si="3"/>
        <v>514.10200000000009</v>
      </c>
      <c r="AR5" s="237">
        <f t="shared" si="3"/>
        <v>513.58300000000008</v>
      </c>
      <c r="AS5" s="237">
        <f t="shared" si="3"/>
        <v>533.13800000000003</v>
      </c>
      <c r="AT5" s="237">
        <f t="shared" si="3"/>
        <v>584.37099999999998</v>
      </c>
      <c r="AU5" s="237">
        <f t="shared" si="3"/>
        <v>654.65499413448993</v>
      </c>
      <c r="AV5" s="237">
        <f t="shared" si="3"/>
        <v>667.50399999999991</v>
      </c>
      <c r="AW5" s="237">
        <f t="shared" si="3"/>
        <v>686.28399999999988</v>
      </c>
      <c r="AX5" s="237">
        <f t="shared" si="3"/>
        <v>706.56499999999994</v>
      </c>
      <c r="AY5" s="237">
        <f t="shared" si="3"/>
        <v>730.84699999999987</v>
      </c>
      <c r="AZ5" s="237">
        <f t="shared" si="3"/>
        <v>742.93900000000008</v>
      </c>
      <c r="BA5" s="237">
        <f t="shared" si="3"/>
        <v>746.97900000000004</v>
      </c>
      <c r="BB5" s="237">
        <f t="shared" si="3"/>
        <v>760.91300000000001</v>
      </c>
      <c r="BC5" s="237">
        <f t="shared" si="3"/>
        <v>753.17499999999995</v>
      </c>
      <c r="BD5" s="237">
        <f t="shared" si="3"/>
        <v>759</v>
      </c>
      <c r="BE5" s="237">
        <f t="shared" si="3"/>
        <v>778.45800000000008</v>
      </c>
      <c r="BF5" s="237">
        <f t="shared" ref="BF5:CB5" si="4">BF6+BF10+BF13</f>
        <v>782.50758261258761</v>
      </c>
      <c r="BG5" s="237">
        <f t="shared" si="4"/>
        <v>783.48695761035617</v>
      </c>
      <c r="BH5" s="237">
        <f t="shared" si="4"/>
        <v>794.55200000000002</v>
      </c>
      <c r="BI5" s="237">
        <f t="shared" si="4"/>
        <v>787.58934177900016</v>
      </c>
      <c r="BJ5" s="237">
        <f t="shared" si="4"/>
        <v>790.4603985399998</v>
      </c>
      <c r="BK5" s="237">
        <f t="shared" si="4"/>
        <v>794.80543098380008</v>
      </c>
      <c r="BL5" s="237">
        <f t="shared" si="4"/>
        <v>816.22339083000008</v>
      </c>
      <c r="BM5" s="237">
        <f t="shared" si="4"/>
        <v>843.82698400000015</v>
      </c>
      <c r="BN5" s="237">
        <f t="shared" si="4"/>
        <v>888.44639182000003</v>
      </c>
      <c r="BO5" s="237">
        <f t="shared" si="4"/>
        <v>887.63814664999995</v>
      </c>
      <c r="BP5" s="237">
        <f t="shared" si="4"/>
        <v>905.24794301000009</v>
      </c>
      <c r="BQ5" s="237">
        <f t="shared" si="4"/>
        <v>900.69442791999995</v>
      </c>
      <c r="BR5" s="237">
        <f t="shared" si="4"/>
        <v>907.95083237504912</v>
      </c>
      <c r="BS5" s="237">
        <f t="shared" si="4"/>
        <v>892.04744098111667</v>
      </c>
      <c r="BT5" s="237">
        <f t="shared" si="4"/>
        <v>861.11320264999972</v>
      </c>
      <c r="BU5" s="237">
        <f t="shared" si="4"/>
        <v>840.41455076000022</v>
      </c>
      <c r="BV5" s="237">
        <f t="shared" si="4"/>
        <v>837.9986454000001</v>
      </c>
      <c r="BW5" s="237">
        <f t="shared" si="4"/>
        <v>835.24001977880994</v>
      </c>
      <c r="BX5" s="237">
        <f t="shared" si="4"/>
        <v>753.12216321472715</v>
      </c>
      <c r="BY5" s="237">
        <f t="shared" si="4"/>
        <v>749.58257112761657</v>
      </c>
      <c r="BZ5" s="237">
        <f t="shared" si="4"/>
        <v>750.53824007158732</v>
      </c>
      <c r="CA5" s="237">
        <f t="shared" si="4"/>
        <v>754.67233844677173</v>
      </c>
      <c r="CB5" s="238">
        <f t="shared" si="4"/>
        <v>748.00723118388316</v>
      </c>
    </row>
    <row r="6" spans="1:80" ht="15" customHeight="1" x14ac:dyDescent="0.4">
      <c r="A6" s="340"/>
      <c r="B6" s="64" t="s">
        <v>628</v>
      </c>
      <c r="C6" s="50"/>
      <c r="D6" s="240">
        <v>0</v>
      </c>
      <c r="E6" s="240">
        <v>0</v>
      </c>
      <c r="F6" s="240">
        <v>0</v>
      </c>
      <c r="G6" s="240">
        <v>0</v>
      </c>
      <c r="H6" s="240">
        <v>0</v>
      </c>
      <c r="I6" s="240">
        <v>0</v>
      </c>
      <c r="J6" s="240">
        <v>0</v>
      </c>
      <c r="K6" s="240">
        <v>0</v>
      </c>
      <c r="L6" s="240">
        <v>0</v>
      </c>
      <c r="M6" s="240">
        <v>0</v>
      </c>
      <c r="N6" s="240">
        <v>0</v>
      </c>
      <c r="O6" s="240">
        <v>0</v>
      </c>
      <c r="P6" s="240">
        <v>0</v>
      </c>
      <c r="Q6" s="240">
        <v>0</v>
      </c>
      <c r="R6" s="240">
        <v>0</v>
      </c>
      <c r="S6" s="240">
        <v>0</v>
      </c>
      <c r="T6" s="240">
        <v>0</v>
      </c>
      <c r="U6" s="240">
        <v>0</v>
      </c>
      <c r="V6" s="240">
        <v>0</v>
      </c>
      <c r="W6" s="240">
        <v>0</v>
      </c>
      <c r="X6" s="240">
        <v>0</v>
      </c>
      <c r="Y6" s="240">
        <v>0</v>
      </c>
      <c r="Z6" s="240">
        <v>64.599999999999994</v>
      </c>
      <c r="AA6" s="240">
        <v>70.7</v>
      </c>
      <c r="AB6" s="240">
        <v>78.099999999999994</v>
      </c>
      <c r="AC6" s="240">
        <v>87.3</v>
      </c>
      <c r="AD6" s="240">
        <v>110.1</v>
      </c>
      <c r="AE6" s="240">
        <v>144.6</v>
      </c>
      <c r="AF6" s="240">
        <v>167.2</v>
      </c>
      <c r="AG6" s="240">
        <v>191.1</v>
      </c>
      <c r="AH6" s="240">
        <v>216</v>
      </c>
      <c r="AI6" s="240">
        <v>244</v>
      </c>
      <c r="AJ6" s="240">
        <v>282</v>
      </c>
      <c r="AK6" s="240">
        <v>315</v>
      </c>
      <c r="AL6" s="240">
        <v>343</v>
      </c>
      <c r="AM6" s="240">
        <v>369</v>
      </c>
      <c r="AN6" s="240">
        <v>381</v>
      </c>
      <c r="AO6" s="240">
        <v>407</v>
      </c>
      <c r="AP6" s="240">
        <v>440</v>
      </c>
      <c r="AQ6" s="240">
        <v>453.38600000000002</v>
      </c>
      <c r="AR6" s="240">
        <v>451.27800000000002</v>
      </c>
      <c r="AS6" s="240">
        <v>469.52100000000002</v>
      </c>
      <c r="AT6" s="240">
        <v>520.06299999999999</v>
      </c>
      <c r="AU6" s="240">
        <v>586.55099413448988</v>
      </c>
      <c r="AV6" s="240">
        <f t="shared" ref="AV6:CB6" si="5">SUM(AV7:AV8)</f>
        <v>600.92999999999995</v>
      </c>
      <c r="AW6" s="240">
        <f t="shared" si="5"/>
        <v>616.15499999999997</v>
      </c>
      <c r="AX6" s="240">
        <f t="shared" si="5"/>
        <v>645.43899999999996</v>
      </c>
      <c r="AY6" s="240">
        <f t="shared" si="5"/>
        <v>669.97299999999996</v>
      </c>
      <c r="AZ6" s="240">
        <f t="shared" si="5"/>
        <v>684.82</v>
      </c>
      <c r="BA6" s="240">
        <f t="shared" si="5"/>
        <v>689.89800000000002</v>
      </c>
      <c r="BB6" s="240">
        <f t="shared" si="5"/>
        <v>709.66099999999994</v>
      </c>
      <c r="BC6" s="240">
        <f t="shared" si="5"/>
        <v>699.61199999999997</v>
      </c>
      <c r="BD6" s="240">
        <f t="shared" si="5"/>
        <v>708</v>
      </c>
      <c r="BE6" s="240">
        <f t="shared" si="5"/>
        <v>727.45800000000008</v>
      </c>
      <c r="BF6" s="240">
        <f t="shared" si="5"/>
        <v>732.7211213525876</v>
      </c>
      <c r="BG6" s="240">
        <f t="shared" si="5"/>
        <v>736.5558877814442</v>
      </c>
      <c r="BH6" s="240">
        <f t="shared" si="5"/>
        <v>749.94100000000003</v>
      </c>
      <c r="BI6" s="240">
        <f t="shared" si="5"/>
        <v>745.66237929900012</v>
      </c>
      <c r="BJ6" s="240">
        <f t="shared" si="5"/>
        <v>750.09489891999988</v>
      </c>
      <c r="BK6" s="240">
        <f t="shared" si="5"/>
        <v>755.76206665380005</v>
      </c>
      <c r="BL6" s="240">
        <f t="shared" si="5"/>
        <v>778.67019714000014</v>
      </c>
      <c r="BM6" s="240">
        <f t="shared" si="5"/>
        <v>807.08740407000005</v>
      </c>
      <c r="BN6" s="240">
        <f t="shared" si="5"/>
        <v>853.62603838000007</v>
      </c>
      <c r="BO6" s="240">
        <f t="shared" si="5"/>
        <v>854.15397472999996</v>
      </c>
      <c r="BP6" s="240">
        <f t="shared" si="5"/>
        <v>873.08095759619198</v>
      </c>
      <c r="BQ6" s="240">
        <f t="shared" si="5"/>
        <v>870.57572770000002</v>
      </c>
      <c r="BR6" s="240">
        <f t="shared" si="5"/>
        <v>879.197</v>
      </c>
      <c r="BS6" s="240">
        <f t="shared" si="5"/>
        <v>865.05245451249425</v>
      </c>
      <c r="BT6" s="240">
        <f t="shared" si="5"/>
        <v>835.55666754648735</v>
      </c>
      <c r="BU6" s="240">
        <f t="shared" si="5"/>
        <v>816.57277727936867</v>
      </c>
      <c r="BV6" s="240">
        <f t="shared" si="5"/>
        <v>815.5092675253602</v>
      </c>
      <c r="BW6" s="240">
        <f t="shared" si="5"/>
        <v>814.08663223197971</v>
      </c>
      <c r="BX6" s="240">
        <f t="shared" si="5"/>
        <v>732.76668633066902</v>
      </c>
      <c r="BY6" s="240">
        <f t="shared" si="5"/>
        <v>730.08161116306394</v>
      </c>
      <c r="BZ6" s="240">
        <f t="shared" si="5"/>
        <v>731.76939354324293</v>
      </c>
      <c r="CA6" s="240">
        <f t="shared" si="5"/>
        <v>736.56941263135957</v>
      </c>
      <c r="CB6" s="241">
        <f t="shared" si="5"/>
        <v>730.77501567954323</v>
      </c>
    </row>
    <row r="7" spans="1:80" x14ac:dyDescent="0.4">
      <c r="A7" s="341"/>
      <c r="B7" s="212" t="s">
        <v>629</v>
      </c>
      <c r="C7" s="294"/>
      <c r="D7" s="240">
        <v>0</v>
      </c>
      <c r="E7" s="240">
        <v>0</v>
      </c>
      <c r="F7" s="240">
        <v>0</v>
      </c>
      <c r="G7" s="240">
        <v>0</v>
      </c>
      <c r="H7" s="240">
        <v>0</v>
      </c>
      <c r="I7" s="240">
        <v>0</v>
      </c>
      <c r="J7" s="240">
        <v>0</v>
      </c>
      <c r="K7" s="240">
        <v>0</v>
      </c>
      <c r="L7" s="240">
        <v>0</v>
      </c>
      <c r="M7" s="240">
        <v>0</v>
      </c>
      <c r="N7" s="240">
        <v>0</v>
      </c>
      <c r="O7" s="240">
        <v>0</v>
      </c>
      <c r="P7" s="240">
        <v>0</v>
      </c>
      <c r="Q7" s="240">
        <v>0</v>
      </c>
      <c r="R7" s="240">
        <v>0</v>
      </c>
      <c r="S7" s="240">
        <v>0</v>
      </c>
      <c r="T7" s="240">
        <v>0</v>
      </c>
      <c r="U7" s="240">
        <v>0</v>
      </c>
      <c r="V7" s="240">
        <v>0</v>
      </c>
      <c r="W7" s="240">
        <v>0</v>
      </c>
      <c r="X7" s="240">
        <v>0</v>
      </c>
      <c r="Y7" s="240">
        <v>0</v>
      </c>
      <c r="Z7" s="240">
        <v>0</v>
      </c>
      <c r="AA7" s="240">
        <v>0</v>
      </c>
      <c r="AB7" s="240">
        <v>0</v>
      </c>
      <c r="AC7" s="240">
        <v>0</v>
      </c>
      <c r="AD7" s="240">
        <v>0</v>
      </c>
      <c r="AE7" s="240">
        <v>0</v>
      </c>
      <c r="AF7" s="240">
        <v>0</v>
      </c>
      <c r="AG7" s="240">
        <v>0</v>
      </c>
      <c r="AH7" s="240">
        <v>150.86192021876099</v>
      </c>
      <c r="AI7" s="240">
        <v>169.58927529545215</v>
      </c>
      <c r="AJ7" s="240">
        <v>194.52703018605663</v>
      </c>
      <c r="AK7" s="240">
        <v>215.59324696900481</v>
      </c>
      <c r="AL7" s="240">
        <v>223.46081816684327</v>
      </c>
      <c r="AM7" s="240">
        <v>248.3824459728107</v>
      </c>
      <c r="AN7" s="240">
        <v>264.93793790353891</v>
      </c>
      <c r="AO7" s="240">
        <v>287.54597527130755</v>
      </c>
      <c r="AP7" s="240">
        <v>283.61457487886878</v>
      </c>
      <c r="AQ7" s="240">
        <v>292.24290374097916</v>
      </c>
      <c r="AR7" s="240">
        <v>287.73943877592222</v>
      </c>
      <c r="AS7" s="240">
        <v>302.68487699282929</v>
      </c>
      <c r="AT7" s="240">
        <v>333.52147044155834</v>
      </c>
      <c r="AU7" s="240">
        <v>380.80942158251628</v>
      </c>
      <c r="AV7" s="240">
        <v>384.88923407703078</v>
      </c>
      <c r="AW7" s="240">
        <v>387.87665524354281</v>
      </c>
      <c r="AX7" s="240">
        <v>409.33011150143244</v>
      </c>
      <c r="AY7" s="240">
        <v>424.97262513563601</v>
      </c>
      <c r="AZ7" s="240">
        <v>448.46025849279948</v>
      </c>
      <c r="BA7" s="240">
        <v>451.93083260759454</v>
      </c>
      <c r="BB7" s="240">
        <v>464.56368155140774</v>
      </c>
      <c r="BC7" s="240">
        <v>457.40530309547091</v>
      </c>
      <c r="BD7" s="240">
        <v>449.27100000000002</v>
      </c>
      <c r="BE7" s="240">
        <v>458.60217196123631</v>
      </c>
      <c r="BF7" s="240">
        <v>453.35111210171794</v>
      </c>
      <c r="BG7" s="240">
        <v>469.02827967669646</v>
      </c>
      <c r="BH7" s="240">
        <v>459.91899999999998</v>
      </c>
      <c r="BI7" s="240">
        <v>449.75794596037161</v>
      </c>
      <c r="BJ7" s="240">
        <v>443.13462537454694</v>
      </c>
      <c r="BK7" s="240">
        <v>416.31119045700922</v>
      </c>
      <c r="BL7" s="240">
        <v>348.6831197044811</v>
      </c>
      <c r="BM7" s="240">
        <v>354.05537931399999</v>
      </c>
      <c r="BN7" s="240">
        <v>401.20840422019995</v>
      </c>
      <c r="BO7" s="240">
        <v>390.79752025713873</v>
      </c>
      <c r="BP7" s="240">
        <v>387.51426097503168</v>
      </c>
      <c r="BQ7" s="240">
        <v>373.41078429999999</v>
      </c>
      <c r="BR7" s="240">
        <v>366.75900000000001</v>
      </c>
      <c r="BS7" s="240">
        <v>345.97860915582129</v>
      </c>
      <c r="BT7" s="240">
        <v>335.00976519459493</v>
      </c>
      <c r="BU7" s="240">
        <v>327.13847006374749</v>
      </c>
      <c r="BV7" s="240">
        <v>328.88730725014415</v>
      </c>
      <c r="BW7" s="240">
        <v>326.17064411996768</v>
      </c>
      <c r="BX7" s="240">
        <v>293.09536851117599</v>
      </c>
      <c r="BY7" s="240">
        <v>292.01924984392008</v>
      </c>
      <c r="BZ7" s="240">
        <v>292.69323201389369</v>
      </c>
      <c r="CA7" s="240">
        <v>294.61260924279645</v>
      </c>
      <c r="CB7" s="241">
        <v>292.29440080749617</v>
      </c>
    </row>
    <row r="8" spans="1:80" x14ac:dyDescent="0.4">
      <c r="A8" s="341"/>
      <c r="B8" s="212" t="s">
        <v>630</v>
      </c>
      <c r="C8" s="294"/>
      <c r="D8" s="240">
        <v>0</v>
      </c>
      <c r="E8" s="240">
        <v>0</v>
      </c>
      <c r="F8" s="240">
        <v>0</v>
      </c>
      <c r="G8" s="240">
        <v>0</v>
      </c>
      <c r="H8" s="240">
        <v>0</v>
      </c>
      <c r="I8" s="240">
        <v>0</v>
      </c>
      <c r="J8" s="240">
        <v>0</v>
      </c>
      <c r="K8" s="240">
        <v>0</v>
      </c>
      <c r="L8" s="240">
        <v>0</v>
      </c>
      <c r="M8" s="240">
        <v>0</v>
      </c>
      <c r="N8" s="240">
        <v>0</v>
      </c>
      <c r="O8" s="240">
        <v>0</v>
      </c>
      <c r="P8" s="240">
        <v>0</v>
      </c>
      <c r="Q8" s="240">
        <v>0</v>
      </c>
      <c r="R8" s="240">
        <v>0</v>
      </c>
      <c r="S8" s="240">
        <v>0</v>
      </c>
      <c r="T8" s="240">
        <v>0</v>
      </c>
      <c r="U8" s="240">
        <v>0</v>
      </c>
      <c r="V8" s="240">
        <v>0</v>
      </c>
      <c r="W8" s="240">
        <v>0</v>
      </c>
      <c r="X8" s="240">
        <v>0</v>
      </c>
      <c r="Y8" s="240">
        <v>0</v>
      </c>
      <c r="Z8" s="240">
        <v>0</v>
      </c>
      <c r="AA8" s="240">
        <v>0</v>
      </c>
      <c r="AB8" s="240">
        <v>0</v>
      </c>
      <c r="AC8" s="240">
        <v>0</v>
      </c>
      <c r="AD8" s="240">
        <v>0</v>
      </c>
      <c r="AE8" s="240">
        <v>0</v>
      </c>
      <c r="AF8" s="240">
        <v>0</v>
      </c>
      <c r="AG8" s="240">
        <v>0</v>
      </c>
      <c r="AH8" s="240">
        <v>65.138079781239014</v>
      </c>
      <c r="AI8" s="240">
        <v>74.410724704547846</v>
      </c>
      <c r="AJ8" s="240">
        <v>87.472969813943365</v>
      </c>
      <c r="AK8" s="240">
        <v>99.406753030995191</v>
      </c>
      <c r="AL8" s="240">
        <v>119.53918183315673</v>
      </c>
      <c r="AM8" s="240">
        <v>120.6175540271893</v>
      </c>
      <c r="AN8" s="240">
        <v>116.06206209646109</v>
      </c>
      <c r="AO8" s="240">
        <v>119.45402472869245</v>
      </c>
      <c r="AP8" s="240">
        <v>156.38542512113122</v>
      </c>
      <c r="AQ8" s="240">
        <v>161.14309625902087</v>
      </c>
      <c r="AR8" s="240">
        <v>163.5385612240778</v>
      </c>
      <c r="AS8" s="240">
        <v>166.83612300717073</v>
      </c>
      <c r="AT8" s="240">
        <v>186.54152955844165</v>
      </c>
      <c r="AU8" s="240">
        <v>205.7415725519736</v>
      </c>
      <c r="AV8" s="240">
        <v>216.04076592296917</v>
      </c>
      <c r="AW8" s="240">
        <v>228.27834475645716</v>
      </c>
      <c r="AX8" s="240">
        <v>236.10888849856752</v>
      </c>
      <c r="AY8" s="240">
        <v>245.00037486436395</v>
      </c>
      <c r="AZ8" s="240">
        <v>236.35974150720057</v>
      </c>
      <c r="BA8" s="240">
        <v>237.96716739240549</v>
      </c>
      <c r="BB8" s="240">
        <v>245.0973184485922</v>
      </c>
      <c r="BC8" s="240">
        <v>242.20669690452905</v>
      </c>
      <c r="BD8" s="240">
        <v>258.72899999999998</v>
      </c>
      <c r="BE8" s="240">
        <v>268.85582803876378</v>
      </c>
      <c r="BF8" s="240">
        <v>279.37000925086966</v>
      </c>
      <c r="BG8" s="240">
        <v>267.52760810474769</v>
      </c>
      <c r="BH8" s="240">
        <v>290.02199999999999</v>
      </c>
      <c r="BI8" s="240">
        <v>295.90443333862845</v>
      </c>
      <c r="BJ8" s="240">
        <v>306.96027354545299</v>
      </c>
      <c r="BK8" s="240">
        <v>339.45087619679083</v>
      </c>
      <c r="BL8" s="240">
        <v>429.98707743551904</v>
      </c>
      <c r="BM8" s="240">
        <v>453.03202475600006</v>
      </c>
      <c r="BN8" s="240">
        <v>452.41763415980012</v>
      </c>
      <c r="BO8" s="240">
        <v>463.35645447286123</v>
      </c>
      <c r="BP8" s="240">
        <v>485.5666966211603</v>
      </c>
      <c r="BQ8" s="240">
        <v>497.16494340000003</v>
      </c>
      <c r="BR8" s="240">
        <v>512.43799999999999</v>
      </c>
      <c r="BS8" s="240">
        <v>519.07384535667302</v>
      </c>
      <c r="BT8" s="240">
        <v>500.54690235189241</v>
      </c>
      <c r="BU8" s="240">
        <v>489.43430721562123</v>
      </c>
      <c r="BV8" s="240">
        <v>486.62196027521605</v>
      </c>
      <c r="BW8" s="240">
        <v>487.91598811201203</v>
      </c>
      <c r="BX8" s="240">
        <v>439.67131781949303</v>
      </c>
      <c r="BY8" s="240">
        <v>438.06236131914386</v>
      </c>
      <c r="BZ8" s="240">
        <v>439.07616152934924</v>
      </c>
      <c r="CA8" s="240">
        <v>441.95680338856312</v>
      </c>
      <c r="CB8" s="241">
        <v>438.480614872047</v>
      </c>
    </row>
    <row r="9" spans="1:80" ht="21.75" customHeight="1" x14ac:dyDescent="0.4">
      <c r="A9" s="341"/>
      <c r="B9" s="222" t="s">
        <v>631</v>
      </c>
      <c r="C9" s="294"/>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0">
        <v>0</v>
      </c>
      <c r="AC9" s="240">
        <v>0</v>
      </c>
      <c r="AD9" s="240">
        <v>0</v>
      </c>
      <c r="AE9" s="240">
        <v>0</v>
      </c>
      <c r="AF9" s="240">
        <v>0</v>
      </c>
      <c r="AG9" s="240">
        <v>0</v>
      </c>
      <c r="AH9" s="240">
        <v>0</v>
      </c>
      <c r="AI9" s="240">
        <v>0</v>
      </c>
      <c r="AJ9" s="240">
        <v>0</v>
      </c>
      <c r="AK9" s="240">
        <v>0</v>
      </c>
      <c r="AL9" s="240">
        <v>0</v>
      </c>
      <c r="AM9" s="240">
        <v>0</v>
      </c>
      <c r="AN9" s="240">
        <v>0</v>
      </c>
      <c r="AO9" s="240">
        <v>0</v>
      </c>
      <c r="AP9" s="240">
        <v>0</v>
      </c>
      <c r="AQ9" s="240">
        <v>0</v>
      </c>
      <c r="AR9" s="240">
        <v>0</v>
      </c>
      <c r="AS9" s="240">
        <v>0</v>
      </c>
      <c r="AT9" s="240">
        <v>0</v>
      </c>
      <c r="AU9" s="240">
        <v>8.5689234733107629</v>
      </c>
      <c r="AV9" s="240">
        <v>8.5689234733107629</v>
      </c>
      <c r="AW9" s="240">
        <v>8.5689234733107629</v>
      </c>
      <c r="AX9" s="240">
        <v>8.5689234733107629</v>
      </c>
      <c r="AY9" s="240">
        <v>8.5689234733107629</v>
      </c>
      <c r="AZ9" s="240">
        <v>8.5689234733107629</v>
      </c>
      <c r="BA9" s="240">
        <v>8.5689234733107629</v>
      </c>
      <c r="BB9" s="240">
        <v>8.5689234733107629</v>
      </c>
      <c r="BC9" s="240">
        <v>8.5689234733107629</v>
      </c>
      <c r="BD9" s="240">
        <v>10.031442333804979</v>
      </c>
      <c r="BE9" s="240">
        <v>11.300390135446513</v>
      </c>
      <c r="BF9" s="240">
        <v>13.048991239095871</v>
      </c>
      <c r="BG9" s="240">
        <v>13.117562070944141</v>
      </c>
      <c r="BH9" s="240">
        <v>11.495379362478616</v>
      </c>
      <c r="BI9" s="240">
        <v>11.459261914883713</v>
      </c>
      <c r="BJ9" s="240">
        <v>15.020734931035486</v>
      </c>
      <c r="BK9" s="240">
        <v>15.280651014211305</v>
      </c>
      <c r="BL9" s="240">
        <v>15.887440978603943</v>
      </c>
      <c r="BM9" s="240">
        <v>16.554241335234778</v>
      </c>
      <c r="BN9" s="240">
        <v>17.326090727748223</v>
      </c>
      <c r="BO9" s="240">
        <v>17.444311718611427</v>
      </c>
      <c r="BP9" s="240">
        <v>18.097163159146831</v>
      </c>
      <c r="BQ9" s="240">
        <v>18.292431275019226</v>
      </c>
      <c r="BR9" s="240">
        <v>18.795417115847687</v>
      </c>
      <c r="BS9" s="240">
        <v>17.939810232952869</v>
      </c>
      <c r="BT9" s="240">
        <v>17.902799107396035</v>
      </c>
      <c r="BU9" s="240">
        <v>18.084048526224571</v>
      </c>
      <c r="BV9" s="240">
        <v>18.630938104202219</v>
      </c>
      <c r="BW9" s="240">
        <v>19.155082580354485</v>
      </c>
      <c r="BX9" s="240">
        <v>19.485222321784505</v>
      </c>
      <c r="BY9" s="240">
        <v>19.844761733882169</v>
      </c>
      <c r="BZ9" s="240">
        <v>20.224179384919353</v>
      </c>
      <c r="CA9" s="240">
        <v>20.667623613995708</v>
      </c>
      <c r="CB9" s="241">
        <v>35.616430970733084</v>
      </c>
    </row>
    <row r="10" spans="1:80" ht="26.25" customHeight="1" x14ac:dyDescent="0.4">
      <c r="A10" s="340"/>
      <c r="B10" s="64" t="s">
        <v>632</v>
      </c>
      <c r="C10" s="50"/>
      <c r="D10" s="240">
        <v>0</v>
      </c>
      <c r="E10" s="240">
        <v>0</v>
      </c>
      <c r="F10" s="240">
        <v>0</v>
      </c>
      <c r="G10" s="240">
        <v>0</v>
      </c>
      <c r="H10" s="240">
        <v>0</v>
      </c>
      <c r="I10" s="240">
        <v>0</v>
      </c>
      <c r="J10" s="240">
        <v>0</v>
      </c>
      <c r="K10" s="240">
        <v>0</v>
      </c>
      <c r="L10" s="240">
        <v>0</v>
      </c>
      <c r="M10" s="240">
        <v>0</v>
      </c>
      <c r="N10" s="240">
        <v>0</v>
      </c>
      <c r="O10" s="240">
        <v>0</v>
      </c>
      <c r="P10" s="240">
        <v>0</v>
      </c>
      <c r="Q10" s="240">
        <v>0</v>
      </c>
      <c r="R10" s="240">
        <v>0</v>
      </c>
      <c r="S10" s="240">
        <v>0</v>
      </c>
      <c r="T10" s="240">
        <v>0</v>
      </c>
      <c r="U10" s="240">
        <v>0</v>
      </c>
      <c r="V10" s="240">
        <v>0</v>
      </c>
      <c r="W10" s="240">
        <v>0</v>
      </c>
      <c r="X10" s="240">
        <v>0</v>
      </c>
      <c r="Y10" s="240">
        <v>0</v>
      </c>
      <c r="Z10" s="240">
        <v>9.3000000000000007</v>
      </c>
      <c r="AA10" s="240">
        <v>10.199999999999999</v>
      </c>
      <c r="AB10" s="240">
        <v>11.7</v>
      </c>
      <c r="AC10" s="240">
        <v>13.4</v>
      </c>
      <c r="AD10" s="240">
        <v>17.2</v>
      </c>
      <c r="AE10" s="240">
        <v>22.5</v>
      </c>
      <c r="AF10" s="240">
        <v>25.5</v>
      </c>
      <c r="AG10" s="240">
        <v>29</v>
      </c>
      <c r="AH10" s="240">
        <f t="shared" ref="AH10:CB10" si="6">SUM(AH11:AH12)</f>
        <v>32</v>
      </c>
      <c r="AI10" s="240">
        <f t="shared" si="6"/>
        <v>36</v>
      </c>
      <c r="AJ10" s="240">
        <f t="shared" si="6"/>
        <v>42</v>
      </c>
      <c r="AK10" s="240">
        <f t="shared" si="6"/>
        <v>47</v>
      </c>
      <c r="AL10" s="240">
        <f t="shared" si="6"/>
        <v>51</v>
      </c>
      <c r="AM10" s="240">
        <f t="shared" si="6"/>
        <v>54</v>
      </c>
      <c r="AN10" s="240">
        <f t="shared" si="6"/>
        <v>55</v>
      </c>
      <c r="AO10" s="240">
        <f t="shared" si="6"/>
        <v>58</v>
      </c>
      <c r="AP10" s="240">
        <f t="shared" si="6"/>
        <v>61</v>
      </c>
      <c r="AQ10" s="240">
        <f t="shared" si="6"/>
        <v>56.491999999999997</v>
      </c>
      <c r="AR10" s="240">
        <f t="shared" si="6"/>
        <v>58.61</v>
      </c>
      <c r="AS10" s="240">
        <f t="shared" si="6"/>
        <v>59.338999999999999</v>
      </c>
      <c r="AT10" s="240">
        <f t="shared" si="6"/>
        <v>60.216000000000001</v>
      </c>
      <c r="AU10" s="240">
        <f t="shared" si="6"/>
        <v>64.003</v>
      </c>
      <c r="AV10" s="240">
        <f t="shared" si="6"/>
        <v>62.688000000000002</v>
      </c>
      <c r="AW10" s="240">
        <f t="shared" si="6"/>
        <v>66.622</v>
      </c>
      <c r="AX10" s="240">
        <f t="shared" si="6"/>
        <v>58.168999999999997</v>
      </c>
      <c r="AY10" s="240">
        <f t="shared" si="6"/>
        <v>57.765999999999998</v>
      </c>
      <c r="AZ10" s="240">
        <f t="shared" si="6"/>
        <v>55.347000000000001</v>
      </c>
      <c r="BA10" s="240">
        <f t="shared" si="6"/>
        <v>54.619</v>
      </c>
      <c r="BB10" s="240">
        <f t="shared" si="6"/>
        <v>49.393000000000001</v>
      </c>
      <c r="BC10" s="240">
        <f t="shared" si="6"/>
        <v>51.527999999999999</v>
      </c>
      <c r="BD10" s="240">
        <f t="shared" si="6"/>
        <v>49</v>
      </c>
      <c r="BE10" s="240">
        <f t="shared" si="6"/>
        <v>49</v>
      </c>
      <c r="BF10" s="240">
        <f t="shared" si="6"/>
        <v>48.056406750000008</v>
      </c>
      <c r="BG10" s="240">
        <f t="shared" si="6"/>
        <v>45.566810758911991</v>
      </c>
      <c r="BH10" s="240">
        <f t="shared" si="6"/>
        <v>43.427999999999997</v>
      </c>
      <c r="BI10" s="240">
        <f t="shared" si="6"/>
        <v>40.824999999999996</v>
      </c>
      <c r="BJ10" s="240">
        <f t="shared" si="6"/>
        <v>39.280999999999992</v>
      </c>
      <c r="BK10" s="240">
        <f t="shared" si="6"/>
        <v>37.953660409999991</v>
      </c>
      <c r="BL10" s="240">
        <f t="shared" si="6"/>
        <v>36.609209720000003</v>
      </c>
      <c r="BM10" s="240">
        <f t="shared" si="6"/>
        <v>35.892877070000004</v>
      </c>
      <c r="BN10" s="240">
        <f t="shared" si="6"/>
        <v>34.066781949999992</v>
      </c>
      <c r="BO10" s="240">
        <f t="shared" si="6"/>
        <v>32.863790210000005</v>
      </c>
      <c r="BP10" s="240">
        <f t="shared" si="6"/>
        <v>31.777945706246079</v>
      </c>
      <c r="BQ10" s="240">
        <f t="shared" si="6"/>
        <v>30.124750710000001</v>
      </c>
      <c r="BR10" s="240">
        <f t="shared" si="6"/>
        <v>28.755832375049046</v>
      </c>
      <c r="BS10" s="240">
        <f t="shared" si="6"/>
        <v>27.031439348484149</v>
      </c>
      <c r="BT10" s="240">
        <f t="shared" si="6"/>
        <v>25.55653510351236</v>
      </c>
      <c r="BU10" s="240">
        <f t="shared" si="6"/>
        <v>23.864216851327928</v>
      </c>
      <c r="BV10" s="240">
        <f t="shared" si="6"/>
        <v>22.529140441524973</v>
      </c>
      <c r="BW10" s="240">
        <f t="shared" si="6"/>
        <v>21.15338754683026</v>
      </c>
      <c r="BX10" s="240">
        <f t="shared" si="6"/>
        <v>20.355476884058127</v>
      </c>
      <c r="BY10" s="240">
        <f t="shared" si="6"/>
        <v>19.500959964552578</v>
      </c>
      <c r="BZ10" s="240">
        <f t="shared" si="6"/>
        <v>18.768846528344437</v>
      </c>
      <c r="CA10" s="240">
        <f t="shared" si="6"/>
        <v>18.102925815412178</v>
      </c>
      <c r="CB10" s="241">
        <f t="shared" si="6"/>
        <v>17.232215504339912</v>
      </c>
    </row>
    <row r="11" spans="1:80" x14ac:dyDescent="0.4">
      <c r="A11" s="341"/>
      <c r="B11" s="212" t="s">
        <v>629</v>
      </c>
      <c r="C11" s="294"/>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0</v>
      </c>
      <c r="AA11" s="240">
        <v>0</v>
      </c>
      <c r="AB11" s="240">
        <v>0</v>
      </c>
      <c r="AC11" s="240">
        <v>0</v>
      </c>
      <c r="AD11" s="240">
        <v>0</v>
      </c>
      <c r="AE11" s="240">
        <v>0</v>
      </c>
      <c r="AF11" s="240">
        <v>0</v>
      </c>
      <c r="AG11" s="240">
        <v>0</v>
      </c>
      <c r="AH11" s="240">
        <v>5.8755802207076453</v>
      </c>
      <c r="AI11" s="240">
        <v>6.6100277482961012</v>
      </c>
      <c r="AJ11" s="240">
        <v>7.7116990396787841</v>
      </c>
      <c r="AK11" s="240">
        <v>8.6297584491643544</v>
      </c>
      <c r="AL11" s="240">
        <v>9.3642059767528103</v>
      </c>
      <c r="AM11" s="240">
        <v>9.9150416224441535</v>
      </c>
      <c r="AN11" s="240">
        <v>10.098653504341266</v>
      </c>
      <c r="AO11" s="240">
        <v>10.649489150032608</v>
      </c>
      <c r="AP11" s="240">
        <v>11.200324795723949</v>
      </c>
      <c r="AQ11" s="240">
        <v>10.372602432131758</v>
      </c>
      <c r="AR11" s="240">
        <v>10.761492397989846</v>
      </c>
      <c r="AS11" s="240">
        <v>10.895345459892843</v>
      </c>
      <c r="AT11" s="240">
        <v>11.056373080316611</v>
      </c>
      <c r="AU11" s="240">
        <v>11.751711277060982</v>
      </c>
      <c r="AV11" s="240">
        <v>10.740101662601536</v>
      </c>
      <c r="AW11" s="240">
        <v>10.867560615178869</v>
      </c>
      <c r="AX11" s="240">
        <v>8.9144351893882074</v>
      </c>
      <c r="AY11" s="240">
        <v>8.2866278477680808</v>
      </c>
      <c r="AZ11" s="240">
        <v>7.7611274445963527</v>
      </c>
      <c r="BA11" s="240">
        <v>6.8913768673835412</v>
      </c>
      <c r="BB11" s="240">
        <v>6.0945233728261901</v>
      </c>
      <c r="BC11" s="240">
        <v>6.0057435125149512</v>
      </c>
      <c r="BD11" s="240">
        <v>5.2120000000000033</v>
      </c>
      <c r="BE11" s="240">
        <v>5.213000000000001</v>
      </c>
      <c r="BF11" s="240">
        <v>4.7798173643700785</v>
      </c>
      <c r="BG11" s="240">
        <v>3.6967457020200758</v>
      </c>
      <c r="BH11" s="240">
        <v>3.266</v>
      </c>
      <c r="BI11" s="240">
        <v>6.1911786786786775</v>
      </c>
      <c r="BJ11" s="240">
        <v>5.6055504291845493</v>
      </c>
      <c r="BK11" s="240">
        <v>5.6746798378225547</v>
      </c>
      <c r="BL11" s="240">
        <v>2.1965525831999999</v>
      </c>
      <c r="BM11" s="240">
        <v>1.8406603625641045</v>
      </c>
      <c r="BN11" s="240">
        <v>1.6231135700409567</v>
      </c>
      <c r="BO11" s="240">
        <v>1.448690672492809</v>
      </c>
      <c r="BP11" s="240">
        <v>1.2921065736641424</v>
      </c>
      <c r="BQ11" s="240">
        <v>1.3134113182071192</v>
      </c>
      <c r="BR11" s="240">
        <v>1.2081481339837865</v>
      </c>
      <c r="BS11" s="240">
        <v>1.0884447102055053</v>
      </c>
      <c r="BT11" s="240">
        <v>0.9525086695426469</v>
      </c>
      <c r="BU11" s="240">
        <v>0.84691286534796051</v>
      </c>
      <c r="BV11" s="240">
        <v>0.76233811678902585</v>
      </c>
      <c r="BW11" s="240">
        <v>0.66761342790611</v>
      </c>
      <c r="BX11" s="240">
        <v>0.57137704678279655</v>
      </c>
      <c r="BY11" s="240">
        <v>0.44417059864973124</v>
      </c>
      <c r="BZ11" s="240">
        <v>0.33572855112506744</v>
      </c>
      <c r="CA11" s="240">
        <v>0.24987201164317685</v>
      </c>
      <c r="CB11" s="241">
        <v>0.18078175729460949</v>
      </c>
    </row>
    <row r="12" spans="1:80" x14ac:dyDescent="0.4">
      <c r="A12" s="341"/>
      <c r="B12" s="212" t="s">
        <v>630</v>
      </c>
      <c r="C12" s="294"/>
      <c r="D12" s="240">
        <v>0</v>
      </c>
      <c r="E12" s="240">
        <v>0</v>
      </c>
      <c r="F12" s="240">
        <v>0</v>
      </c>
      <c r="G12" s="240">
        <v>0</v>
      </c>
      <c r="H12" s="240">
        <v>0</v>
      </c>
      <c r="I12" s="240">
        <v>0</v>
      </c>
      <c r="J12" s="240">
        <v>0</v>
      </c>
      <c r="K12" s="240">
        <v>0</v>
      </c>
      <c r="L12" s="240">
        <v>0</v>
      </c>
      <c r="M12" s="240">
        <v>0</v>
      </c>
      <c r="N12" s="240">
        <v>0</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0</v>
      </c>
      <c r="AE12" s="240">
        <v>0</v>
      </c>
      <c r="AF12" s="240">
        <v>0</v>
      </c>
      <c r="AG12" s="240">
        <v>0</v>
      </c>
      <c r="AH12" s="240">
        <v>26.124419779292353</v>
      </c>
      <c r="AI12" s="240">
        <v>29.389972251703899</v>
      </c>
      <c r="AJ12" s="240">
        <v>34.288300960321216</v>
      </c>
      <c r="AK12" s="240">
        <v>38.370241550835644</v>
      </c>
      <c r="AL12" s="240">
        <v>41.635794023247186</v>
      </c>
      <c r="AM12" s="240">
        <v>44.08495837755585</v>
      </c>
      <c r="AN12" s="240">
        <v>44.901346495658736</v>
      </c>
      <c r="AO12" s="240">
        <v>47.350510849967392</v>
      </c>
      <c r="AP12" s="240">
        <v>49.799675204276049</v>
      </c>
      <c r="AQ12" s="240">
        <v>46.119397567868241</v>
      </c>
      <c r="AR12" s="240">
        <v>47.848507602010152</v>
      </c>
      <c r="AS12" s="240">
        <v>48.443654540107154</v>
      </c>
      <c r="AT12" s="240">
        <v>49.15962691968339</v>
      </c>
      <c r="AU12" s="240">
        <v>52.251288722939016</v>
      </c>
      <c r="AV12" s="240">
        <v>51.94789833739847</v>
      </c>
      <c r="AW12" s="240">
        <v>55.754439384821133</v>
      </c>
      <c r="AX12" s="240">
        <v>49.254564810611789</v>
      </c>
      <c r="AY12" s="240">
        <v>49.479372152231917</v>
      </c>
      <c r="AZ12" s="240">
        <v>47.585872555403647</v>
      </c>
      <c r="BA12" s="240">
        <v>47.727623132616458</v>
      </c>
      <c r="BB12" s="240">
        <v>43.298476627173812</v>
      </c>
      <c r="BC12" s="240">
        <v>45.522256487485045</v>
      </c>
      <c r="BD12" s="240">
        <v>43.787999999999997</v>
      </c>
      <c r="BE12" s="240">
        <v>43.786999999999999</v>
      </c>
      <c r="BF12" s="240">
        <v>43.276589385629926</v>
      </c>
      <c r="BG12" s="240">
        <v>41.870065056891917</v>
      </c>
      <c r="BH12" s="240">
        <v>40.161999999999999</v>
      </c>
      <c r="BI12" s="240">
        <v>34.633821321321321</v>
      </c>
      <c r="BJ12" s="240">
        <v>33.675449570815445</v>
      </c>
      <c r="BK12" s="240">
        <v>32.278980572177439</v>
      </c>
      <c r="BL12" s="240">
        <v>34.4126571368</v>
      </c>
      <c r="BM12" s="240">
        <v>34.052216707435903</v>
      </c>
      <c r="BN12" s="240">
        <v>32.443668379959036</v>
      </c>
      <c r="BO12" s="240">
        <v>31.415099537507196</v>
      </c>
      <c r="BP12" s="240">
        <v>30.485839132581937</v>
      </c>
      <c r="BQ12" s="240">
        <v>28.811339391792881</v>
      </c>
      <c r="BR12" s="240">
        <v>27.547684241065259</v>
      </c>
      <c r="BS12" s="240">
        <v>25.942994638278645</v>
      </c>
      <c r="BT12" s="240">
        <v>24.604026433969715</v>
      </c>
      <c r="BU12" s="240">
        <v>23.017303985979968</v>
      </c>
      <c r="BV12" s="240">
        <v>21.766802324735949</v>
      </c>
      <c r="BW12" s="240">
        <v>20.485774118924148</v>
      </c>
      <c r="BX12" s="240">
        <v>19.784099837275331</v>
      </c>
      <c r="BY12" s="240">
        <v>19.056789365902848</v>
      </c>
      <c r="BZ12" s="240">
        <v>18.433117977219368</v>
      </c>
      <c r="CA12" s="240">
        <v>17.853053803769001</v>
      </c>
      <c r="CB12" s="241">
        <v>17.051433747045301</v>
      </c>
    </row>
    <row r="13" spans="1:80" s="242" customFormat="1" ht="27" customHeight="1" x14ac:dyDescent="0.35">
      <c r="A13" s="342"/>
      <c r="B13" s="343" t="s">
        <v>633</v>
      </c>
      <c r="C13" s="17"/>
      <c r="D13" s="344">
        <v>0</v>
      </c>
      <c r="E13" s="344">
        <v>0</v>
      </c>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2.8</v>
      </c>
      <c r="AA13" s="344">
        <v>2.9</v>
      </c>
      <c r="AB13" s="344">
        <v>2.9</v>
      </c>
      <c r="AC13" s="344">
        <v>3</v>
      </c>
      <c r="AD13" s="344">
        <v>3.5</v>
      </c>
      <c r="AE13" s="344">
        <v>4</v>
      </c>
      <c r="AF13" s="344">
        <v>4</v>
      </c>
      <c r="AG13" s="344">
        <v>4.5</v>
      </c>
      <c r="AH13" s="344">
        <v>5</v>
      </c>
      <c r="AI13" s="344">
        <v>5</v>
      </c>
      <c r="AJ13" s="344">
        <v>5</v>
      </c>
      <c r="AK13" s="344">
        <v>5</v>
      </c>
      <c r="AL13" s="344">
        <v>5</v>
      </c>
      <c r="AM13" s="344">
        <v>5</v>
      </c>
      <c r="AN13" s="344">
        <v>5</v>
      </c>
      <c r="AO13" s="344">
        <v>5</v>
      </c>
      <c r="AP13" s="344">
        <v>4</v>
      </c>
      <c r="AQ13" s="344">
        <v>4.2240000000000002</v>
      </c>
      <c r="AR13" s="344">
        <v>3.6949999999999998</v>
      </c>
      <c r="AS13" s="344">
        <v>4.2779999999999996</v>
      </c>
      <c r="AT13" s="344">
        <v>4.0919999999999996</v>
      </c>
      <c r="AU13" s="344">
        <v>4.101</v>
      </c>
      <c r="AV13" s="344">
        <v>3.8860000000000001</v>
      </c>
      <c r="AW13" s="344">
        <v>3.5070000000000001</v>
      </c>
      <c r="AX13" s="344">
        <v>2.9569999999999999</v>
      </c>
      <c r="AY13" s="344">
        <v>3.1080000000000001</v>
      </c>
      <c r="AZ13" s="344">
        <v>2.7719999999999998</v>
      </c>
      <c r="BA13" s="344">
        <v>2.4620000000000002</v>
      </c>
      <c r="BB13" s="344">
        <v>1.859</v>
      </c>
      <c r="BC13" s="344">
        <v>2.0350000000000001</v>
      </c>
      <c r="BD13" s="344">
        <v>2</v>
      </c>
      <c r="BE13" s="344">
        <v>2</v>
      </c>
      <c r="BF13" s="344">
        <v>1.73005451</v>
      </c>
      <c r="BG13" s="344">
        <v>1.3642590700000001</v>
      </c>
      <c r="BH13" s="344">
        <v>1.1830000000000001</v>
      </c>
      <c r="BI13" s="344">
        <v>1.1019624799999999</v>
      </c>
      <c r="BJ13" s="344">
        <v>1.0844996200000001</v>
      </c>
      <c r="BK13" s="344">
        <v>1.0897039199999998</v>
      </c>
      <c r="BL13" s="344">
        <v>0.94398397000000001</v>
      </c>
      <c r="BM13" s="344">
        <v>0.84670285999999995</v>
      </c>
      <c r="BN13" s="344">
        <v>0.75357149000000001</v>
      </c>
      <c r="BO13" s="344">
        <v>0.62038171000000009</v>
      </c>
      <c r="BP13" s="344">
        <v>0.38903970756204248</v>
      </c>
      <c r="BQ13" s="344">
        <v>-6.0504900000000004E-3</v>
      </c>
      <c r="BR13" s="344">
        <v>-2E-3</v>
      </c>
      <c r="BS13" s="344">
        <v>-3.6452879861765049E-2</v>
      </c>
      <c r="BT13" s="344">
        <v>0</v>
      </c>
      <c r="BU13" s="344">
        <v>-2.2443370696401201E-2</v>
      </c>
      <c r="BV13" s="344">
        <v>-3.9762566885098091E-2</v>
      </c>
      <c r="BW13" s="344">
        <v>0</v>
      </c>
      <c r="BX13" s="344">
        <v>0</v>
      </c>
      <c r="BY13" s="344">
        <v>0</v>
      </c>
      <c r="BZ13" s="344">
        <v>0</v>
      </c>
      <c r="CA13" s="344">
        <v>0</v>
      </c>
      <c r="CB13" s="345">
        <v>0</v>
      </c>
    </row>
    <row r="14" spans="1:80" s="242" customFormat="1" ht="27" customHeight="1" x14ac:dyDescent="0.4">
      <c r="A14" s="342"/>
      <c r="B14" s="66" t="s">
        <v>634</v>
      </c>
      <c r="C14" s="1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6">
        <f t="shared" ref="AX14:BK14" si="7">SUM(AX16:AX18)</f>
        <v>3.4569999999999999</v>
      </c>
      <c r="AY14" s="346">
        <f t="shared" si="7"/>
        <v>4.1285950413223143</v>
      </c>
      <c r="AZ14" s="346">
        <f t="shared" si="7"/>
        <v>5.4580000000000002</v>
      </c>
      <c r="BA14" s="346">
        <f t="shared" si="7"/>
        <v>4.9669999999999996</v>
      </c>
      <c r="BB14" s="346">
        <f t="shared" si="7"/>
        <v>8.2967250384024585</v>
      </c>
      <c r="BC14" s="346">
        <f t="shared" si="7"/>
        <v>10.563000000000001</v>
      </c>
      <c r="BD14" s="346">
        <f t="shared" si="7"/>
        <v>11.87267336961207</v>
      </c>
      <c r="BE14" s="346">
        <f t="shared" si="7"/>
        <v>14.399096999999999</v>
      </c>
      <c r="BF14" s="346">
        <f t="shared" si="7"/>
        <v>19.709695</v>
      </c>
      <c r="BG14" s="346">
        <f t="shared" si="7"/>
        <v>19.340500802146213</v>
      </c>
      <c r="BH14" s="346">
        <f t="shared" si="7"/>
        <v>20.643089</v>
      </c>
      <c r="BI14" s="346">
        <f t="shared" si="7"/>
        <v>46.53799999999999</v>
      </c>
      <c r="BJ14" s="346">
        <f t="shared" si="7"/>
        <v>32.67</v>
      </c>
      <c r="BK14" s="346">
        <f t="shared" si="7"/>
        <v>27.44</v>
      </c>
      <c r="BL14" s="346">
        <f t="shared" ref="BL14:CB14" si="8">SUM(BL15,BL18)</f>
        <v>37.064000999999998</v>
      </c>
      <c r="BM14" s="346">
        <f t="shared" si="8"/>
        <v>42.248373999999998</v>
      </c>
      <c r="BN14" s="346">
        <f t="shared" si="8"/>
        <v>47.467124999999996</v>
      </c>
      <c r="BO14" s="346">
        <f t="shared" si="8"/>
        <v>47.206220999999999</v>
      </c>
      <c r="BP14" s="346">
        <f t="shared" si="8"/>
        <v>51.427443760235988</v>
      </c>
      <c r="BQ14" s="346">
        <f t="shared" si="8"/>
        <v>54.675500320000005</v>
      </c>
      <c r="BR14" s="346">
        <f t="shared" si="8"/>
        <v>82.321914830000011</v>
      </c>
      <c r="BS14" s="346">
        <f t="shared" si="8"/>
        <v>89.848197459999994</v>
      </c>
      <c r="BT14" s="346">
        <f t="shared" si="8"/>
        <v>83.432960799999989</v>
      </c>
      <c r="BU14" s="346">
        <f t="shared" si="8"/>
        <v>89.717677900000012</v>
      </c>
      <c r="BV14" s="346">
        <f t="shared" si="8"/>
        <v>85.82525184765916</v>
      </c>
      <c r="BW14" s="346">
        <f t="shared" si="8"/>
        <v>85.584998762632694</v>
      </c>
      <c r="BX14" s="346">
        <f t="shared" si="8"/>
        <v>84.805215177897125</v>
      </c>
      <c r="BY14" s="346">
        <f t="shared" si="8"/>
        <v>83.796709131456083</v>
      </c>
      <c r="BZ14" s="346">
        <f t="shared" si="8"/>
        <v>82.61304484265267</v>
      </c>
      <c r="CA14" s="346">
        <f t="shared" si="8"/>
        <v>81.279561659387369</v>
      </c>
      <c r="CB14" s="347">
        <f t="shared" si="8"/>
        <v>80.653996508093073</v>
      </c>
    </row>
    <row r="15" spans="1:80" s="242" customFormat="1" ht="27" customHeight="1" x14ac:dyDescent="0.4">
      <c r="A15" s="342"/>
      <c r="B15" s="66" t="s">
        <v>167</v>
      </c>
      <c r="C15" s="17"/>
      <c r="D15" s="344"/>
      <c r="E15" s="344"/>
      <c r="F15" s="344"/>
      <c r="G15" s="344"/>
      <c r="H15" s="344"/>
      <c r="I15" s="344"/>
      <c r="J15" s="344"/>
      <c r="K15" s="344"/>
      <c r="L15" s="344"/>
      <c r="M15" s="344"/>
      <c r="N15" s="344"/>
      <c r="O15" s="344"/>
      <c r="P15" s="344"/>
      <c r="Q15" s="344"/>
      <c r="R15" s="344"/>
      <c r="S15" s="344"/>
      <c r="T15" s="344"/>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c r="AT15" s="344"/>
      <c r="AU15" s="344"/>
      <c r="AV15" s="344"/>
      <c r="AW15" s="344"/>
      <c r="AX15" s="346"/>
      <c r="AY15" s="346"/>
      <c r="AZ15" s="346"/>
      <c r="BA15" s="346"/>
      <c r="BB15" s="346"/>
      <c r="BC15" s="346"/>
      <c r="BD15" s="346"/>
      <c r="BE15" s="346"/>
      <c r="BF15" s="346"/>
      <c r="BG15" s="346"/>
      <c r="BH15" s="346"/>
      <c r="BI15" s="346"/>
      <c r="BJ15" s="346"/>
      <c r="BK15" s="346"/>
      <c r="BL15" s="346">
        <v>5.5109329999999996</v>
      </c>
      <c r="BM15" s="346">
        <v>7.0408049999999998</v>
      </c>
      <c r="BN15" s="346">
        <v>9.2482140000000008</v>
      </c>
      <c r="BO15" s="346">
        <v>9.5133209999999995</v>
      </c>
      <c r="BP15" s="346">
        <v>9.4075343484310903</v>
      </c>
      <c r="BQ15" s="346">
        <v>9.2168086836232543</v>
      </c>
      <c r="BR15" s="346">
        <v>37.532187830000005</v>
      </c>
      <c r="BS15" s="346">
        <v>43.794516459999997</v>
      </c>
      <c r="BT15" s="346">
        <v>41.280517799999998</v>
      </c>
      <c r="BU15" s="346">
        <v>48.629247100000001</v>
      </c>
      <c r="BV15" s="346">
        <v>41.032349681177138</v>
      </c>
      <c r="BW15" s="346">
        <f t="shared" ref="BW15:CB15" si="9">SUM(BW16:BW17)</f>
        <v>43.804498338810639</v>
      </c>
      <c r="BX15" s="346">
        <f t="shared" si="9"/>
        <v>43.724130901784292</v>
      </c>
      <c r="BY15" s="346">
        <f t="shared" si="9"/>
        <v>43.523155336860157</v>
      </c>
      <c r="BZ15" s="346">
        <f t="shared" si="9"/>
        <v>43.287274154033057</v>
      </c>
      <c r="CA15" s="346">
        <f t="shared" si="9"/>
        <v>43.021536990612645</v>
      </c>
      <c r="CB15" s="347">
        <f t="shared" si="9"/>
        <v>42.896874069530618</v>
      </c>
    </row>
    <row r="16" spans="1:80" ht="18" customHeight="1" x14ac:dyDescent="0.4">
      <c r="A16" s="341"/>
      <c r="B16" s="348" t="s">
        <v>635</v>
      </c>
      <c r="C16" s="294"/>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v>10.304494338810644</v>
      </c>
      <c r="BX16" s="240">
        <v>10.224126901784292</v>
      </c>
      <c r="BY16" s="240">
        <v>10.02315133686016</v>
      </c>
      <c r="BZ16" s="240">
        <v>9.7872701540330578</v>
      </c>
      <c r="CA16" s="240">
        <v>9.5215329906126449</v>
      </c>
      <c r="CB16" s="241">
        <v>9.3968700695306229</v>
      </c>
    </row>
    <row r="17" spans="1:80" ht="18" customHeight="1" x14ac:dyDescent="0.4">
      <c r="A17" s="341"/>
      <c r="B17" s="348" t="s">
        <v>636</v>
      </c>
      <c r="C17" s="294"/>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v>33.500003999999997</v>
      </c>
      <c r="BX17" s="240">
        <v>33.500003999999997</v>
      </c>
      <c r="BY17" s="240">
        <v>33.500003999999997</v>
      </c>
      <c r="BZ17" s="240">
        <v>33.500003999999997</v>
      </c>
      <c r="CA17" s="240">
        <v>33.500003999999997</v>
      </c>
      <c r="CB17" s="241">
        <v>33.500003999999997</v>
      </c>
    </row>
    <row r="18" spans="1:80" s="282" customFormat="1" ht="27" customHeight="1" thickBot="1" x14ac:dyDescent="0.4">
      <c r="A18" s="349"/>
      <c r="B18" s="299" t="s">
        <v>637</v>
      </c>
      <c r="C18" s="299"/>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v>3.4569999999999999</v>
      </c>
      <c r="AY18" s="245">
        <v>4.1285950413223143</v>
      </c>
      <c r="AZ18" s="245">
        <v>5.4580000000000002</v>
      </c>
      <c r="BA18" s="245">
        <v>4.9669999999999996</v>
      </c>
      <c r="BB18" s="245">
        <v>8.2967250384024585</v>
      </c>
      <c r="BC18" s="245">
        <v>10.563000000000001</v>
      </c>
      <c r="BD18" s="245">
        <v>11.87267336961207</v>
      </c>
      <c r="BE18" s="245">
        <v>14.399096999999999</v>
      </c>
      <c r="BF18" s="245">
        <v>19.709695</v>
      </c>
      <c r="BG18" s="245">
        <v>19.340500802146213</v>
      </c>
      <c r="BH18" s="245">
        <v>20.643089</v>
      </c>
      <c r="BI18" s="245">
        <v>46.53799999999999</v>
      </c>
      <c r="BJ18" s="245">
        <v>32.67</v>
      </c>
      <c r="BK18" s="245">
        <v>27.44</v>
      </c>
      <c r="BL18" s="245">
        <v>31.553068</v>
      </c>
      <c r="BM18" s="245">
        <v>35.207568999999999</v>
      </c>
      <c r="BN18" s="245">
        <v>38.218910999999999</v>
      </c>
      <c r="BO18" s="245">
        <v>37.692900000000002</v>
      </c>
      <c r="BP18" s="245">
        <v>42.019909411804896</v>
      </c>
      <c r="BQ18" s="245">
        <v>45.458691636376749</v>
      </c>
      <c r="BR18" s="245">
        <v>44.789727000000006</v>
      </c>
      <c r="BS18" s="245">
        <v>46.053681000000005</v>
      </c>
      <c r="BT18" s="245">
        <v>42.152442999999998</v>
      </c>
      <c r="BU18" s="245">
        <v>41.088430800000005</v>
      </c>
      <c r="BV18" s="245">
        <v>44.79290216648203</v>
      </c>
      <c r="BW18" s="245">
        <v>41.780500423822062</v>
      </c>
      <c r="BX18" s="245">
        <v>41.081084276112833</v>
      </c>
      <c r="BY18" s="245">
        <v>40.273553794595934</v>
      </c>
      <c r="BZ18" s="245">
        <v>39.32577068861962</v>
      </c>
      <c r="CA18" s="245">
        <v>38.258024668774723</v>
      </c>
      <c r="CB18" s="246">
        <v>37.757122438562455</v>
      </c>
    </row>
    <row r="19" spans="1:80" ht="26.25" customHeight="1" x14ac:dyDescent="0.4">
      <c r="A19" s="350"/>
      <c r="B19" s="125" t="s">
        <v>638</v>
      </c>
      <c r="C19" s="289"/>
      <c r="D19" s="48" t="s">
        <v>80</v>
      </c>
      <c r="E19" s="48" t="s">
        <v>81</v>
      </c>
      <c r="F19" s="48" t="s">
        <v>82</v>
      </c>
      <c r="G19" s="48" t="s">
        <v>83</v>
      </c>
      <c r="H19" s="48" t="s">
        <v>84</v>
      </c>
      <c r="I19" s="48" t="s">
        <v>85</v>
      </c>
      <c r="J19" s="48" t="s">
        <v>86</v>
      </c>
      <c r="K19" s="48" t="s">
        <v>87</v>
      </c>
      <c r="L19" s="48" t="s">
        <v>88</v>
      </c>
      <c r="M19" s="48" t="s">
        <v>89</v>
      </c>
      <c r="N19" s="48" t="s">
        <v>90</v>
      </c>
      <c r="O19" s="48" t="s">
        <v>91</v>
      </c>
      <c r="P19" s="48" t="s">
        <v>92</v>
      </c>
      <c r="Q19" s="48" t="s">
        <v>93</v>
      </c>
      <c r="R19" s="48" t="s">
        <v>94</v>
      </c>
      <c r="S19" s="48" t="s">
        <v>95</v>
      </c>
      <c r="T19" s="48" t="s">
        <v>96</v>
      </c>
      <c r="U19" s="48" t="s">
        <v>97</v>
      </c>
      <c r="V19" s="48" t="s">
        <v>98</v>
      </c>
      <c r="W19" s="48" t="s">
        <v>99</v>
      </c>
      <c r="X19" s="48" t="s">
        <v>100</v>
      </c>
      <c r="Y19" s="48" t="s">
        <v>101</v>
      </c>
      <c r="Z19" s="48" t="s">
        <v>102</v>
      </c>
      <c r="AA19" s="48" t="s">
        <v>103</v>
      </c>
      <c r="AB19" s="48" t="s">
        <v>104</v>
      </c>
      <c r="AC19" s="48" t="s">
        <v>105</v>
      </c>
      <c r="AD19" s="48" t="s">
        <v>106</v>
      </c>
      <c r="AE19" s="48" t="s">
        <v>107</v>
      </c>
      <c r="AF19" s="48" t="s">
        <v>108</v>
      </c>
      <c r="AG19" s="48" t="s">
        <v>109</v>
      </c>
      <c r="AH19" s="48" t="s">
        <v>110</v>
      </c>
      <c r="AI19" s="48" t="s">
        <v>111</v>
      </c>
      <c r="AJ19" s="48" t="s">
        <v>112</v>
      </c>
      <c r="AK19" s="48" t="s">
        <v>113</v>
      </c>
      <c r="AL19" s="48" t="s">
        <v>114</v>
      </c>
      <c r="AM19" s="48" t="s">
        <v>115</v>
      </c>
      <c r="AN19" s="48" t="s">
        <v>116</v>
      </c>
      <c r="AO19" s="48" t="s">
        <v>117</v>
      </c>
      <c r="AP19" s="48" t="s">
        <v>118</v>
      </c>
      <c r="AQ19" s="48" t="s">
        <v>119</v>
      </c>
      <c r="AR19" s="48" t="s">
        <v>120</v>
      </c>
      <c r="AS19" s="48" t="s">
        <v>121</v>
      </c>
      <c r="AT19" s="48" t="s">
        <v>122</v>
      </c>
      <c r="AU19" s="48" t="s">
        <v>123</v>
      </c>
      <c r="AV19" s="48" t="s">
        <v>124</v>
      </c>
      <c r="AW19" s="48" t="s">
        <v>125</v>
      </c>
      <c r="AX19" s="48" t="s">
        <v>126</v>
      </c>
      <c r="AY19" s="48" t="s">
        <v>127</v>
      </c>
      <c r="AZ19" s="48" t="s">
        <v>128</v>
      </c>
      <c r="BA19" s="48" t="s">
        <v>129</v>
      </c>
      <c r="BB19" s="48" t="s">
        <v>130</v>
      </c>
      <c r="BC19" s="48" t="s">
        <v>131</v>
      </c>
      <c r="BD19" s="48" t="s">
        <v>132</v>
      </c>
      <c r="BE19" s="48" t="s">
        <v>133</v>
      </c>
      <c r="BF19" s="48" t="s">
        <v>134</v>
      </c>
      <c r="BG19" s="48" t="s">
        <v>135</v>
      </c>
      <c r="BH19" s="48" t="s">
        <v>136</v>
      </c>
      <c r="BI19" s="48" t="s">
        <v>137</v>
      </c>
      <c r="BJ19" s="48" t="s">
        <v>138</v>
      </c>
      <c r="BK19" s="48" t="s">
        <v>139</v>
      </c>
      <c r="BL19" s="48" t="s">
        <v>140</v>
      </c>
      <c r="BM19" s="48" t="s">
        <v>141</v>
      </c>
      <c r="BN19" s="48" t="s">
        <v>142</v>
      </c>
      <c r="BO19" s="48" t="s">
        <v>143</v>
      </c>
      <c r="BP19" s="48" t="s">
        <v>144</v>
      </c>
      <c r="BQ19" s="48" t="s">
        <v>145</v>
      </c>
      <c r="BR19" s="48" t="s">
        <v>146</v>
      </c>
      <c r="BS19" s="48" t="s">
        <v>147</v>
      </c>
      <c r="BT19" s="48" t="s">
        <v>148</v>
      </c>
      <c r="BU19" s="48" t="s">
        <v>149</v>
      </c>
      <c r="BV19" s="48" t="s">
        <v>150</v>
      </c>
      <c r="BW19" s="48" t="s">
        <v>151</v>
      </c>
      <c r="BX19" s="48" t="s">
        <v>152</v>
      </c>
      <c r="BY19" s="48" t="s">
        <v>153</v>
      </c>
      <c r="BZ19" s="48" t="s">
        <v>154</v>
      </c>
      <c r="CA19" s="48" t="s">
        <v>155</v>
      </c>
      <c r="CB19" s="49" t="s">
        <v>156</v>
      </c>
    </row>
    <row r="20" spans="1:80" x14ac:dyDescent="0.4">
      <c r="A20" s="350"/>
      <c r="B20" s="248" t="s">
        <v>267</v>
      </c>
      <c r="C20" s="249"/>
      <c r="D20" s="203" t="s">
        <v>158</v>
      </c>
      <c r="E20" s="203" t="s">
        <v>158</v>
      </c>
      <c r="F20" s="203" t="s">
        <v>158</v>
      </c>
      <c r="G20" s="203" t="s">
        <v>158</v>
      </c>
      <c r="H20" s="203" t="s">
        <v>158</v>
      </c>
      <c r="I20" s="203" t="s">
        <v>158</v>
      </c>
      <c r="J20" s="203" t="s">
        <v>158</v>
      </c>
      <c r="K20" s="203" t="s">
        <v>158</v>
      </c>
      <c r="L20" s="203" t="s">
        <v>158</v>
      </c>
      <c r="M20" s="203" t="s">
        <v>158</v>
      </c>
      <c r="N20" s="203" t="s">
        <v>158</v>
      </c>
      <c r="O20" s="203" t="s">
        <v>158</v>
      </c>
      <c r="P20" s="203" t="s">
        <v>158</v>
      </c>
      <c r="Q20" s="203" t="s">
        <v>158</v>
      </c>
      <c r="R20" s="203" t="s">
        <v>158</v>
      </c>
      <c r="S20" s="203" t="s">
        <v>158</v>
      </c>
      <c r="T20" s="203" t="s">
        <v>158</v>
      </c>
      <c r="U20" s="203" t="s">
        <v>158</v>
      </c>
      <c r="V20" s="203" t="s">
        <v>158</v>
      </c>
      <c r="W20" s="203" t="s">
        <v>158</v>
      </c>
      <c r="X20" s="203" t="s">
        <v>158</v>
      </c>
      <c r="Y20" s="203" t="s">
        <v>158</v>
      </c>
      <c r="Z20" s="203" t="s">
        <v>158</v>
      </c>
      <c r="AA20" s="203" t="s">
        <v>158</v>
      </c>
      <c r="AB20" s="203" t="s">
        <v>158</v>
      </c>
      <c r="AC20" s="203" t="s">
        <v>158</v>
      </c>
      <c r="AD20" s="203" t="s">
        <v>158</v>
      </c>
      <c r="AE20" s="203" t="s">
        <v>158</v>
      </c>
      <c r="AF20" s="203" t="s">
        <v>158</v>
      </c>
      <c r="AG20" s="203" t="s">
        <v>158</v>
      </c>
      <c r="AH20" s="203" t="s">
        <v>158</v>
      </c>
      <c r="AI20" s="203" t="s">
        <v>158</v>
      </c>
      <c r="AJ20" s="203" t="s">
        <v>158</v>
      </c>
      <c r="AK20" s="203" t="s">
        <v>158</v>
      </c>
      <c r="AL20" s="203" t="s">
        <v>158</v>
      </c>
      <c r="AM20" s="203" t="s">
        <v>158</v>
      </c>
      <c r="AN20" s="203" t="s">
        <v>158</v>
      </c>
      <c r="AO20" s="203" t="s">
        <v>158</v>
      </c>
      <c r="AP20" s="203" t="s">
        <v>158</v>
      </c>
      <c r="AQ20" s="203" t="s">
        <v>158</v>
      </c>
      <c r="AR20" s="203" t="s">
        <v>158</v>
      </c>
      <c r="AS20" s="203" t="s">
        <v>158</v>
      </c>
      <c r="AT20" s="203" t="s">
        <v>158</v>
      </c>
      <c r="AU20" s="203" t="s">
        <v>158</v>
      </c>
      <c r="AV20" s="203" t="s">
        <v>158</v>
      </c>
      <c r="AW20" s="203" t="s">
        <v>158</v>
      </c>
      <c r="AX20" s="203" t="s">
        <v>158</v>
      </c>
      <c r="AY20" s="203" t="s">
        <v>158</v>
      </c>
      <c r="AZ20" s="203" t="s">
        <v>158</v>
      </c>
      <c r="BA20" s="203" t="s">
        <v>158</v>
      </c>
      <c r="BB20" s="203" t="s">
        <v>158</v>
      </c>
      <c r="BC20" s="203" t="s">
        <v>158</v>
      </c>
      <c r="BD20" s="203" t="s">
        <v>158</v>
      </c>
      <c r="BE20" s="203" t="s">
        <v>158</v>
      </c>
      <c r="BF20" s="203" t="s">
        <v>158</v>
      </c>
      <c r="BG20" s="203" t="s">
        <v>158</v>
      </c>
      <c r="BH20" s="203" t="s">
        <v>158</v>
      </c>
      <c r="BI20" s="203" t="s">
        <v>158</v>
      </c>
      <c r="BJ20" s="203" t="s">
        <v>158</v>
      </c>
      <c r="BK20" s="203" t="s">
        <v>158</v>
      </c>
      <c r="BL20" s="203" t="s">
        <v>158</v>
      </c>
      <c r="BM20" s="203" t="s">
        <v>158</v>
      </c>
      <c r="BN20" s="203" t="s">
        <v>158</v>
      </c>
      <c r="BO20" s="203" t="s">
        <v>158</v>
      </c>
      <c r="BP20" s="203" t="s">
        <v>158</v>
      </c>
      <c r="BQ20" s="203" t="s">
        <v>158</v>
      </c>
      <c r="BR20" s="203" t="s">
        <v>158</v>
      </c>
      <c r="BS20" s="203" t="s">
        <v>158</v>
      </c>
      <c r="BT20" s="203" t="s">
        <v>158</v>
      </c>
      <c r="BU20" s="203" t="s">
        <v>158</v>
      </c>
      <c r="BV20" s="203" t="s">
        <v>158</v>
      </c>
      <c r="BW20" s="203" t="s">
        <v>159</v>
      </c>
      <c r="BX20" s="203" t="s">
        <v>159</v>
      </c>
      <c r="BY20" s="203" t="s">
        <v>159</v>
      </c>
      <c r="BZ20" s="203" t="s">
        <v>159</v>
      </c>
      <c r="CA20" s="203" t="s">
        <v>159</v>
      </c>
      <c r="CB20" s="204" t="s">
        <v>159</v>
      </c>
    </row>
    <row r="21" spans="1:80" s="175" customFormat="1" ht="26.25" customHeight="1" x14ac:dyDescent="0.4">
      <c r="A21" s="351"/>
      <c r="B21" s="66" t="s">
        <v>167</v>
      </c>
      <c r="C21" s="290"/>
      <c r="D21" s="237">
        <v>0</v>
      </c>
      <c r="E21" s="237">
        <v>0</v>
      </c>
      <c r="F21" s="237">
        <v>0</v>
      </c>
      <c r="G21" s="237">
        <v>0</v>
      </c>
      <c r="H21" s="237">
        <v>0</v>
      </c>
      <c r="I21" s="237">
        <v>0</v>
      </c>
      <c r="J21" s="237">
        <v>0</v>
      </c>
      <c r="K21" s="237">
        <v>0</v>
      </c>
      <c r="L21" s="237">
        <v>0</v>
      </c>
      <c r="M21" s="237">
        <v>0</v>
      </c>
      <c r="N21" s="237">
        <v>0</v>
      </c>
      <c r="O21" s="237">
        <v>0</v>
      </c>
      <c r="P21" s="237">
        <v>0</v>
      </c>
      <c r="Q21" s="237">
        <v>0</v>
      </c>
      <c r="R21" s="237">
        <v>0</v>
      </c>
      <c r="S21" s="237">
        <v>0</v>
      </c>
      <c r="T21" s="237">
        <v>0</v>
      </c>
      <c r="U21" s="237">
        <v>0</v>
      </c>
      <c r="V21" s="237">
        <v>0</v>
      </c>
      <c r="W21" s="237">
        <v>0</v>
      </c>
      <c r="X21" s="237">
        <v>0</v>
      </c>
      <c r="Y21" s="237">
        <v>0</v>
      </c>
      <c r="Z21" s="237">
        <f t="shared" ref="Z21:BK21" si="10">SUM(Z23,Z27,Z30,Z33,Z35)</f>
        <v>1018.5810467106263</v>
      </c>
      <c r="AA21" s="237">
        <f t="shared" si="10"/>
        <v>1034.7391680337723</v>
      </c>
      <c r="AB21" s="237">
        <f t="shared" si="10"/>
        <v>1054.9687762219774</v>
      </c>
      <c r="AC21" s="237">
        <f t="shared" si="10"/>
        <v>1084.6949326869683</v>
      </c>
      <c r="AD21" s="237">
        <f t="shared" si="10"/>
        <v>1137.2423555124667</v>
      </c>
      <c r="AE21" s="237">
        <f t="shared" si="10"/>
        <v>1195.0879392405218</v>
      </c>
      <c r="AF21" s="237">
        <f t="shared" si="10"/>
        <v>1206.0260927945712</v>
      </c>
      <c r="AG21" s="237">
        <f t="shared" si="10"/>
        <v>1210.6106471468477</v>
      </c>
      <c r="AH21" s="237">
        <f t="shared" si="10"/>
        <v>1225.6683773809075</v>
      </c>
      <c r="AI21" s="237">
        <f t="shared" si="10"/>
        <v>1181.5979901832488</v>
      </c>
      <c r="AJ21" s="237">
        <f t="shared" si="10"/>
        <v>1145.0209334854096</v>
      </c>
      <c r="AK21" s="237">
        <f t="shared" si="10"/>
        <v>1155.5878862789643</v>
      </c>
      <c r="AL21" s="237">
        <f t="shared" si="10"/>
        <v>1170.2092720996195</v>
      </c>
      <c r="AM21" s="237">
        <f t="shared" si="10"/>
        <v>1198.0356994675833</v>
      </c>
      <c r="AN21" s="237">
        <f t="shared" si="10"/>
        <v>1168.0037528730761</v>
      </c>
      <c r="AO21" s="237">
        <f t="shared" si="10"/>
        <v>1179.1491191568125</v>
      </c>
      <c r="AP21" s="237">
        <f t="shared" si="10"/>
        <v>1216.5453421306931</v>
      </c>
      <c r="AQ21" s="237">
        <f t="shared" si="10"/>
        <v>1172.8394949929652</v>
      </c>
      <c r="AR21" s="237">
        <f t="shared" si="10"/>
        <v>1099.8130755519039</v>
      </c>
      <c r="AS21" s="237">
        <f t="shared" si="10"/>
        <v>1059.5493284631243</v>
      </c>
      <c r="AT21" s="237">
        <f t="shared" si="10"/>
        <v>1073.1251003591219</v>
      </c>
      <c r="AU21" s="237">
        <f t="shared" si="10"/>
        <v>1136.2023568171885</v>
      </c>
      <c r="AV21" s="237">
        <f t="shared" si="10"/>
        <v>1129.0977488929882</v>
      </c>
      <c r="AW21" s="237">
        <f t="shared" si="10"/>
        <v>1133.0339967928464</v>
      </c>
      <c r="AX21" s="237">
        <f t="shared" si="10"/>
        <v>1157.0668179446534</v>
      </c>
      <c r="AY21" s="237">
        <f t="shared" si="10"/>
        <v>1163.706817747968</v>
      </c>
      <c r="AZ21" s="237">
        <f t="shared" si="10"/>
        <v>1139.8145193899984</v>
      </c>
      <c r="BA21" s="237">
        <f t="shared" si="10"/>
        <v>1140.3917913774887</v>
      </c>
      <c r="BB21" s="237">
        <f t="shared" si="10"/>
        <v>1148.6840539942657</v>
      </c>
      <c r="BC21" s="237">
        <f t="shared" si="10"/>
        <v>1136.0137199373194</v>
      </c>
      <c r="BD21" s="237">
        <f t="shared" si="10"/>
        <v>1124.7232727789769</v>
      </c>
      <c r="BE21" s="237">
        <f t="shared" si="10"/>
        <v>1142.5553438491361</v>
      </c>
      <c r="BF21" s="237">
        <f t="shared" si="10"/>
        <v>1129.8152107558403</v>
      </c>
      <c r="BG21" s="237">
        <f t="shared" si="10"/>
        <v>1108.3848298263301</v>
      </c>
      <c r="BH21" s="237">
        <f t="shared" si="10"/>
        <v>1094.4867181193631</v>
      </c>
      <c r="BI21" s="237">
        <f t="shared" si="10"/>
        <v>1093.2532623016828</v>
      </c>
      <c r="BJ21" s="237">
        <f t="shared" si="10"/>
        <v>1049.0509428645244</v>
      </c>
      <c r="BK21" s="237">
        <f t="shared" si="10"/>
        <v>1020.7744160969123</v>
      </c>
      <c r="BL21" s="237">
        <f t="shared" ref="BL21:CB21" si="11">SUM(BL23,BL27,BL30,BL32,BL35)</f>
        <v>1032.9516395500041</v>
      </c>
      <c r="BM21" s="237">
        <f t="shared" si="11"/>
        <v>1055.2450669642965</v>
      </c>
      <c r="BN21" s="237">
        <f t="shared" si="11"/>
        <v>1095.8297257646325</v>
      </c>
      <c r="BO21" s="237">
        <f t="shared" si="11"/>
        <v>1078.1237576976478</v>
      </c>
      <c r="BP21" s="237">
        <f t="shared" si="11"/>
        <v>1081.03502984549</v>
      </c>
      <c r="BQ21" s="237">
        <f t="shared" si="11"/>
        <v>1059.1251247107537</v>
      </c>
      <c r="BR21" s="237">
        <f t="shared" si="11"/>
        <v>1082.6990566189929</v>
      </c>
      <c r="BS21" s="237">
        <f t="shared" si="11"/>
        <v>1064.373760482046</v>
      </c>
      <c r="BT21" s="237">
        <f t="shared" si="11"/>
        <v>1000.2053351533368</v>
      </c>
      <c r="BU21" s="237">
        <f t="shared" si="11"/>
        <v>968.21500825521446</v>
      </c>
      <c r="BV21" s="237">
        <f t="shared" si="11"/>
        <v>941.53239079956188</v>
      </c>
      <c r="BW21" s="237">
        <f t="shared" si="11"/>
        <v>920.82501854144266</v>
      </c>
      <c r="BX21" s="237">
        <f t="shared" si="11"/>
        <v>821.73828587908963</v>
      </c>
      <c r="BY21" s="237">
        <f t="shared" si="11"/>
        <v>800.35058176615166</v>
      </c>
      <c r="BZ21" s="237">
        <f t="shared" si="11"/>
        <v>783.53998719150729</v>
      </c>
      <c r="CA21" s="237">
        <f t="shared" si="11"/>
        <v>770.19876556782378</v>
      </c>
      <c r="CB21" s="238">
        <f t="shared" si="11"/>
        <v>747.69078905607978</v>
      </c>
    </row>
    <row r="22" spans="1:80" s="175" customFormat="1" ht="26.25" customHeight="1" x14ac:dyDescent="0.4">
      <c r="A22" s="351"/>
      <c r="B22" s="66" t="s">
        <v>627</v>
      </c>
      <c r="C22" s="290"/>
      <c r="D22" s="237"/>
      <c r="E22" s="237"/>
      <c r="F22" s="237"/>
      <c r="G22" s="237"/>
      <c r="H22" s="237"/>
      <c r="I22" s="237"/>
      <c r="J22" s="237"/>
      <c r="K22" s="237"/>
      <c r="L22" s="237"/>
      <c r="M22" s="237"/>
      <c r="N22" s="237"/>
      <c r="O22" s="237"/>
      <c r="P22" s="237"/>
      <c r="Q22" s="237"/>
      <c r="R22" s="237"/>
      <c r="S22" s="237"/>
      <c r="T22" s="237"/>
      <c r="U22" s="237"/>
      <c r="V22" s="237"/>
      <c r="W22" s="237"/>
      <c r="X22" s="237"/>
      <c r="Y22" s="237"/>
      <c r="Z22" s="237">
        <f t="shared" ref="Z22:BE22" si="12">Z23+Z27+Z30</f>
        <v>1018.5810467106263</v>
      </c>
      <c r="AA22" s="237">
        <f t="shared" si="12"/>
        <v>1034.7391680337723</v>
      </c>
      <c r="AB22" s="237">
        <f t="shared" si="12"/>
        <v>1054.9687762219774</v>
      </c>
      <c r="AC22" s="237">
        <f t="shared" si="12"/>
        <v>1084.6949326869683</v>
      </c>
      <c r="AD22" s="237">
        <f t="shared" si="12"/>
        <v>1137.2423555124667</v>
      </c>
      <c r="AE22" s="237">
        <f t="shared" si="12"/>
        <v>1195.0879392405218</v>
      </c>
      <c r="AF22" s="237">
        <f t="shared" si="12"/>
        <v>1206.0260927945712</v>
      </c>
      <c r="AG22" s="237">
        <f t="shared" si="12"/>
        <v>1210.6106471468477</v>
      </c>
      <c r="AH22" s="237">
        <f t="shared" si="12"/>
        <v>1225.6683773809075</v>
      </c>
      <c r="AI22" s="237">
        <f t="shared" si="12"/>
        <v>1181.5979901832488</v>
      </c>
      <c r="AJ22" s="237">
        <f t="shared" si="12"/>
        <v>1145.0209334854096</v>
      </c>
      <c r="AK22" s="237">
        <f t="shared" si="12"/>
        <v>1155.5878862789643</v>
      </c>
      <c r="AL22" s="237">
        <f t="shared" si="12"/>
        <v>1170.2092720996195</v>
      </c>
      <c r="AM22" s="237">
        <f t="shared" si="12"/>
        <v>1198.0356994675833</v>
      </c>
      <c r="AN22" s="237">
        <f t="shared" si="12"/>
        <v>1168.0037528730761</v>
      </c>
      <c r="AO22" s="237">
        <f t="shared" si="12"/>
        <v>1179.1491191568125</v>
      </c>
      <c r="AP22" s="237">
        <f t="shared" si="12"/>
        <v>1216.5453421306931</v>
      </c>
      <c r="AQ22" s="237">
        <f t="shared" si="12"/>
        <v>1172.8394949929652</v>
      </c>
      <c r="AR22" s="237">
        <f t="shared" si="12"/>
        <v>1099.8130755519039</v>
      </c>
      <c r="AS22" s="237">
        <f t="shared" si="12"/>
        <v>1059.5493284631243</v>
      </c>
      <c r="AT22" s="237">
        <f t="shared" si="12"/>
        <v>1073.1251003591219</v>
      </c>
      <c r="AU22" s="237">
        <f t="shared" si="12"/>
        <v>1136.2023568171885</v>
      </c>
      <c r="AV22" s="237">
        <f t="shared" si="12"/>
        <v>1129.0977488929882</v>
      </c>
      <c r="AW22" s="237">
        <f t="shared" si="12"/>
        <v>1133.0339967928464</v>
      </c>
      <c r="AX22" s="237">
        <f t="shared" si="12"/>
        <v>1151.4332178736208</v>
      </c>
      <c r="AY22" s="237">
        <f t="shared" si="12"/>
        <v>1157.1699011078485</v>
      </c>
      <c r="AZ22" s="237">
        <f t="shared" si="12"/>
        <v>1131.5019424464369</v>
      </c>
      <c r="BA22" s="237">
        <f t="shared" si="12"/>
        <v>1132.8589020107363</v>
      </c>
      <c r="BB22" s="237">
        <f t="shared" si="12"/>
        <v>1136.2943045647301</v>
      </c>
      <c r="BC22" s="237">
        <f t="shared" si="12"/>
        <v>1120.3019013245255</v>
      </c>
      <c r="BD22" s="237">
        <f t="shared" si="12"/>
        <v>1107.4007336487005</v>
      </c>
      <c r="BE22" s="237">
        <f t="shared" si="12"/>
        <v>1121.8053684926665</v>
      </c>
      <c r="BF22" s="237">
        <f t="shared" ref="BF22:CB22" si="13">BF23+BF27+BF30</f>
        <v>1102.0567544974197</v>
      </c>
      <c r="BG22" s="237">
        <f t="shared" si="13"/>
        <v>1081.6833045288129</v>
      </c>
      <c r="BH22" s="237">
        <f t="shared" si="13"/>
        <v>1066.771160167252</v>
      </c>
      <c r="BI22" s="237">
        <f t="shared" si="13"/>
        <v>1032.2579948255141</v>
      </c>
      <c r="BJ22" s="237">
        <f t="shared" si="13"/>
        <v>1007.4141689533996</v>
      </c>
      <c r="BK22" s="237">
        <f t="shared" si="13"/>
        <v>986.70910065431292</v>
      </c>
      <c r="BL22" s="237">
        <f t="shared" si="13"/>
        <v>988.08361387916352</v>
      </c>
      <c r="BM22" s="237">
        <f t="shared" si="13"/>
        <v>1004.9306237871479</v>
      </c>
      <c r="BN22" s="237">
        <f t="shared" si="13"/>
        <v>1040.2520621912688</v>
      </c>
      <c r="BO22" s="237">
        <f t="shared" si="13"/>
        <v>1023.6824516017864</v>
      </c>
      <c r="BP22" s="237">
        <f t="shared" si="13"/>
        <v>1022.9224568985536</v>
      </c>
      <c r="BQ22" s="237">
        <f t="shared" si="13"/>
        <v>998.51174932251797</v>
      </c>
      <c r="BR22" s="237">
        <f t="shared" si="13"/>
        <v>992.69369216049336</v>
      </c>
      <c r="BS22" s="237">
        <f t="shared" si="13"/>
        <v>966.97841615109292</v>
      </c>
      <c r="BT22" s="237">
        <f t="shared" si="13"/>
        <v>911.85592911161007</v>
      </c>
      <c r="BU22" s="237">
        <f t="shared" si="13"/>
        <v>874.82398322457868</v>
      </c>
      <c r="BV22" s="237">
        <f t="shared" si="13"/>
        <v>854.06198133748853</v>
      </c>
      <c r="BW22" s="237">
        <f t="shared" si="13"/>
        <v>835.24001977880994</v>
      </c>
      <c r="BX22" s="237">
        <f t="shared" si="13"/>
        <v>738.57154142019294</v>
      </c>
      <c r="BY22" s="237">
        <f t="shared" si="13"/>
        <v>719.87492501284146</v>
      </c>
      <c r="BZ22" s="237">
        <f t="shared" si="13"/>
        <v>705.8462654510115</v>
      </c>
      <c r="CA22" s="237">
        <f t="shared" si="13"/>
        <v>695.31237790843318</v>
      </c>
      <c r="CB22" s="238">
        <f t="shared" si="13"/>
        <v>674.91768434883465</v>
      </c>
    </row>
    <row r="23" spans="1:80" ht="15.75" customHeight="1" x14ac:dyDescent="0.4">
      <c r="A23" s="340"/>
      <c r="B23" s="64" t="s">
        <v>628</v>
      </c>
      <c r="C23" s="50"/>
      <c r="D23" s="240">
        <v>0</v>
      </c>
      <c r="E23" s="240">
        <v>0</v>
      </c>
      <c r="F23" s="240">
        <v>0</v>
      </c>
      <c r="G23" s="240">
        <v>0</v>
      </c>
      <c r="H23" s="240">
        <v>0</v>
      </c>
      <c r="I23" s="240">
        <v>0</v>
      </c>
      <c r="J23" s="240">
        <v>0</v>
      </c>
      <c r="K23" s="240">
        <v>0</v>
      </c>
      <c r="L23" s="240">
        <v>0</v>
      </c>
      <c r="M23" s="240">
        <v>0</v>
      </c>
      <c r="N23" s="240">
        <v>0</v>
      </c>
      <c r="O23" s="240">
        <v>0</v>
      </c>
      <c r="P23" s="240">
        <v>0</v>
      </c>
      <c r="Q23" s="240">
        <v>0</v>
      </c>
      <c r="R23" s="240">
        <v>0</v>
      </c>
      <c r="S23" s="240">
        <v>0</v>
      </c>
      <c r="T23" s="240">
        <v>0</v>
      </c>
      <c r="U23" s="240">
        <v>0</v>
      </c>
      <c r="V23" s="240">
        <v>0</v>
      </c>
      <c r="W23" s="240">
        <v>0</v>
      </c>
      <c r="X23" s="240">
        <v>0</v>
      </c>
      <c r="Y23" s="240">
        <v>0</v>
      </c>
      <c r="Z23" s="240">
        <v>857.89225055419115</v>
      </c>
      <c r="AA23" s="240">
        <v>872.98399976118981</v>
      </c>
      <c r="AB23" s="240">
        <v>888.8140390823778</v>
      </c>
      <c r="AC23" s="240">
        <v>913.15205037196074</v>
      </c>
      <c r="AD23" s="240">
        <v>957.26592769053968</v>
      </c>
      <c r="AE23" s="240">
        <v>1009.9924956994709</v>
      </c>
      <c r="AF23" s="240">
        <v>1025.1528353596966</v>
      </c>
      <c r="AG23" s="240">
        <v>1030.0431641574471</v>
      </c>
      <c r="AH23" s="240">
        <f t="shared" ref="AH23:CB23" si="14">SUM(AH24:AH25)</f>
        <v>1046.4204328627511</v>
      </c>
      <c r="AI23" s="240">
        <f t="shared" si="14"/>
        <v>1011.6137179112727</v>
      </c>
      <c r="AJ23" s="240">
        <f t="shared" si="14"/>
        <v>981.44651441606538</v>
      </c>
      <c r="AK23" s="240">
        <f t="shared" si="14"/>
        <v>991.85336288248982</v>
      </c>
      <c r="AL23" s="240">
        <f t="shared" si="14"/>
        <v>1005.9693742610764</v>
      </c>
      <c r="AM23" s="240">
        <f t="shared" si="14"/>
        <v>1032.8859184662108</v>
      </c>
      <c r="AN23" s="240">
        <f t="shared" si="14"/>
        <v>1009.0916776522495</v>
      </c>
      <c r="AO23" s="240">
        <f t="shared" si="14"/>
        <v>1021.0929606315376</v>
      </c>
      <c r="AP23" s="240">
        <f t="shared" si="14"/>
        <v>1059.9602980940692</v>
      </c>
      <c r="AQ23" s="240">
        <f t="shared" si="14"/>
        <v>1034.3258872303172</v>
      </c>
      <c r="AR23" s="240">
        <f t="shared" si="14"/>
        <v>966.389941078486</v>
      </c>
      <c r="AS23" s="240">
        <f t="shared" si="14"/>
        <v>933.11799243223072</v>
      </c>
      <c r="AT23" s="240">
        <f t="shared" si="14"/>
        <v>955.03140824590207</v>
      </c>
      <c r="AU23" s="240">
        <f t="shared" si="14"/>
        <v>1018.0028074331947</v>
      </c>
      <c r="AV23" s="240">
        <f t="shared" si="14"/>
        <v>1016.4863584971226</v>
      </c>
      <c r="AW23" s="240">
        <f t="shared" si="14"/>
        <v>1017.2531521846586</v>
      </c>
      <c r="AX23" s="240">
        <f t="shared" si="14"/>
        <v>1051.820999782231</v>
      </c>
      <c r="AY23" s="240">
        <f t="shared" si="14"/>
        <v>1060.7864438862425</v>
      </c>
      <c r="AZ23" s="240">
        <f t="shared" si="14"/>
        <v>1042.9862481659584</v>
      </c>
      <c r="BA23" s="240">
        <f t="shared" si="14"/>
        <v>1046.2905794934034</v>
      </c>
      <c r="BB23" s="240">
        <f t="shared" si="14"/>
        <v>1059.7581490547684</v>
      </c>
      <c r="BC23" s="240">
        <f t="shared" si="14"/>
        <v>1040.6302038562803</v>
      </c>
      <c r="BD23" s="240">
        <f t="shared" si="14"/>
        <v>1032.9904076723055</v>
      </c>
      <c r="BE23" s="240">
        <f t="shared" si="14"/>
        <v>1048.3112637456848</v>
      </c>
      <c r="BF23" s="240">
        <f t="shared" si="14"/>
        <v>1031.9392155325972</v>
      </c>
      <c r="BG23" s="240">
        <f t="shared" si="14"/>
        <v>1016.8901969926742</v>
      </c>
      <c r="BH23" s="240">
        <f t="shared" si="14"/>
        <v>1006.8761146243282</v>
      </c>
      <c r="BI23" s="240">
        <f t="shared" si="14"/>
        <v>977.30620723406423</v>
      </c>
      <c r="BJ23" s="240">
        <f t="shared" si="14"/>
        <v>955.96974956290273</v>
      </c>
      <c r="BK23" s="240">
        <f t="shared" si="14"/>
        <v>938.23881924608463</v>
      </c>
      <c r="BL23" s="240">
        <f t="shared" si="14"/>
        <v>942.62339336748789</v>
      </c>
      <c r="BM23" s="240">
        <f t="shared" si="14"/>
        <v>961.1767148972981</v>
      </c>
      <c r="BN23" s="240">
        <f t="shared" si="14"/>
        <v>999.48207898723149</v>
      </c>
      <c r="BO23" s="240">
        <f t="shared" si="14"/>
        <v>985.06631130826099</v>
      </c>
      <c r="BP23" s="240">
        <f t="shared" si="14"/>
        <v>986.57403765652384</v>
      </c>
      <c r="BQ23" s="240">
        <f t="shared" si="14"/>
        <v>965.12209450535306</v>
      </c>
      <c r="BR23" s="240">
        <f t="shared" si="14"/>
        <v>961.25614399559367</v>
      </c>
      <c r="BS23" s="240">
        <f t="shared" si="14"/>
        <v>937.71588137969252</v>
      </c>
      <c r="BT23" s="240">
        <f t="shared" si="14"/>
        <v>884.79342677164925</v>
      </c>
      <c r="BU23" s="240">
        <f t="shared" si="14"/>
        <v>850.0060463806692</v>
      </c>
      <c r="BV23" s="240">
        <f t="shared" si="14"/>
        <v>831.14151155857348</v>
      </c>
      <c r="BW23" s="240">
        <f t="shared" si="14"/>
        <v>814.08663223197971</v>
      </c>
      <c r="BX23" s="240">
        <f t="shared" si="14"/>
        <v>718.60934050124922</v>
      </c>
      <c r="BY23" s="240">
        <f t="shared" si="14"/>
        <v>701.1468320276449</v>
      </c>
      <c r="BZ23" s="240">
        <f t="shared" si="14"/>
        <v>688.19503927552512</v>
      </c>
      <c r="CA23" s="240">
        <f t="shared" si="14"/>
        <v>678.63336669447972</v>
      </c>
      <c r="CB23" s="241">
        <f t="shared" si="14"/>
        <v>659.36926917378128</v>
      </c>
    </row>
    <row r="24" spans="1:80" x14ac:dyDescent="0.4">
      <c r="A24" s="341"/>
      <c r="B24" s="212" t="s">
        <v>629</v>
      </c>
      <c r="C24" s="294"/>
      <c r="D24" s="240">
        <v>0</v>
      </c>
      <c r="E24" s="240">
        <v>0</v>
      </c>
      <c r="F24" s="240">
        <v>0</v>
      </c>
      <c r="G24" s="240">
        <v>0</v>
      </c>
      <c r="H24" s="240">
        <v>0</v>
      </c>
      <c r="I24" s="240">
        <v>0</v>
      </c>
      <c r="J24" s="240">
        <v>0</v>
      </c>
      <c r="K24" s="240">
        <v>0</v>
      </c>
      <c r="L24" s="240">
        <v>0</v>
      </c>
      <c r="M24" s="240">
        <v>0</v>
      </c>
      <c r="N24" s="240">
        <v>0</v>
      </c>
      <c r="O24" s="240">
        <v>0</v>
      </c>
      <c r="P24" s="240">
        <v>0</v>
      </c>
      <c r="Q24" s="240">
        <v>0</v>
      </c>
      <c r="R24" s="240">
        <v>0</v>
      </c>
      <c r="S24" s="240">
        <v>0</v>
      </c>
      <c r="T24" s="240">
        <v>0</v>
      </c>
      <c r="U24" s="240">
        <v>0</v>
      </c>
      <c r="V24" s="240">
        <v>0</v>
      </c>
      <c r="W24" s="240">
        <v>0</v>
      </c>
      <c r="X24" s="240">
        <v>0</v>
      </c>
      <c r="Y24" s="240">
        <v>0</v>
      </c>
      <c r="Z24" s="240">
        <v>0</v>
      </c>
      <c r="AA24" s="240">
        <v>0</v>
      </c>
      <c r="AB24" s="240">
        <v>0</v>
      </c>
      <c r="AC24" s="240">
        <v>0</v>
      </c>
      <c r="AD24" s="240">
        <v>0</v>
      </c>
      <c r="AE24" s="240">
        <v>0</v>
      </c>
      <c r="AF24" s="240">
        <v>0</v>
      </c>
      <c r="AG24" s="240">
        <v>0</v>
      </c>
      <c r="AH24" s="240">
        <v>730.85646230473014</v>
      </c>
      <c r="AI24" s="240">
        <v>703.10998893242095</v>
      </c>
      <c r="AJ24" s="240">
        <v>677.01374374402133</v>
      </c>
      <c r="AK24" s="240">
        <v>678.84726038400822</v>
      </c>
      <c r="AL24" s="240">
        <v>655.37824904713557</v>
      </c>
      <c r="AM24" s="240">
        <v>695.25943316940527</v>
      </c>
      <c r="AN24" s="240">
        <v>701.69729194963145</v>
      </c>
      <c r="AO24" s="240">
        <v>721.40336906010396</v>
      </c>
      <c r="AP24" s="240">
        <v>683.22770302824654</v>
      </c>
      <c r="AQ24" s="240">
        <v>666.70431089326189</v>
      </c>
      <c r="AR24" s="240">
        <v>616.18004707656939</v>
      </c>
      <c r="AS24" s="240">
        <v>601.55073949652001</v>
      </c>
      <c r="AT24" s="240">
        <v>612.47094985808542</v>
      </c>
      <c r="AU24" s="240">
        <v>660.92302995760519</v>
      </c>
      <c r="AV24" s="240">
        <v>651.04863456926375</v>
      </c>
      <c r="AW24" s="240">
        <v>640.37255269426691</v>
      </c>
      <c r="AX24" s="240">
        <v>667.05297808221803</v>
      </c>
      <c r="AY24" s="240">
        <v>672.87069742606423</v>
      </c>
      <c r="AZ24" s="240">
        <v>683.00850217128709</v>
      </c>
      <c r="BA24" s="240">
        <v>685.39258374417136</v>
      </c>
      <c r="BB24" s="240">
        <v>693.74694012914449</v>
      </c>
      <c r="BC24" s="240">
        <v>680.36250636807779</v>
      </c>
      <c r="BD24" s="240">
        <v>655.49806983805695</v>
      </c>
      <c r="BE24" s="240">
        <v>660.87364830024467</v>
      </c>
      <c r="BF24" s="240">
        <v>638.48410718592595</v>
      </c>
      <c r="BG24" s="240">
        <v>647.54116778860759</v>
      </c>
      <c r="BH24" s="240">
        <v>617.49051693654087</v>
      </c>
      <c r="BI24" s="240">
        <v>589.47754981703349</v>
      </c>
      <c r="BJ24" s="240">
        <v>564.75960235417779</v>
      </c>
      <c r="BK24" s="240">
        <v>516.82842657442097</v>
      </c>
      <c r="BL24" s="240">
        <v>422.1002251184218</v>
      </c>
      <c r="BM24" s="240">
        <v>421.6517128933308</v>
      </c>
      <c r="BN24" s="240">
        <v>469.76145516620903</v>
      </c>
      <c r="BO24" s="240">
        <v>450.69329785628202</v>
      </c>
      <c r="BP24" s="240">
        <v>437.88781071599493</v>
      </c>
      <c r="BQ24" s="240">
        <v>413.96398588623617</v>
      </c>
      <c r="BR24" s="240">
        <v>400.99015592146014</v>
      </c>
      <c r="BS24" s="240">
        <v>375.04042064813916</v>
      </c>
      <c r="BT24" s="240">
        <v>354.75085013548744</v>
      </c>
      <c r="BU24" s="240">
        <v>340.53263260180023</v>
      </c>
      <c r="BV24" s="240">
        <v>335.19164596350004</v>
      </c>
      <c r="BW24" s="240">
        <v>326.17064411996768</v>
      </c>
      <c r="BX24" s="240">
        <v>287.43264861626324</v>
      </c>
      <c r="BY24" s="240">
        <v>280.44586904877309</v>
      </c>
      <c r="BZ24" s="240">
        <v>275.26435524469463</v>
      </c>
      <c r="CA24" s="240">
        <v>271.43938297251515</v>
      </c>
      <c r="CB24" s="241">
        <v>263.73362705183439</v>
      </c>
    </row>
    <row r="25" spans="1:80" x14ac:dyDescent="0.4">
      <c r="A25" s="341"/>
      <c r="B25" s="212" t="s">
        <v>630</v>
      </c>
      <c r="C25" s="294"/>
      <c r="D25" s="240">
        <v>0</v>
      </c>
      <c r="E25" s="240">
        <v>0</v>
      </c>
      <c r="F25" s="240">
        <v>0</v>
      </c>
      <c r="G25" s="240">
        <v>0</v>
      </c>
      <c r="H25" s="240">
        <v>0</v>
      </c>
      <c r="I25" s="240">
        <v>0</v>
      </c>
      <c r="J25" s="240">
        <v>0</v>
      </c>
      <c r="K25" s="240">
        <v>0</v>
      </c>
      <c r="L25" s="240">
        <v>0</v>
      </c>
      <c r="M25" s="240">
        <v>0</v>
      </c>
      <c r="N25" s="240">
        <v>0</v>
      </c>
      <c r="O25" s="240">
        <v>0</v>
      </c>
      <c r="P25" s="240">
        <v>0</v>
      </c>
      <c r="Q25" s="240">
        <v>0</v>
      </c>
      <c r="R25" s="240">
        <v>0</v>
      </c>
      <c r="S25" s="240">
        <v>0</v>
      </c>
      <c r="T25" s="240">
        <v>0</v>
      </c>
      <c r="U25" s="240">
        <v>0</v>
      </c>
      <c r="V25" s="240">
        <v>0</v>
      </c>
      <c r="W25" s="240">
        <v>0</v>
      </c>
      <c r="X25" s="240">
        <v>0</v>
      </c>
      <c r="Y25" s="240">
        <v>0</v>
      </c>
      <c r="Z25" s="240">
        <v>0</v>
      </c>
      <c r="AA25" s="240">
        <v>0</v>
      </c>
      <c r="AB25" s="240">
        <v>0</v>
      </c>
      <c r="AC25" s="240">
        <v>0</v>
      </c>
      <c r="AD25" s="240">
        <v>0</v>
      </c>
      <c r="AE25" s="240">
        <v>0</v>
      </c>
      <c r="AF25" s="240">
        <v>0</v>
      </c>
      <c r="AG25" s="240">
        <v>0</v>
      </c>
      <c r="AH25" s="240">
        <v>315.56397055802108</v>
      </c>
      <c r="AI25" s="240">
        <v>308.50372897885183</v>
      </c>
      <c r="AJ25" s="240">
        <v>304.43277067204406</v>
      </c>
      <c r="AK25" s="240">
        <v>313.00610249848165</v>
      </c>
      <c r="AL25" s="240">
        <v>350.59112521394087</v>
      </c>
      <c r="AM25" s="240">
        <v>337.62648529680547</v>
      </c>
      <c r="AN25" s="240">
        <v>307.39438570261808</v>
      </c>
      <c r="AO25" s="240">
        <v>299.6895915714336</v>
      </c>
      <c r="AP25" s="240">
        <v>376.73259506582275</v>
      </c>
      <c r="AQ25" s="240">
        <v>367.62157633705527</v>
      </c>
      <c r="AR25" s="240">
        <v>350.20989400191661</v>
      </c>
      <c r="AS25" s="240">
        <v>331.56725293571077</v>
      </c>
      <c r="AT25" s="240">
        <v>342.56045838781665</v>
      </c>
      <c r="AU25" s="240">
        <v>357.07977747558948</v>
      </c>
      <c r="AV25" s="240">
        <v>365.43772392785883</v>
      </c>
      <c r="AW25" s="240">
        <v>376.88059949039172</v>
      </c>
      <c r="AX25" s="240">
        <v>384.76802170001281</v>
      </c>
      <c r="AY25" s="240">
        <v>387.91574646017818</v>
      </c>
      <c r="AZ25" s="240">
        <v>359.97774599467141</v>
      </c>
      <c r="BA25" s="240">
        <v>360.897995749232</v>
      </c>
      <c r="BB25" s="240">
        <v>366.01120892562398</v>
      </c>
      <c r="BC25" s="240">
        <v>360.2676974882026</v>
      </c>
      <c r="BD25" s="240">
        <v>377.49233783424847</v>
      </c>
      <c r="BE25" s="240">
        <v>387.43761544544003</v>
      </c>
      <c r="BF25" s="240">
        <v>393.45510834667135</v>
      </c>
      <c r="BG25" s="240">
        <v>369.3490292040666</v>
      </c>
      <c r="BH25" s="240">
        <v>389.38559768778731</v>
      </c>
      <c r="BI25" s="240">
        <v>387.8286574170308</v>
      </c>
      <c r="BJ25" s="240">
        <v>391.21014720872489</v>
      </c>
      <c r="BK25" s="240">
        <v>421.4103926716636</v>
      </c>
      <c r="BL25" s="240">
        <v>520.52316824906609</v>
      </c>
      <c r="BM25" s="240">
        <v>539.5250020039673</v>
      </c>
      <c r="BN25" s="240">
        <v>529.72062382102251</v>
      </c>
      <c r="BO25" s="240">
        <v>534.37301345197898</v>
      </c>
      <c r="BP25" s="240">
        <v>548.68622694052885</v>
      </c>
      <c r="BQ25" s="240">
        <v>551.15810861911689</v>
      </c>
      <c r="BR25" s="240">
        <v>560.26598807413359</v>
      </c>
      <c r="BS25" s="240">
        <v>562.67546073155336</v>
      </c>
      <c r="BT25" s="240">
        <v>530.04257663616181</v>
      </c>
      <c r="BU25" s="240">
        <v>509.47341377886897</v>
      </c>
      <c r="BV25" s="240">
        <v>495.94986559507339</v>
      </c>
      <c r="BW25" s="240">
        <v>487.91598811201203</v>
      </c>
      <c r="BX25" s="240">
        <v>431.17669188498598</v>
      </c>
      <c r="BY25" s="240">
        <v>420.70096297887181</v>
      </c>
      <c r="BZ25" s="240">
        <v>412.93068403083049</v>
      </c>
      <c r="CA25" s="240">
        <v>407.19398372196457</v>
      </c>
      <c r="CB25" s="241">
        <v>395.63564212194694</v>
      </c>
    </row>
    <row r="26" spans="1:80" ht="26.25" customHeight="1" x14ac:dyDescent="0.4">
      <c r="A26" s="341"/>
      <c r="B26" s="222" t="s">
        <v>631</v>
      </c>
      <c r="C26" s="294"/>
      <c r="D26" s="240">
        <v>0</v>
      </c>
      <c r="E26" s="240">
        <v>0</v>
      </c>
      <c r="F26" s="240">
        <v>0</v>
      </c>
      <c r="G26" s="240">
        <v>0</v>
      </c>
      <c r="H26" s="240">
        <v>0</v>
      </c>
      <c r="I26" s="240">
        <v>0</v>
      </c>
      <c r="J26" s="240">
        <v>0</v>
      </c>
      <c r="K26" s="240">
        <v>0</v>
      </c>
      <c r="L26" s="240">
        <v>0</v>
      </c>
      <c r="M26" s="240">
        <v>0</v>
      </c>
      <c r="N26" s="240">
        <v>0</v>
      </c>
      <c r="O26" s="240">
        <v>0</v>
      </c>
      <c r="P26" s="240">
        <v>0</v>
      </c>
      <c r="Q26" s="240">
        <v>0</v>
      </c>
      <c r="R26" s="240">
        <v>0</v>
      </c>
      <c r="S26" s="240">
        <v>0</v>
      </c>
      <c r="T26" s="240">
        <v>0</v>
      </c>
      <c r="U26" s="240">
        <v>0</v>
      </c>
      <c r="V26" s="240">
        <v>0</v>
      </c>
      <c r="W26" s="240">
        <v>0</v>
      </c>
      <c r="X26" s="240">
        <v>0</v>
      </c>
      <c r="Y26" s="240">
        <v>0</v>
      </c>
      <c r="Z26" s="240">
        <v>0</v>
      </c>
      <c r="AA26" s="240">
        <v>0</v>
      </c>
      <c r="AB26" s="240">
        <v>0</v>
      </c>
      <c r="AC26" s="240">
        <v>0</v>
      </c>
      <c r="AD26" s="240">
        <v>0</v>
      </c>
      <c r="AE26" s="240">
        <v>0</v>
      </c>
      <c r="AF26" s="240">
        <v>0</v>
      </c>
      <c r="AG26" s="240">
        <v>0</v>
      </c>
      <c r="AH26" s="240">
        <v>0</v>
      </c>
      <c r="AI26" s="240">
        <v>0</v>
      </c>
      <c r="AJ26" s="240">
        <v>0</v>
      </c>
      <c r="AK26" s="240">
        <v>0</v>
      </c>
      <c r="AL26" s="240">
        <v>0</v>
      </c>
      <c r="AM26" s="240">
        <v>0</v>
      </c>
      <c r="AN26" s="240">
        <v>0</v>
      </c>
      <c r="AO26" s="240">
        <v>0</v>
      </c>
      <c r="AP26" s="240">
        <v>0</v>
      </c>
      <c r="AQ26" s="240">
        <v>0</v>
      </c>
      <c r="AR26" s="240">
        <v>0</v>
      </c>
      <c r="AS26" s="240">
        <v>0</v>
      </c>
      <c r="AT26" s="240">
        <v>0</v>
      </c>
      <c r="AU26" s="240">
        <v>14.87200301379154</v>
      </c>
      <c r="AV26" s="240">
        <v>14.494523185106708</v>
      </c>
      <c r="AW26" s="240">
        <v>14.147031857332145</v>
      </c>
      <c r="AX26" s="240">
        <v>13.964098318749182</v>
      </c>
      <c r="AY26" s="240">
        <v>13.567409222739832</v>
      </c>
      <c r="AZ26" s="240">
        <v>13.050537870169688</v>
      </c>
      <c r="BA26" s="240">
        <v>12.995520941537654</v>
      </c>
      <c r="BB26" s="240">
        <v>12.796231552061862</v>
      </c>
      <c r="BC26" s="240">
        <v>12.745751331967213</v>
      </c>
      <c r="BD26" s="240">
        <v>14.636135177879135</v>
      </c>
      <c r="BE26" s="240">
        <v>16.284550123456199</v>
      </c>
      <c r="BF26" s="240">
        <v>18.377750265894903</v>
      </c>
      <c r="BG26" s="240">
        <v>18.110126467883308</v>
      </c>
      <c r="BH26" s="240">
        <v>15.433778002036368</v>
      </c>
      <c r="BI26" s="240">
        <v>15.019140177442207</v>
      </c>
      <c r="BJ26" s="240">
        <v>19.143402029460024</v>
      </c>
      <c r="BK26" s="240">
        <v>18.970123796187504</v>
      </c>
      <c r="BL26" s="240">
        <v>19.232627089341086</v>
      </c>
      <c r="BM26" s="240">
        <v>19.714780857660358</v>
      </c>
      <c r="BN26" s="240">
        <v>20.286538135780606</v>
      </c>
      <c r="BO26" s="240">
        <v>20.117922887844511</v>
      </c>
      <c r="BP26" s="240">
        <v>20.449640062251948</v>
      </c>
      <c r="BQ26" s="240">
        <v>20.27902803169524</v>
      </c>
      <c r="BR26" s="240">
        <v>20.549672236789402</v>
      </c>
      <c r="BS26" s="240">
        <v>19.446733983152757</v>
      </c>
      <c r="BT26" s="240">
        <v>18.957755453679106</v>
      </c>
      <c r="BU26" s="240">
        <v>18.824471030673788</v>
      </c>
      <c r="BV26" s="240">
        <v>18.988068774091907</v>
      </c>
      <c r="BW26" s="240">
        <v>19.155082580354485</v>
      </c>
      <c r="BX26" s="240">
        <v>19.108760023322223</v>
      </c>
      <c r="BY26" s="240">
        <v>19.058269115816973</v>
      </c>
      <c r="BZ26" s="240">
        <v>19.0198989585062</v>
      </c>
      <c r="CA26" s="240">
        <v>19.041978602714366</v>
      </c>
      <c r="CB26" s="241">
        <v>32.136265684880762</v>
      </c>
    </row>
    <row r="27" spans="1:80" ht="26.25" customHeight="1" x14ac:dyDescent="0.4">
      <c r="A27" s="340"/>
      <c r="B27" s="64" t="s">
        <v>632</v>
      </c>
      <c r="C27" s="50"/>
      <c r="D27" s="240">
        <v>0</v>
      </c>
      <c r="E27" s="240">
        <v>0</v>
      </c>
      <c r="F27" s="240">
        <v>0</v>
      </c>
      <c r="G27" s="240">
        <v>0</v>
      </c>
      <c r="H27" s="240">
        <v>0</v>
      </c>
      <c r="I27" s="240">
        <v>0</v>
      </c>
      <c r="J27" s="240">
        <v>0</v>
      </c>
      <c r="K27" s="240">
        <v>0</v>
      </c>
      <c r="L27" s="240">
        <v>0</v>
      </c>
      <c r="M27" s="240">
        <v>0</v>
      </c>
      <c r="N27" s="240">
        <v>0</v>
      </c>
      <c r="O27" s="240">
        <v>0</v>
      </c>
      <c r="P27" s="240">
        <v>0</v>
      </c>
      <c r="Q27" s="240">
        <v>0</v>
      </c>
      <c r="R27" s="240">
        <v>0</v>
      </c>
      <c r="S27" s="240">
        <v>0</v>
      </c>
      <c r="T27" s="240">
        <v>0</v>
      </c>
      <c r="U27" s="240">
        <v>0</v>
      </c>
      <c r="V27" s="240">
        <v>0</v>
      </c>
      <c r="W27" s="240">
        <v>0</v>
      </c>
      <c r="X27" s="240">
        <v>0</v>
      </c>
      <c r="Y27" s="240">
        <v>0</v>
      </c>
      <c r="Z27" s="240">
        <v>123.50461192188821</v>
      </c>
      <c r="AA27" s="240">
        <v>125.94677224277419</v>
      </c>
      <c r="AB27" s="240">
        <v>133.1513989406379</v>
      </c>
      <c r="AC27" s="240">
        <v>140.16308676957934</v>
      </c>
      <c r="AD27" s="240">
        <v>149.5456308472051</v>
      </c>
      <c r="AE27" s="240">
        <v>157.15650866693011</v>
      </c>
      <c r="AF27" s="240">
        <v>156.34806998607812</v>
      </c>
      <c r="AG27" s="240">
        <v>156.31214945351107</v>
      </c>
      <c r="AH27" s="240">
        <f t="shared" ref="AH27:CB27" si="15">SUM(AH28:AH29)</f>
        <v>155.02524931300016</v>
      </c>
      <c r="AI27" s="240">
        <f t="shared" si="15"/>
        <v>149.25448297051565</v>
      </c>
      <c r="AJ27" s="240">
        <f t="shared" si="15"/>
        <v>146.17288512579697</v>
      </c>
      <c r="AK27" s="240">
        <f t="shared" si="15"/>
        <v>147.99081922373657</v>
      </c>
      <c r="AL27" s="240">
        <f t="shared" si="15"/>
        <v>149.57562124581602</v>
      </c>
      <c r="AM27" s="240">
        <f t="shared" si="15"/>
        <v>151.15403684871379</v>
      </c>
      <c r="AN27" s="240">
        <f t="shared" si="15"/>
        <v>145.66940228575783</v>
      </c>
      <c r="AO27" s="240">
        <f t="shared" si="15"/>
        <v>145.51201895977687</v>
      </c>
      <c r="AP27" s="240">
        <f t="shared" si="15"/>
        <v>146.94904132667779</v>
      </c>
      <c r="AQ27" s="240">
        <f t="shared" si="15"/>
        <v>128.87724372039514</v>
      </c>
      <c r="AR27" s="240">
        <f t="shared" si="15"/>
        <v>125.51047125410516</v>
      </c>
      <c r="AS27" s="240">
        <f t="shared" si="15"/>
        <v>117.92931211369914</v>
      </c>
      <c r="AT27" s="240">
        <f t="shared" si="15"/>
        <v>110.57923997464778</v>
      </c>
      <c r="AU27" s="240">
        <f t="shared" si="15"/>
        <v>111.08195934488067</v>
      </c>
      <c r="AV27" s="240">
        <f t="shared" si="15"/>
        <v>106.03813562555978</v>
      </c>
      <c r="AW27" s="240">
        <f t="shared" si="15"/>
        <v>109.99089434451776</v>
      </c>
      <c r="AX27" s="240">
        <f t="shared" si="15"/>
        <v>94.793428559991867</v>
      </c>
      <c r="AY27" s="240">
        <f t="shared" si="15"/>
        <v>91.462476424471845</v>
      </c>
      <c r="AZ27" s="240">
        <f t="shared" si="15"/>
        <v>84.293916470373674</v>
      </c>
      <c r="BA27" s="240">
        <f t="shared" si="15"/>
        <v>82.834484461978718</v>
      </c>
      <c r="BB27" s="240">
        <f t="shared" si="15"/>
        <v>73.760054809637538</v>
      </c>
      <c r="BC27" s="240">
        <f t="shared" si="15"/>
        <v>76.644759015434857</v>
      </c>
      <c r="BD27" s="240">
        <f t="shared" si="15"/>
        <v>71.492273977320579</v>
      </c>
      <c r="BE27" s="240">
        <f t="shared" si="15"/>
        <v>70.611982992198236</v>
      </c>
      <c r="BF27" s="240">
        <f t="shared" si="15"/>
        <v>67.680989721390802</v>
      </c>
      <c r="BG27" s="240">
        <f t="shared" si="15"/>
        <v>62.909609355681624</v>
      </c>
      <c r="BH27" s="240">
        <f t="shared" si="15"/>
        <v>58.306741338192374</v>
      </c>
      <c r="BI27" s="240">
        <f t="shared" si="15"/>
        <v>53.507494836791182</v>
      </c>
      <c r="BJ27" s="240">
        <f t="shared" si="15"/>
        <v>50.062262503914667</v>
      </c>
      <c r="BK27" s="240">
        <f t="shared" si="15"/>
        <v>47.11747135816136</v>
      </c>
      <c r="BL27" s="240">
        <f t="shared" si="15"/>
        <v>44.317475641826789</v>
      </c>
      <c r="BM27" s="240">
        <f t="shared" si="15"/>
        <v>42.745553327162291</v>
      </c>
      <c r="BN27" s="240">
        <f t="shared" si="15"/>
        <v>39.887651637722634</v>
      </c>
      <c r="BO27" s="240">
        <f t="shared" si="15"/>
        <v>37.900675470141586</v>
      </c>
      <c r="BP27" s="240">
        <f t="shared" si="15"/>
        <v>35.908807689677339</v>
      </c>
      <c r="BQ27" s="240">
        <f t="shared" si="15"/>
        <v>33.396362403186288</v>
      </c>
      <c r="BR27" s="240">
        <f t="shared" si="15"/>
        <v>31.43973483328913</v>
      </c>
      <c r="BS27" s="240">
        <f t="shared" si="15"/>
        <v>29.302049651902827</v>
      </c>
      <c r="BT27" s="240">
        <f t="shared" si="15"/>
        <v>27.06250233996078</v>
      </c>
      <c r="BU27" s="240">
        <f t="shared" si="15"/>
        <v>24.841299122598979</v>
      </c>
      <c r="BV27" s="240">
        <f t="shared" si="15"/>
        <v>22.960994542103297</v>
      </c>
      <c r="BW27" s="240">
        <f t="shared" si="15"/>
        <v>21.15338754683026</v>
      </c>
      <c r="BX27" s="240">
        <f t="shared" si="15"/>
        <v>19.962200918943729</v>
      </c>
      <c r="BY27" s="240">
        <f t="shared" si="15"/>
        <v>18.728092985196554</v>
      </c>
      <c r="BZ27" s="240">
        <f t="shared" si="15"/>
        <v>17.651226175486407</v>
      </c>
      <c r="CA27" s="240">
        <f t="shared" si="15"/>
        <v>16.679011213953483</v>
      </c>
      <c r="CB27" s="241">
        <f t="shared" si="15"/>
        <v>15.548415175053421</v>
      </c>
    </row>
    <row r="28" spans="1:80" x14ac:dyDescent="0.4">
      <c r="A28" s="341"/>
      <c r="B28" s="212" t="s">
        <v>629</v>
      </c>
      <c r="C28" s="294"/>
      <c r="D28" s="240">
        <v>0</v>
      </c>
      <c r="E28" s="240">
        <v>0</v>
      </c>
      <c r="F28" s="240">
        <v>0</v>
      </c>
      <c r="G28" s="240">
        <v>0</v>
      </c>
      <c r="H28" s="240">
        <v>0</v>
      </c>
      <c r="I28" s="240">
        <v>0</v>
      </c>
      <c r="J28" s="240">
        <v>0</v>
      </c>
      <c r="K28" s="240">
        <v>0</v>
      </c>
      <c r="L28" s="240">
        <v>0</v>
      </c>
      <c r="M28" s="240">
        <v>0</v>
      </c>
      <c r="N28" s="240">
        <v>0</v>
      </c>
      <c r="O28" s="240">
        <v>0</v>
      </c>
      <c r="P28" s="240">
        <v>0</v>
      </c>
      <c r="Q28" s="240">
        <v>0</v>
      </c>
      <c r="R28" s="240">
        <v>0</v>
      </c>
      <c r="S28" s="240">
        <v>0</v>
      </c>
      <c r="T28" s="240">
        <v>0</v>
      </c>
      <c r="U28" s="240">
        <v>0</v>
      </c>
      <c r="V28" s="240">
        <v>0</v>
      </c>
      <c r="W28" s="240">
        <v>0</v>
      </c>
      <c r="X28" s="240">
        <v>0</v>
      </c>
      <c r="Y28" s="240">
        <v>0</v>
      </c>
      <c r="Z28" s="240">
        <v>0</v>
      </c>
      <c r="AA28" s="240">
        <v>0</v>
      </c>
      <c r="AB28" s="240">
        <v>0</v>
      </c>
      <c r="AC28" s="240">
        <v>0</v>
      </c>
      <c r="AD28" s="240">
        <v>0</v>
      </c>
      <c r="AE28" s="240">
        <v>0</v>
      </c>
      <c r="AF28" s="240">
        <v>0</v>
      </c>
      <c r="AG28" s="240">
        <v>0</v>
      </c>
      <c r="AH28" s="240">
        <v>28.464477767929228</v>
      </c>
      <c r="AI28" s="240">
        <v>27.404896499797122</v>
      </c>
      <c r="AJ28" s="240">
        <v>26.839078520278232</v>
      </c>
      <c r="AK28" s="240">
        <v>27.172872821165857</v>
      </c>
      <c r="AL28" s="240">
        <v>27.463861302874218</v>
      </c>
      <c r="AM28" s="240">
        <v>27.753677162138043</v>
      </c>
      <c r="AN28" s="240">
        <v>26.74663308851574</v>
      </c>
      <c r="AO28" s="240">
        <v>26.717735639853149</v>
      </c>
      <c r="AP28" s="240">
        <v>26.981590020968074</v>
      </c>
      <c r="AQ28" s="240">
        <v>23.663393253214757</v>
      </c>
      <c r="AR28" s="240">
        <v>23.045213824759866</v>
      </c>
      <c r="AS28" s="240">
        <v>21.653222928028413</v>
      </c>
      <c r="AT28" s="240">
        <v>20.303662350497643</v>
      </c>
      <c r="AU28" s="240">
        <v>20.395967600132241</v>
      </c>
      <c r="AV28" s="240">
        <v>18.167119013706635</v>
      </c>
      <c r="AW28" s="240">
        <v>17.942011819020461</v>
      </c>
      <c r="AX28" s="240">
        <v>14.527151494403352</v>
      </c>
      <c r="AY28" s="240">
        <v>13.12044289313541</v>
      </c>
      <c r="AZ28" s="240">
        <v>11.820258162695895</v>
      </c>
      <c r="BA28" s="240">
        <v>10.451374980188607</v>
      </c>
      <c r="BB28" s="240">
        <v>9.1011353434348354</v>
      </c>
      <c r="BC28" s="240">
        <v>8.9331773836597534</v>
      </c>
      <c r="BD28" s="240">
        <v>7.6044435095876546</v>
      </c>
      <c r="BE28" s="240">
        <v>7.5122503538434584</v>
      </c>
      <c r="BF28" s="240">
        <v>6.7317303099873671</v>
      </c>
      <c r="BG28" s="240">
        <v>5.1037328294013546</v>
      </c>
      <c r="BH28" s="240">
        <v>4.3849548035952903</v>
      </c>
      <c r="BI28" s="240">
        <v>8.1144999677416045</v>
      </c>
      <c r="BJ28" s="240">
        <v>7.1440782328547767</v>
      </c>
      <c r="BK28" s="240">
        <v>7.0448162795621121</v>
      </c>
      <c r="BL28" s="240">
        <v>2.659048538509607</v>
      </c>
      <c r="BM28" s="240">
        <v>2.1920796578031965</v>
      </c>
      <c r="BN28" s="240">
        <v>1.9004492043092436</v>
      </c>
      <c r="BO28" s="240">
        <v>1.6707249737148051</v>
      </c>
      <c r="BP28" s="240">
        <v>1.4600694109422523</v>
      </c>
      <c r="BQ28" s="240">
        <v>1.4560505675066406</v>
      </c>
      <c r="BR28" s="240">
        <v>1.3209096671721201</v>
      </c>
      <c r="BS28" s="240">
        <v>1.1798728336521676</v>
      </c>
      <c r="BT28" s="240">
        <v>1.0086370469989148</v>
      </c>
      <c r="BU28" s="240">
        <v>0.88158836093191939</v>
      </c>
      <c r="BV28" s="240">
        <v>0.77695113953691963</v>
      </c>
      <c r="BW28" s="240">
        <v>0.66761342790611</v>
      </c>
      <c r="BX28" s="240">
        <v>0.56033781342080624</v>
      </c>
      <c r="BY28" s="240">
        <v>0.42656711710209599</v>
      </c>
      <c r="BZ28" s="240">
        <v>0.31573706889912106</v>
      </c>
      <c r="CA28" s="240">
        <v>0.23021792867877203</v>
      </c>
      <c r="CB28" s="241">
        <v>0.16311714635790253</v>
      </c>
    </row>
    <row r="29" spans="1:80" x14ac:dyDescent="0.4">
      <c r="A29" s="341"/>
      <c r="B29" s="212" t="s">
        <v>630</v>
      </c>
      <c r="C29" s="294"/>
      <c r="D29" s="240">
        <v>0</v>
      </c>
      <c r="E29" s="240">
        <v>0</v>
      </c>
      <c r="F29" s="240">
        <v>0</v>
      </c>
      <c r="G29" s="240">
        <v>0</v>
      </c>
      <c r="H29" s="240">
        <v>0</v>
      </c>
      <c r="I29" s="240">
        <v>0</v>
      </c>
      <c r="J29" s="240">
        <v>0</v>
      </c>
      <c r="K29" s="240">
        <v>0</v>
      </c>
      <c r="L29" s="240">
        <v>0</v>
      </c>
      <c r="M29" s="240">
        <v>0</v>
      </c>
      <c r="N29" s="240">
        <v>0</v>
      </c>
      <c r="O29" s="240">
        <v>0</v>
      </c>
      <c r="P29" s="240">
        <v>0</v>
      </c>
      <c r="Q29" s="240">
        <v>0</v>
      </c>
      <c r="R29" s="240">
        <v>0</v>
      </c>
      <c r="S29" s="240">
        <v>0</v>
      </c>
      <c r="T29" s="240">
        <v>0</v>
      </c>
      <c r="U29" s="240">
        <v>0</v>
      </c>
      <c r="V29" s="240">
        <v>0</v>
      </c>
      <c r="W29" s="240">
        <v>0</v>
      </c>
      <c r="X29" s="240">
        <v>0</v>
      </c>
      <c r="Y29" s="240">
        <v>0</v>
      </c>
      <c r="Z29" s="240">
        <v>0</v>
      </c>
      <c r="AA29" s="240">
        <v>0</v>
      </c>
      <c r="AB29" s="240">
        <v>0</v>
      </c>
      <c r="AC29" s="240">
        <v>0</v>
      </c>
      <c r="AD29" s="240">
        <v>0</v>
      </c>
      <c r="AE29" s="240">
        <v>0</v>
      </c>
      <c r="AF29" s="240">
        <v>0</v>
      </c>
      <c r="AG29" s="240">
        <v>0</v>
      </c>
      <c r="AH29" s="240">
        <v>126.56077154507093</v>
      </c>
      <c r="AI29" s="240">
        <v>121.84958647071853</v>
      </c>
      <c r="AJ29" s="240">
        <v>119.33380660551875</v>
      </c>
      <c r="AK29" s="240">
        <v>120.81794640257071</v>
      </c>
      <c r="AL29" s="240">
        <v>122.1117599429418</v>
      </c>
      <c r="AM29" s="240">
        <v>123.40035968657574</v>
      </c>
      <c r="AN29" s="240">
        <v>118.92276919724208</v>
      </c>
      <c r="AO29" s="240">
        <v>118.79428331992371</v>
      </c>
      <c r="AP29" s="240">
        <v>119.96745130570972</v>
      </c>
      <c r="AQ29" s="240">
        <v>105.21385046718038</v>
      </c>
      <c r="AR29" s="240">
        <v>102.46525742934529</v>
      </c>
      <c r="AS29" s="240">
        <v>96.276089185670727</v>
      </c>
      <c r="AT29" s="240">
        <v>90.275577624150131</v>
      </c>
      <c r="AU29" s="240">
        <v>90.685991744748435</v>
      </c>
      <c r="AV29" s="240">
        <v>87.871016611853136</v>
      </c>
      <c r="AW29" s="240">
        <v>92.048882525497291</v>
      </c>
      <c r="AX29" s="240">
        <v>80.266277065588511</v>
      </c>
      <c r="AY29" s="240">
        <v>78.34203353133644</v>
      </c>
      <c r="AZ29" s="240">
        <v>72.47365830767778</v>
      </c>
      <c r="BA29" s="240">
        <v>72.383109481790115</v>
      </c>
      <c r="BB29" s="240">
        <v>64.658919466202704</v>
      </c>
      <c r="BC29" s="240">
        <v>67.711581631775104</v>
      </c>
      <c r="BD29" s="240">
        <v>63.887830467732918</v>
      </c>
      <c r="BE29" s="240">
        <v>63.099732638354773</v>
      </c>
      <c r="BF29" s="240">
        <v>60.949259411403432</v>
      </c>
      <c r="BG29" s="240">
        <v>57.805876526280272</v>
      </c>
      <c r="BH29" s="240">
        <v>53.921786534597082</v>
      </c>
      <c r="BI29" s="240">
        <v>45.392994869049573</v>
      </c>
      <c r="BJ29" s="240">
        <v>42.918184271059893</v>
      </c>
      <c r="BK29" s="240">
        <v>40.072655078599247</v>
      </c>
      <c r="BL29" s="240">
        <v>41.65842710331718</v>
      </c>
      <c r="BM29" s="240">
        <v>40.553473669359093</v>
      </c>
      <c r="BN29" s="240">
        <v>37.987202433413387</v>
      </c>
      <c r="BO29" s="240">
        <v>36.229950496426781</v>
      </c>
      <c r="BP29" s="240">
        <v>34.448738278735085</v>
      </c>
      <c r="BQ29" s="240">
        <v>31.940311835679644</v>
      </c>
      <c r="BR29" s="240">
        <v>30.118825166117009</v>
      </c>
      <c r="BS29" s="240">
        <v>28.122176818250658</v>
      </c>
      <c r="BT29" s="240">
        <v>26.053865292961866</v>
      </c>
      <c r="BU29" s="240">
        <v>23.959710761667061</v>
      </c>
      <c r="BV29" s="240">
        <v>22.184043402566378</v>
      </c>
      <c r="BW29" s="240">
        <v>20.485774118924148</v>
      </c>
      <c r="BX29" s="240">
        <v>19.401863105522924</v>
      </c>
      <c r="BY29" s="240">
        <v>18.301525868094458</v>
      </c>
      <c r="BZ29" s="240">
        <v>17.335489106587286</v>
      </c>
      <c r="CA29" s="240">
        <v>16.448793285274711</v>
      </c>
      <c r="CB29" s="241">
        <v>15.385298028695518</v>
      </c>
    </row>
    <row r="30" spans="1:80" s="242" customFormat="1" ht="35.25" customHeight="1" x14ac:dyDescent="0.35">
      <c r="A30" s="342"/>
      <c r="B30" s="343" t="s">
        <v>633</v>
      </c>
      <c r="C30" s="17"/>
      <c r="D30" s="344">
        <v>0</v>
      </c>
      <c r="E30" s="344">
        <v>0</v>
      </c>
      <c r="F30" s="344">
        <v>0</v>
      </c>
      <c r="G30" s="344">
        <v>0</v>
      </c>
      <c r="H30" s="344">
        <v>0</v>
      </c>
      <c r="I30" s="344">
        <v>0</v>
      </c>
      <c r="J30" s="344">
        <v>0</v>
      </c>
      <c r="K30" s="344">
        <v>0</v>
      </c>
      <c r="L30" s="344">
        <v>0</v>
      </c>
      <c r="M30" s="344">
        <v>0</v>
      </c>
      <c r="N30" s="344">
        <v>0</v>
      </c>
      <c r="O30" s="344">
        <v>0</v>
      </c>
      <c r="P30" s="344">
        <v>0</v>
      </c>
      <c r="Q30" s="344">
        <v>0</v>
      </c>
      <c r="R30" s="344">
        <v>0</v>
      </c>
      <c r="S30" s="344">
        <v>0</v>
      </c>
      <c r="T30" s="344">
        <v>0</v>
      </c>
      <c r="U30" s="344">
        <v>0</v>
      </c>
      <c r="V30" s="344">
        <v>0</v>
      </c>
      <c r="W30" s="344">
        <v>0</v>
      </c>
      <c r="X30" s="344">
        <v>0</v>
      </c>
      <c r="Y30" s="344">
        <v>0</v>
      </c>
      <c r="Z30" s="344">
        <v>37.184184234546983</v>
      </c>
      <c r="AA30" s="344">
        <v>35.80839602980835</v>
      </c>
      <c r="AB30" s="344">
        <v>33.003338198961529</v>
      </c>
      <c r="AC30" s="344">
        <v>31.379795545428205</v>
      </c>
      <c r="AD30" s="344">
        <v>30.430796974721972</v>
      </c>
      <c r="AE30" s="344">
        <v>27.93893487412091</v>
      </c>
      <c r="AF30" s="344">
        <v>24.525187448796569</v>
      </c>
      <c r="AG30" s="344">
        <v>24.255333535889651</v>
      </c>
      <c r="AH30" s="344">
        <v>24.222695205156278</v>
      </c>
      <c r="AI30" s="344">
        <v>20.729789301460507</v>
      </c>
      <c r="AJ30" s="344">
        <v>17.40153394354726</v>
      </c>
      <c r="AK30" s="344">
        <v>15.743704172737933</v>
      </c>
      <c r="AL30" s="344">
        <v>14.664276592727063</v>
      </c>
      <c r="AM30" s="344">
        <v>13.995744152658682</v>
      </c>
      <c r="AN30" s="344">
        <v>13.242672935068892</v>
      </c>
      <c r="AO30" s="344">
        <v>12.544139565498005</v>
      </c>
      <c r="AP30" s="344">
        <v>9.6360027099460837</v>
      </c>
      <c r="AQ30" s="344">
        <v>9.63636404225287</v>
      </c>
      <c r="AR30" s="344">
        <v>7.9126632193127202</v>
      </c>
      <c r="AS30" s="344">
        <v>8.5020239171945082</v>
      </c>
      <c r="AT30" s="344">
        <v>7.5144521385721168</v>
      </c>
      <c r="AU30" s="344">
        <v>7.1175900391130993</v>
      </c>
      <c r="AV30" s="344">
        <v>6.5732547703057236</v>
      </c>
      <c r="AW30" s="344">
        <v>5.7899502636700149</v>
      </c>
      <c r="AX30" s="344">
        <v>4.8187895313980977</v>
      </c>
      <c r="AY30" s="344">
        <v>4.9209807971342752</v>
      </c>
      <c r="AZ30" s="344">
        <v>4.2217778101048982</v>
      </c>
      <c r="BA30" s="344">
        <v>3.7338380553542105</v>
      </c>
      <c r="BB30" s="344">
        <v>2.7761007003242599</v>
      </c>
      <c r="BC30" s="344">
        <v>3.0269384528103163</v>
      </c>
      <c r="BD30" s="344">
        <v>2.9180519990743092</v>
      </c>
      <c r="BE30" s="344">
        <v>2.8821217547836011</v>
      </c>
      <c r="BF30" s="344">
        <v>2.4365492434316427</v>
      </c>
      <c r="BG30" s="344">
        <v>1.8834981804571389</v>
      </c>
      <c r="BH30" s="344">
        <v>1.5883042047315459</v>
      </c>
      <c r="BI30" s="344">
        <v>1.4442927546586062</v>
      </c>
      <c r="BJ30" s="344">
        <v>1.3821568865822083</v>
      </c>
      <c r="BK30" s="344">
        <v>1.3528100500669511</v>
      </c>
      <c r="BL30" s="344">
        <v>1.1427448698488307</v>
      </c>
      <c r="BM30" s="344">
        <v>1.0083555626874359</v>
      </c>
      <c r="BN30" s="344">
        <v>0.88233156631454557</v>
      </c>
      <c r="BO30" s="344">
        <v>0.7154648233838482</v>
      </c>
      <c r="BP30" s="344">
        <v>0.43961155235241789</v>
      </c>
      <c r="BQ30" s="344">
        <v>-6.7075860212771404E-3</v>
      </c>
      <c r="BR30" s="344">
        <v>-2.1866683894408052E-3</v>
      </c>
      <c r="BS30" s="344">
        <v>-3.9514880502439342E-2</v>
      </c>
      <c r="BT30" s="344">
        <v>0</v>
      </c>
      <c r="BU30" s="344">
        <v>-2.3362278689554039E-2</v>
      </c>
      <c r="BV30" s="344">
        <v>-4.052476318830011E-2</v>
      </c>
      <c r="BW30" s="344">
        <v>0</v>
      </c>
      <c r="BX30" s="344">
        <v>0</v>
      </c>
      <c r="BY30" s="344">
        <v>0</v>
      </c>
      <c r="BZ30" s="344">
        <v>0</v>
      </c>
      <c r="CA30" s="344">
        <v>0</v>
      </c>
      <c r="CB30" s="345">
        <v>0</v>
      </c>
    </row>
    <row r="31" spans="1:80" s="242" customFormat="1" ht="24" customHeight="1" x14ac:dyDescent="0.4">
      <c r="A31" s="342"/>
      <c r="B31" s="66" t="s">
        <v>634</v>
      </c>
      <c r="C31" s="17"/>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344"/>
      <c r="AJ31" s="344"/>
      <c r="AK31" s="344"/>
      <c r="AL31" s="344"/>
      <c r="AM31" s="344"/>
      <c r="AN31" s="344"/>
      <c r="AO31" s="344"/>
      <c r="AP31" s="344"/>
      <c r="AQ31" s="344"/>
      <c r="AR31" s="344"/>
      <c r="AS31" s="344"/>
      <c r="AT31" s="344"/>
      <c r="AU31" s="346"/>
      <c r="AV31" s="346"/>
      <c r="AW31" s="346"/>
      <c r="AX31" s="346">
        <f t="shared" ref="AX31:BK31" si="16">SUM(AX33:AX35)</f>
        <v>5.6336000710325411</v>
      </c>
      <c r="AY31" s="346">
        <f t="shared" si="16"/>
        <v>6.5369166401193359</v>
      </c>
      <c r="AZ31" s="346">
        <f t="shared" si="16"/>
        <v>8.3125769435615222</v>
      </c>
      <c r="BA31" s="346">
        <f t="shared" si="16"/>
        <v>7.5328893667523804</v>
      </c>
      <c r="BB31" s="346">
        <f t="shared" si="16"/>
        <v>12.389749429535712</v>
      </c>
      <c r="BC31" s="346">
        <f t="shared" si="16"/>
        <v>15.711818612793792</v>
      </c>
      <c r="BD31" s="346">
        <f t="shared" si="16"/>
        <v>17.322539130276407</v>
      </c>
      <c r="BE31" s="346">
        <f t="shared" si="16"/>
        <v>20.749975356469644</v>
      </c>
      <c r="BF31" s="346">
        <f t="shared" si="16"/>
        <v>27.758456258420683</v>
      </c>
      <c r="BG31" s="346">
        <f t="shared" si="16"/>
        <v>26.701525297517154</v>
      </c>
      <c r="BH31" s="346">
        <f t="shared" si="16"/>
        <v>27.715557952111176</v>
      </c>
      <c r="BI31" s="346">
        <f t="shared" si="16"/>
        <v>60.995267476168706</v>
      </c>
      <c r="BJ31" s="346">
        <f t="shared" si="16"/>
        <v>41.636773911124784</v>
      </c>
      <c r="BK31" s="346">
        <f t="shared" si="16"/>
        <v>34.065315442599442</v>
      </c>
      <c r="BL31" s="346">
        <f t="shared" ref="BL31:CB31" si="17">SUM(BL32,BL35)</f>
        <v>44.868025670840503</v>
      </c>
      <c r="BM31" s="346">
        <f t="shared" si="17"/>
        <v>50.31444317714864</v>
      </c>
      <c r="BN31" s="346">
        <f t="shared" si="17"/>
        <v>55.577663573363587</v>
      </c>
      <c r="BO31" s="346">
        <f t="shared" si="17"/>
        <v>54.441306095861378</v>
      </c>
      <c r="BP31" s="346">
        <f t="shared" si="17"/>
        <v>58.112572946936432</v>
      </c>
      <c r="BQ31" s="346">
        <f t="shared" si="17"/>
        <v>60.613375388235632</v>
      </c>
      <c r="BR31" s="346">
        <f t="shared" si="17"/>
        <v>90.005364458499628</v>
      </c>
      <c r="BS31" s="346">
        <f t="shared" si="17"/>
        <v>97.395344330953137</v>
      </c>
      <c r="BT31" s="346">
        <f t="shared" si="17"/>
        <v>88.349406041726724</v>
      </c>
      <c r="BU31" s="346">
        <f t="shared" si="17"/>
        <v>93.391025030635831</v>
      </c>
      <c r="BV31" s="346">
        <f t="shared" si="17"/>
        <v>87.470409462073249</v>
      </c>
      <c r="BW31" s="346">
        <f t="shared" si="17"/>
        <v>85.584998762632694</v>
      </c>
      <c r="BX31" s="346">
        <f t="shared" si="17"/>
        <v>83.166744458896602</v>
      </c>
      <c r="BY31" s="346">
        <f t="shared" si="17"/>
        <v>80.475656753310261</v>
      </c>
      <c r="BZ31" s="346">
        <f t="shared" si="17"/>
        <v>77.693721740495789</v>
      </c>
      <c r="CA31" s="346">
        <f t="shared" si="17"/>
        <v>74.88638765939055</v>
      </c>
      <c r="CB31" s="347">
        <f t="shared" si="17"/>
        <v>72.773104707245054</v>
      </c>
    </row>
    <row r="32" spans="1:80" s="242" customFormat="1" ht="24" customHeight="1" x14ac:dyDescent="0.4">
      <c r="A32" s="342"/>
      <c r="B32" s="66" t="s">
        <v>167</v>
      </c>
      <c r="C32" s="17"/>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344"/>
      <c r="AF32" s="344"/>
      <c r="AG32" s="344"/>
      <c r="AH32" s="344"/>
      <c r="AI32" s="344"/>
      <c r="AJ32" s="344"/>
      <c r="AK32" s="344"/>
      <c r="AL32" s="344"/>
      <c r="AM32" s="344"/>
      <c r="AN32" s="344"/>
      <c r="AO32" s="344"/>
      <c r="AP32" s="344"/>
      <c r="AQ32" s="344"/>
      <c r="AR32" s="344"/>
      <c r="AS32" s="344"/>
      <c r="AT32" s="344"/>
      <c r="AU32" s="346"/>
      <c r="AV32" s="346"/>
      <c r="AW32" s="346"/>
      <c r="AX32" s="346"/>
      <c r="AY32" s="346"/>
      <c r="AZ32" s="346"/>
      <c r="BA32" s="346"/>
      <c r="BB32" s="346"/>
      <c r="BC32" s="346"/>
      <c r="BD32" s="346"/>
      <c r="BE32" s="346"/>
      <c r="BF32" s="346"/>
      <c r="BG32" s="346"/>
      <c r="BH32" s="346"/>
      <c r="BI32" s="346"/>
      <c r="BJ32" s="346"/>
      <c r="BK32" s="346"/>
      <c r="BL32" s="237">
        <v>6.6712895705534345</v>
      </c>
      <c r="BM32" s="237">
        <v>8.3850370926437083</v>
      </c>
      <c r="BN32" s="237">
        <v>10.82842338453132</v>
      </c>
      <c r="BO32" s="237">
        <v>10.971384906010289</v>
      </c>
      <c r="BP32" s="237">
        <v>10.630433599282268</v>
      </c>
      <c r="BQ32" s="237">
        <v>10.217773616195894</v>
      </c>
      <c r="BR32" s="237">
        <v>41.035224357207944</v>
      </c>
      <c r="BS32" s="237">
        <v>47.473206263578327</v>
      </c>
      <c r="BT32" s="237">
        <v>43.713050498921376</v>
      </c>
      <c r="BU32" s="237">
        <v>50.620294009382455</v>
      </c>
      <c r="BV32" s="237">
        <v>41.818886056684796</v>
      </c>
      <c r="BW32" s="237">
        <v>43.804498338810639</v>
      </c>
      <c r="BX32" s="237">
        <v>42.879363182652419</v>
      </c>
      <c r="BY32" s="237">
        <v>41.798234632526309</v>
      </c>
      <c r="BZ32" s="237">
        <v>40.709665639773441</v>
      </c>
      <c r="CA32" s="237">
        <v>39.637609148077097</v>
      </c>
      <c r="CB32" s="238">
        <v>38.705319555519011</v>
      </c>
    </row>
    <row r="33" spans="1:80" ht="18.75" customHeight="1" x14ac:dyDescent="0.4">
      <c r="A33" s="341"/>
      <c r="B33" s="348" t="s">
        <v>635</v>
      </c>
      <c r="C33" s="294"/>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v>10.304494338810644</v>
      </c>
      <c r="BX33" s="240">
        <v>10.026592675607535</v>
      </c>
      <c r="BY33" s="240">
        <v>9.6259112670672593</v>
      </c>
      <c r="BZ33" s="240">
        <v>9.2044718288110889</v>
      </c>
      <c r="CA33" s="240">
        <v>8.7726015752244564</v>
      </c>
      <c r="CB33" s="241">
        <v>8.47867978149986</v>
      </c>
    </row>
    <row r="34" spans="1:80" ht="18.75" customHeight="1" x14ac:dyDescent="0.4">
      <c r="A34" s="341"/>
      <c r="B34" s="348" t="s">
        <v>636</v>
      </c>
      <c r="C34" s="294"/>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v>33.500003999999997</v>
      </c>
      <c r="BX34" s="240">
        <v>32.85277050704488</v>
      </c>
      <c r="BY34" s="240">
        <v>32.17232336545905</v>
      </c>
      <c r="BZ34" s="240">
        <v>31.505193810962346</v>
      </c>
      <c r="CA34" s="240">
        <v>30.86500757285264</v>
      </c>
      <c r="CB34" s="241">
        <v>30.226639774019151</v>
      </c>
    </row>
    <row r="35" spans="1:80" s="282" customFormat="1" ht="27" customHeight="1" thickBot="1" x14ac:dyDescent="0.4">
      <c r="A35" s="349"/>
      <c r="B35" s="299" t="s">
        <v>637</v>
      </c>
      <c r="C35" s="299"/>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v>5.6336000710325411</v>
      </c>
      <c r="AY35" s="245">
        <v>6.5369166401193359</v>
      </c>
      <c r="AZ35" s="245">
        <v>8.3125769435615222</v>
      </c>
      <c r="BA35" s="245">
        <v>7.5328893667523804</v>
      </c>
      <c r="BB35" s="245">
        <v>12.389749429535712</v>
      </c>
      <c r="BC35" s="245">
        <v>15.711818612793792</v>
      </c>
      <c r="BD35" s="245">
        <v>17.322539130276407</v>
      </c>
      <c r="BE35" s="245">
        <v>20.749975356469644</v>
      </c>
      <c r="BF35" s="245">
        <v>27.758456258420683</v>
      </c>
      <c r="BG35" s="245">
        <v>26.701525297517154</v>
      </c>
      <c r="BH35" s="245">
        <v>27.715557952111176</v>
      </c>
      <c r="BI35" s="245">
        <v>60.995267476168706</v>
      </c>
      <c r="BJ35" s="245">
        <v>41.636773911124784</v>
      </c>
      <c r="BK35" s="245">
        <v>34.065315442599442</v>
      </c>
      <c r="BL35" s="245">
        <v>38.196736100287069</v>
      </c>
      <c r="BM35" s="245">
        <v>41.929406084504933</v>
      </c>
      <c r="BN35" s="245">
        <v>44.749240188832268</v>
      </c>
      <c r="BO35" s="245">
        <v>43.469921189851085</v>
      </c>
      <c r="BP35" s="245">
        <v>47.482139347654162</v>
      </c>
      <c r="BQ35" s="245">
        <v>50.39560177203974</v>
      </c>
      <c r="BR35" s="245">
        <v>48.970140101291676</v>
      </c>
      <c r="BS35" s="245">
        <v>49.92213806737481</v>
      </c>
      <c r="BT35" s="245">
        <v>44.636355542805347</v>
      </c>
      <c r="BU35" s="245">
        <v>42.770731021253376</v>
      </c>
      <c r="BV35" s="245">
        <v>45.651523405388453</v>
      </c>
      <c r="BW35" s="245">
        <v>41.780500423822062</v>
      </c>
      <c r="BX35" s="245">
        <v>40.287381276244176</v>
      </c>
      <c r="BY35" s="245">
        <v>38.677422120783952</v>
      </c>
      <c r="BZ35" s="245">
        <v>36.984056100722356</v>
      </c>
      <c r="CA35" s="245">
        <v>35.248778511313461</v>
      </c>
      <c r="CB35" s="246">
        <v>34.067785151726042</v>
      </c>
    </row>
    <row r="36" spans="1:80" ht="39.75" customHeight="1" x14ac:dyDescent="0.4">
      <c r="A36" s="250"/>
      <c r="B36" s="352" t="s">
        <v>639</v>
      </c>
      <c r="C36" s="353"/>
      <c r="D36" s="253" t="s">
        <v>431</v>
      </c>
      <c r="E36" s="253" t="s">
        <v>432</v>
      </c>
      <c r="F36" s="253" t="s">
        <v>433</v>
      </c>
      <c r="G36" s="253" t="s">
        <v>434</v>
      </c>
      <c r="H36" s="253" t="s">
        <v>435</v>
      </c>
      <c r="I36" s="253" t="s">
        <v>436</v>
      </c>
      <c r="J36" s="253" t="s">
        <v>437</v>
      </c>
      <c r="K36" s="253" t="s">
        <v>438</v>
      </c>
      <c r="L36" s="253" t="s">
        <v>439</v>
      </c>
      <c r="M36" s="253" t="s">
        <v>440</v>
      </c>
      <c r="N36" s="253" t="s">
        <v>441</v>
      </c>
      <c r="O36" s="253" t="s">
        <v>442</v>
      </c>
      <c r="P36" s="253" t="s">
        <v>443</v>
      </c>
      <c r="Q36" s="253" t="s">
        <v>444</v>
      </c>
      <c r="R36" s="253" t="s">
        <v>445</v>
      </c>
      <c r="S36" s="253" t="s">
        <v>446</v>
      </c>
      <c r="T36" s="253" t="s">
        <v>447</v>
      </c>
      <c r="U36" s="253" t="s">
        <v>448</v>
      </c>
      <c r="V36" s="253" t="s">
        <v>449</v>
      </c>
      <c r="W36" s="253" t="s">
        <v>450</v>
      </c>
      <c r="X36" s="253" t="s">
        <v>451</v>
      </c>
      <c r="Y36" s="253" t="s">
        <v>452</v>
      </c>
      <c r="Z36" s="253" t="s">
        <v>453</v>
      </c>
      <c r="AA36" s="253" t="s">
        <v>454</v>
      </c>
      <c r="AB36" s="253" t="s">
        <v>455</v>
      </c>
      <c r="AC36" s="253" t="s">
        <v>456</v>
      </c>
      <c r="AD36" s="253" t="s">
        <v>457</v>
      </c>
      <c r="AE36" s="253" t="s">
        <v>458</v>
      </c>
      <c r="AF36" s="253" t="s">
        <v>459</v>
      </c>
      <c r="AG36" s="253" t="s">
        <v>460</v>
      </c>
      <c r="AH36" s="253" t="s">
        <v>461</v>
      </c>
      <c r="AI36" s="253" t="s">
        <v>462</v>
      </c>
      <c r="AJ36" s="253" t="s">
        <v>463</v>
      </c>
      <c r="AK36" s="253" t="s">
        <v>464</v>
      </c>
      <c r="AL36" s="253" t="s">
        <v>465</v>
      </c>
      <c r="AM36" s="253" t="s">
        <v>466</v>
      </c>
      <c r="AN36" s="253" t="s">
        <v>467</v>
      </c>
      <c r="AO36" s="253" t="s">
        <v>468</v>
      </c>
      <c r="AP36" s="253" t="s">
        <v>469</v>
      </c>
      <c r="AQ36" s="253" t="s">
        <v>470</v>
      </c>
      <c r="AR36" s="253" t="s">
        <v>471</v>
      </c>
      <c r="AS36" s="253" t="s">
        <v>472</v>
      </c>
      <c r="AT36" s="253" t="s">
        <v>473</v>
      </c>
      <c r="AU36" s="253" t="s">
        <v>474</v>
      </c>
      <c r="AV36" s="253" t="s">
        <v>475</v>
      </c>
      <c r="AW36" s="253" t="s">
        <v>476</v>
      </c>
      <c r="AX36" s="253" t="s">
        <v>477</v>
      </c>
      <c r="AY36" s="253" t="s">
        <v>478</v>
      </c>
      <c r="AZ36" s="253" t="s">
        <v>479</v>
      </c>
      <c r="BA36" s="253" t="s">
        <v>480</v>
      </c>
      <c r="BB36" s="253" t="s">
        <v>481</v>
      </c>
      <c r="BC36" s="253" t="s">
        <v>482</v>
      </c>
      <c r="BD36" s="253" t="s">
        <v>483</v>
      </c>
      <c r="BE36" s="253" t="s">
        <v>484</v>
      </c>
      <c r="BF36" s="253" t="s">
        <v>485</v>
      </c>
      <c r="BG36" s="253" t="s">
        <v>486</v>
      </c>
      <c r="BH36" s="253" t="s">
        <v>487</v>
      </c>
      <c r="BI36" s="253" t="s">
        <v>488</v>
      </c>
      <c r="BJ36" s="253" t="s">
        <v>489</v>
      </c>
      <c r="BK36" s="253" t="s">
        <v>490</v>
      </c>
      <c r="BL36" s="253" t="s">
        <v>491</v>
      </c>
      <c r="BM36" s="253" t="s">
        <v>492</v>
      </c>
      <c r="BN36" s="253" t="s">
        <v>493</v>
      </c>
      <c r="BO36" s="253" t="s">
        <v>494</v>
      </c>
      <c r="BP36" s="253" t="s">
        <v>495</v>
      </c>
      <c r="BQ36" s="253" t="s">
        <v>496</v>
      </c>
      <c r="BR36" s="253" t="s">
        <v>497</v>
      </c>
      <c r="BS36" s="253" t="s">
        <v>498</v>
      </c>
      <c r="BT36" s="253" t="s">
        <v>499</v>
      </c>
      <c r="BU36" s="253" t="s">
        <v>500</v>
      </c>
      <c r="BV36" s="253" t="s">
        <v>501</v>
      </c>
      <c r="BW36" s="253" t="s">
        <v>502</v>
      </c>
      <c r="BX36" s="253" t="s">
        <v>503</v>
      </c>
      <c r="BY36" s="253" t="s">
        <v>504</v>
      </c>
      <c r="BZ36" s="253" t="s">
        <v>505</v>
      </c>
      <c r="CA36" s="253" t="s">
        <v>506</v>
      </c>
      <c r="CB36" s="254" t="s">
        <v>507</v>
      </c>
    </row>
    <row r="37" spans="1:80" ht="26.25" customHeight="1" x14ac:dyDescent="0.4">
      <c r="A37" s="256"/>
      <c r="B37" s="66" t="s">
        <v>417</v>
      </c>
      <c r="D37" s="240" t="s">
        <v>411</v>
      </c>
      <c r="E37" s="240" t="s">
        <v>411</v>
      </c>
      <c r="F37" s="240" t="s">
        <v>411</v>
      </c>
      <c r="G37" s="240" t="s">
        <v>411</v>
      </c>
      <c r="H37" s="240" t="s">
        <v>411</v>
      </c>
      <c r="I37" s="240" t="s">
        <v>411</v>
      </c>
      <c r="J37" s="240" t="s">
        <v>411</v>
      </c>
      <c r="K37" s="240" t="s">
        <v>411</v>
      </c>
      <c r="L37" s="240" t="s">
        <v>411</v>
      </c>
      <c r="M37" s="240" t="s">
        <v>411</v>
      </c>
      <c r="N37" s="240" t="s">
        <v>411</v>
      </c>
      <c r="O37" s="240" t="s">
        <v>411</v>
      </c>
      <c r="P37" s="240" t="s">
        <v>411</v>
      </c>
      <c r="Q37" s="240" t="s">
        <v>411</v>
      </c>
      <c r="R37" s="240" t="s">
        <v>411</v>
      </c>
      <c r="S37" s="240" t="s">
        <v>411</v>
      </c>
      <c r="T37" s="240" t="s">
        <v>411</v>
      </c>
      <c r="U37" s="240" t="s">
        <v>411</v>
      </c>
      <c r="V37" s="240" t="s">
        <v>411</v>
      </c>
      <c r="W37" s="240" t="s">
        <v>411</v>
      </c>
      <c r="X37" s="240" t="s">
        <v>411</v>
      </c>
      <c r="Y37" s="240" t="s">
        <v>411</v>
      </c>
      <c r="Z37" s="240" t="s">
        <v>411</v>
      </c>
      <c r="AA37" s="240" t="s">
        <v>411</v>
      </c>
      <c r="AB37" s="240" t="s">
        <v>411</v>
      </c>
      <c r="AC37" s="240" t="s">
        <v>411</v>
      </c>
      <c r="AD37" s="240" t="s">
        <v>411</v>
      </c>
      <c r="AE37" s="240" t="s">
        <v>411</v>
      </c>
      <c r="AF37" s="240" t="s">
        <v>411</v>
      </c>
      <c r="AG37" s="240" t="s">
        <v>411</v>
      </c>
      <c r="AH37" s="240" t="s">
        <v>411</v>
      </c>
      <c r="AI37" s="240" t="s">
        <v>411</v>
      </c>
      <c r="AJ37" s="240" t="s">
        <v>411</v>
      </c>
      <c r="AK37" s="240" t="s">
        <v>411</v>
      </c>
      <c r="AL37" s="240" t="s">
        <v>411</v>
      </c>
      <c r="AM37" s="240" t="s">
        <v>411</v>
      </c>
      <c r="AN37" s="240" t="s">
        <v>411</v>
      </c>
      <c r="AO37" s="240" t="s">
        <v>411</v>
      </c>
      <c r="AP37" s="240" t="s">
        <v>411</v>
      </c>
      <c r="AQ37" s="240" t="s">
        <v>411</v>
      </c>
      <c r="AR37" s="240" t="s">
        <v>411</v>
      </c>
      <c r="AS37" s="240" t="s">
        <v>411</v>
      </c>
      <c r="AT37" s="240" t="s">
        <v>411</v>
      </c>
      <c r="AU37" s="240" t="s">
        <v>411</v>
      </c>
      <c r="AV37" s="240" t="s">
        <v>411</v>
      </c>
      <c r="AW37" s="240" t="s">
        <v>411</v>
      </c>
      <c r="AX37" s="240" t="s">
        <v>411</v>
      </c>
      <c r="AY37" s="240" t="s">
        <v>411</v>
      </c>
      <c r="AZ37" s="240" t="s">
        <v>411</v>
      </c>
      <c r="BA37" s="240" t="s">
        <v>411</v>
      </c>
      <c r="BB37" s="240" t="s">
        <v>411</v>
      </c>
      <c r="BC37" s="240" t="s">
        <v>411</v>
      </c>
      <c r="BD37" s="240" t="s">
        <v>411</v>
      </c>
      <c r="BE37" s="240" t="s">
        <v>411</v>
      </c>
      <c r="BF37" s="240" t="s">
        <v>411</v>
      </c>
      <c r="BG37" s="237">
        <v>342</v>
      </c>
      <c r="BH37" s="237">
        <v>341</v>
      </c>
      <c r="BI37" s="237">
        <v>339</v>
      </c>
      <c r="BJ37" s="237">
        <v>336</v>
      </c>
      <c r="BK37" s="237">
        <v>332</v>
      </c>
      <c r="BL37" s="237">
        <v>327</v>
      </c>
      <c r="BM37" s="237">
        <v>325</v>
      </c>
      <c r="BN37" s="237">
        <v>327</v>
      </c>
      <c r="BO37" s="237">
        <v>324</v>
      </c>
      <c r="BP37" s="237">
        <v>318</v>
      </c>
      <c r="BQ37" s="237">
        <v>320</v>
      </c>
      <c r="BR37" s="237">
        <v>314</v>
      </c>
      <c r="BS37" s="237">
        <v>308</v>
      </c>
      <c r="BT37" s="237">
        <v>303</v>
      </c>
      <c r="BU37" s="237">
        <v>297</v>
      </c>
      <c r="BV37" s="237">
        <v>292</v>
      </c>
      <c r="BW37" s="237">
        <v>287</v>
      </c>
      <c r="BX37" s="237">
        <v>255</v>
      </c>
      <c r="BY37" s="237">
        <v>251</v>
      </c>
      <c r="BZ37" s="237">
        <v>247</v>
      </c>
      <c r="CA37" s="237">
        <v>243</v>
      </c>
      <c r="CB37" s="238">
        <v>237</v>
      </c>
    </row>
    <row r="38" spans="1:80" x14ac:dyDescent="0.4">
      <c r="B38" s="256" t="s">
        <v>327</v>
      </c>
      <c r="D38" s="240">
        <v>0</v>
      </c>
      <c r="E38" s="240">
        <v>0</v>
      </c>
      <c r="F38" s="240">
        <v>0</v>
      </c>
      <c r="G38" s="240">
        <v>0</v>
      </c>
      <c r="H38" s="240">
        <v>0</v>
      </c>
      <c r="I38" s="240">
        <v>0</v>
      </c>
      <c r="J38" s="240">
        <v>0</v>
      </c>
      <c r="K38" s="240">
        <v>0</v>
      </c>
      <c r="L38" s="240">
        <v>0</v>
      </c>
      <c r="M38" s="240">
        <v>0</v>
      </c>
      <c r="N38" s="240">
        <v>0</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v>0</v>
      </c>
      <c r="AH38" s="240">
        <v>0</v>
      </c>
      <c r="AI38" s="240">
        <v>0</v>
      </c>
      <c r="AJ38" s="240">
        <v>0</v>
      </c>
      <c r="AK38" s="240">
        <v>0</v>
      </c>
      <c r="AL38" s="240">
        <v>0</v>
      </c>
      <c r="AM38" s="240">
        <v>0</v>
      </c>
      <c r="AN38" s="240">
        <v>0</v>
      </c>
      <c r="AO38" s="240">
        <v>0</v>
      </c>
      <c r="AP38" s="240">
        <v>0</v>
      </c>
      <c r="AQ38" s="240">
        <v>0</v>
      </c>
      <c r="AR38" s="240">
        <v>0</v>
      </c>
      <c r="AS38" s="240">
        <v>0</v>
      </c>
      <c r="AT38" s="240">
        <v>0</v>
      </c>
      <c r="AU38" s="240">
        <v>0</v>
      </c>
      <c r="AV38" s="240">
        <v>0</v>
      </c>
      <c r="AW38" s="240">
        <v>0</v>
      </c>
      <c r="AX38" s="240">
        <v>0</v>
      </c>
      <c r="AY38" s="240">
        <v>0</v>
      </c>
      <c r="AZ38" s="240">
        <v>0</v>
      </c>
      <c r="BA38" s="240">
        <v>0</v>
      </c>
      <c r="BB38" s="240">
        <v>0</v>
      </c>
      <c r="BC38" s="240">
        <v>0</v>
      </c>
      <c r="BD38" s="240">
        <v>0</v>
      </c>
      <c r="BE38" s="240">
        <v>0</v>
      </c>
      <c r="BF38" s="240">
        <v>0</v>
      </c>
      <c r="BG38" s="240">
        <v>192</v>
      </c>
      <c r="BH38" s="240">
        <v>187</v>
      </c>
      <c r="BI38" s="240">
        <v>182</v>
      </c>
      <c r="BJ38" s="240">
        <v>176</v>
      </c>
      <c r="BK38" s="240">
        <v>170</v>
      </c>
      <c r="BL38" s="240">
        <v>163</v>
      </c>
      <c r="BM38" s="240">
        <v>156</v>
      </c>
      <c r="BN38" s="240">
        <v>152</v>
      </c>
      <c r="BO38" s="240">
        <v>145</v>
      </c>
      <c r="BP38" s="240">
        <v>137</v>
      </c>
      <c r="BQ38" s="240">
        <v>137</v>
      </c>
      <c r="BR38" s="240">
        <v>131</v>
      </c>
      <c r="BS38" s="240">
        <v>126</v>
      </c>
      <c r="BT38" s="240">
        <v>122</v>
      </c>
      <c r="BU38" s="240">
        <v>120</v>
      </c>
      <c r="BV38" s="240">
        <v>116</v>
      </c>
      <c r="BW38" s="240">
        <v>112</v>
      </c>
      <c r="BX38" s="240">
        <v>104</v>
      </c>
      <c r="BY38" s="240">
        <v>105</v>
      </c>
      <c r="BZ38" s="240">
        <v>102</v>
      </c>
      <c r="CA38" s="240">
        <v>100</v>
      </c>
      <c r="CB38" s="241">
        <v>95</v>
      </c>
    </row>
    <row r="39" spans="1:80" x14ac:dyDescent="0.4">
      <c r="B39" s="256" t="s">
        <v>328</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v>0</v>
      </c>
      <c r="AH39" s="240">
        <v>0</v>
      </c>
      <c r="AI39" s="240">
        <v>0</v>
      </c>
      <c r="AJ39" s="240">
        <v>0</v>
      </c>
      <c r="AK39" s="240">
        <v>0</v>
      </c>
      <c r="AL39" s="240">
        <v>0</v>
      </c>
      <c r="AM39" s="240">
        <v>0</v>
      </c>
      <c r="AN39" s="240">
        <v>0</v>
      </c>
      <c r="AO39" s="240">
        <v>0</v>
      </c>
      <c r="AP39" s="240">
        <v>0</v>
      </c>
      <c r="AQ39" s="240">
        <v>0</v>
      </c>
      <c r="AR39" s="240">
        <v>0</v>
      </c>
      <c r="AS39" s="240">
        <v>0</v>
      </c>
      <c r="AT39" s="240">
        <v>0</v>
      </c>
      <c r="AU39" s="240">
        <v>0</v>
      </c>
      <c r="AV39" s="240">
        <v>0</v>
      </c>
      <c r="AW39" s="240">
        <v>0</v>
      </c>
      <c r="AX39" s="240">
        <v>0</v>
      </c>
      <c r="AY39" s="240">
        <v>0</v>
      </c>
      <c r="AZ39" s="240">
        <v>0</v>
      </c>
      <c r="BA39" s="240">
        <v>0</v>
      </c>
      <c r="BB39" s="240">
        <v>0</v>
      </c>
      <c r="BC39" s="240">
        <v>0</v>
      </c>
      <c r="BD39" s="240">
        <v>0</v>
      </c>
      <c r="BE39" s="240">
        <v>0</v>
      </c>
      <c r="BF39" s="240">
        <v>0</v>
      </c>
      <c r="BG39" s="240">
        <v>150</v>
      </c>
      <c r="BH39" s="240">
        <v>153</v>
      </c>
      <c r="BI39" s="240">
        <v>156</v>
      </c>
      <c r="BJ39" s="240">
        <v>159</v>
      </c>
      <c r="BK39" s="240">
        <v>162</v>
      </c>
      <c r="BL39" s="240">
        <v>164</v>
      </c>
      <c r="BM39" s="240">
        <v>169</v>
      </c>
      <c r="BN39" s="240">
        <v>175</v>
      </c>
      <c r="BO39" s="240">
        <v>179</v>
      </c>
      <c r="BP39" s="240">
        <v>181</v>
      </c>
      <c r="BQ39" s="240">
        <v>183</v>
      </c>
      <c r="BR39" s="240">
        <v>183</v>
      </c>
      <c r="BS39" s="240">
        <v>182</v>
      </c>
      <c r="BT39" s="240">
        <v>180</v>
      </c>
      <c r="BU39" s="240">
        <v>178</v>
      </c>
      <c r="BV39" s="240">
        <v>176</v>
      </c>
      <c r="BW39" s="240">
        <v>175</v>
      </c>
      <c r="BX39" s="240">
        <v>151</v>
      </c>
      <c r="BY39" s="240">
        <v>146</v>
      </c>
      <c r="BZ39" s="240">
        <v>144</v>
      </c>
      <c r="CA39" s="240">
        <v>143</v>
      </c>
      <c r="CB39" s="241">
        <v>142</v>
      </c>
    </row>
    <row r="40" spans="1:80" s="175" customFormat="1" x14ac:dyDescent="0.4">
      <c r="B40" s="239" t="s">
        <v>416</v>
      </c>
      <c r="D40" s="237">
        <v>0</v>
      </c>
      <c r="E40" s="237">
        <v>0</v>
      </c>
      <c r="F40" s="237">
        <v>0</v>
      </c>
      <c r="G40" s="237">
        <v>0</v>
      </c>
      <c r="H40" s="237">
        <v>0</v>
      </c>
      <c r="I40" s="237">
        <v>0</v>
      </c>
      <c r="J40" s="237">
        <v>0</v>
      </c>
      <c r="K40" s="237">
        <v>0</v>
      </c>
      <c r="L40" s="237">
        <v>0</v>
      </c>
      <c r="M40" s="237">
        <v>0</v>
      </c>
      <c r="N40" s="237">
        <v>0</v>
      </c>
      <c r="O40" s="237">
        <v>0</v>
      </c>
      <c r="P40" s="237">
        <v>0</v>
      </c>
      <c r="Q40" s="237">
        <v>0</v>
      </c>
      <c r="R40" s="237">
        <v>0</v>
      </c>
      <c r="S40" s="237">
        <v>0</v>
      </c>
      <c r="T40" s="237">
        <v>0</v>
      </c>
      <c r="U40" s="237">
        <v>0</v>
      </c>
      <c r="V40" s="237">
        <v>0</v>
      </c>
      <c r="W40" s="237">
        <v>0</v>
      </c>
      <c r="X40" s="237">
        <v>0</v>
      </c>
      <c r="Y40" s="237">
        <v>0</v>
      </c>
      <c r="Z40" s="237">
        <v>0</v>
      </c>
      <c r="AA40" s="237">
        <v>0</v>
      </c>
      <c r="AB40" s="237">
        <v>0</v>
      </c>
      <c r="AC40" s="237">
        <v>0</v>
      </c>
      <c r="AD40" s="237">
        <v>0</v>
      </c>
      <c r="AE40" s="237">
        <v>0</v>
      </c>
      <c r="AF40" s="237">
        <v>0</v>
      </c>
      <c r="AG40" s="237">
        <v>0</v>
      </c>
      <c r="AH40" s="237">
        <v>0</v>
      </c>
      <c r="AI40" s="237">
        <v>0</v>
      </c>
      <c r="AJ40" s="237">
        <v>0</v>
      </c>
      <c r="AK40" s="237">
        <v>0</v>
      </c>
      <c r="AL40" s="237">
        <v>0</v>
      </c>
      <c r="AM40" s="237">
        <v>0</v>
      </c>
      <c r="AN40" s="237">
        <v>0</v>
      </c>
      <c r="AO40" s="237">
        <v>0</v>
      </c>
      <c r="AP40" s="237">
        <v>0</v>
      </c>
      <c r="AQ40" s="237">
        <v>0</v>
      </c>
      <c r="AR40" s="237">
        <v>0</v>
      </c>
      <c r="AS40" s="237">
        <v>0</v>
      </c>
      <c r="AT40" s="237">
        <v>0</v>
      </c>
      <c r="AU40" s="237">
        <v>25</v>
      </c>
      <c r="AV40" s="237">
        <v>24</v>
      </c>
      <c r="AW40" s="237">
        <v>22</v>
      </c>
      <c r="AX40" s="237">
        <v>21</v>
      </c>
      <c r="AY40" s="237">
        <v>19</v>
      </c>
      <c r="AZ40" s="237">
        <v>17</v>
      </c>
      <c r="BA40" s="237">
        <v>16</v>
      </c>
      <c r="BB40" s="237">
        <v>16</v>
      </c>
      <c r="BC40" s="237">
        <v>16</v>
      </c>
      <c r="BD40" s="237">
        <v>15</v>
      </c>
      <c r="BE40" s="237">
        <v>13</v>
      </c>
      <c r="BF40" s="237">
        <v>12</v>
      </c>
      <c r="BG40" s="237">
        <v>11</v>
      </c>
      <c r="BH40" s="237">
        <v>11</v>
      </c>
      <c r="BI40" s="237">
        <v>10</v>
      </c>
      <c r="BJ40" s="237">
        <v>9</v>
      </c>
      <c r="BK40" s="237">
        <v>9</v>
      </c>
      <c r="BL40" s="237">
        <v>8</v>
      </c>
      <c r="BM40" s="237">
        <v>8</v>
      </c>
      <c r="BN40" s="237">
        <v>7</v>
      </c>
      <c r="BO40" s="237">
        <v>7</v>
      </c>
      <c r="BP40" s="237">
        <v>6</v>
      </c>
      <c r="BQ40" s="237">
        <v>6</v>
      </c>
      <c r="BR40" s="237">
        <v>5</v>
      </c>
      <c r="BS40" s="237">
        <v>5</v>
      </c>
      <c r="BT40" s="237">
        <v>5</v>
      </c>
      <c r="BU40" s="237">
        <v>4</v>
      </c>
      <c r="BV40" s="237">
        <v>4</v>
      </c>
      <c r="BW40" s="237">
        <v>4</v>
      </c>
      <c r="BX40" s="237">
        <v>3</v>
      </c>
      <c r="BY40" s="237">
        <v>3</v>
      </c>
      <c r="BZ40" s="237">
        <v>3</v>
      </c>
      <c r="CA40" s="237">
        <v>3</v>
      </c>
      <c r="CB40" s="238">
        <v>2</v>
      </c>
    </row>
    <row r="41" spans="1:80" ht="16.5" customHeight="1" thickBot="1" x14ac:dyDescent="0.45">
      <c r="A41" s="354"/>
      <c r="B41" s="193"/>
      <c r="C41" s="259"/>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5"/>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4"/>
      <c r="BW1" s="264"/>
      <c r="BX1" s="264"/>
    </row>
    <row r="2" spans="1:80" ht="15.75" customHeight="1" x14ac:dyDescent="0.4">
      <c r="A2" s="46" t="s">
        <v>40</v>
      </c>
      <c r="B2" s="19" t="s">
        <v>640</v>
      </c>
      <c r="C2" s="233"/>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36"/>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6.25" customHeight="1" x14ac:dyDescent="0.4">
      <c r="A4" s="36"/>
      <c r="B4" s="66" t="s">
        <v>167</v>
      </c>
      <c r="C4" s="66"/>
      <c r="D4" s="237">
        <f t="shared" ref="D4:AE4" si="0">SUM(D5:D6)</f>
        <v>0</v>
      </c>
      <c r="E4" s="237">
        <f t="shared" si="0"/>
        <v>0</v>
      </c>
      <c r="F4" s="237">
        <f t="shared" si="0"/>
        <v>0</v>
      </c>
      <c r="G4" s="237">
        <f t="shared" si="0"/>
        <v>0</v>
      </c>
      <c r="H4" s="237">
        <f t="shared" si="0"/>
        <v>0</v>
      </c>
      <c r="I4" s="237">
        <f t="shared" si="0"/>
        <v>0</v>
      </c>
      <c r="J4" s="237">
        <f t="shared" si="0"/>
        <v>0</v>
      </c>
      <c r="K4" s="237">
        <f t="shared" si="0"/>
        <v>0</v>
      </c>
      <c r="L4" s="237">
        <f t="shared" si="0"/>
        <v>0</v>
      </c>
      <c r="M4" s="237">
        <f t="shared" si="0"/>
        <v>0</v>
      </c>
      <c r="N4" s="237">
        <f t="shared" si="0"/>
        <v>0</v>
      </c>
      <c r="O4" s="237">
        <f t="shared" si="0"/>
        <v>0</v>
      </c>
      <c r="P4" s="237">
        <f t="shared" si="0"/>
        <v>0</v>
      </c>
      <c r="Q4" s="237">
        <f t="shared" si="0"/>
        <v>0</v>
      </c>
      <c r="R4" s="237">
        <f t="shared" si="0"/>
        <v>0</v>
      </c>
      <c r="S4" s="237">
        <f t="shared" si="0"/>
        <v>0</v>
      </c>
      <c r="T4" s="237">
        <f t="shared" si="0"/>
        <v>0</v>
      </c>
      <c r="U4" s="237">
        <f t="shared" si="0"/>
        <v>0</v>
      </c>
      <c r="V4" s="237">
        <f t="shared" si="0"/>
        <v>0</v>
      </c>
      <c r="W4" s="237">
        <f t="shared" si="0"/>
        <v>0</v>
      </c>
      <c r="X4" s="237">
        <f t="shared" si="0"/>
        <v>0</v>
      </c>
      <c r="Y4" s="237">
        <f t="shared" si="0"/>
        <v>0</v>
      </c>
      <c r="Z4" s="237">
        <f t="shared" si="0"/>
        <v>40</v>
      </c>
      <c r="AA4" s="237">
        <f t="shared" si="0"/>
        <v>42</v>
      </c>
      <c r="AB4" s="237">
        <f t="shared" si="0"/>
        <v>42</v>
      </c>
      <c r="AC4" s="237">
        <f t="shared" si="0"/>
        <v>42</v>
      </c>
      <c r="AD4" s="237">
        <f t="shared" si="0"/>
        <v>47</v>
      </c>
      <c r="AE4" s="237">
        <f t="shared" si="0"/>
        <v>55</v>
      </c>
      <c r="AF4" s="237">
        <v>1.9</v>
      </c>
      <c r="AG4" s="237">
        <v>2.9</v>
      </c>
      <c r="AH4" s="237">
        <f t="shared" ref="AH4:CB4" si="1">SUM(AH5:AH6)</f>
        <v>105</v>
      </c>
      <c r="AI4" s="237">
        <f t="shared" si="1"/>
        <v>125</v>
      </c>
      <c r="AJ4" s="237">
        <f t="shared" si="1"/>
        <v>149</v>
      </c>
      <c r="AK4" s="237">
        <f t="shared" si="1"/>
        <v>158</v>
      </c>
      <c r="AL4" s="237">
        <f t="shared" si="1"/>
        <v>152</v>
      </c>
      <c r="AM4" s="237">
        <f t="shared" si="1"/>
        <v>141</v>
      </c>
      <c r="AN4" s="237">
        <f t="shared" si="1"/>
        <v>161</v>
      </c>
      <c r="AO4" s="237">
        <f t="shared" si="1"/>
        <v>164</v>
      </c>
      <c r="AP4" s="237">
        <f t="shared" si="1"/>
        <v>168.30699999999999</v>
      </c>
      <c r="AQ4" s="237">
        <f t="shared" si="1"/>
        <v>243.74600000000001</v>
      </c>
      <c r="AR4" s="237">
        <f t="shared" si="1"/>
        <v>276.87</v>
      </c>
      <c r="AS4" s="237">
        <f t="shared" si="1"/>
        <v>316.30900000000003</v>
      </c>
      <c r="AT4" s="237">
        <f t="shared" si="1"/>
        <v>347.66500000000002</v>
      </c>
      <c r="AU4" s="237">
        <f t="shared" si="1"/>
        <v>438.95100000000002</v>
      </c>
      <c r="AV4" s="237">
        <f t="shared" si="1"/>
        <v>465.5</v>
      </c>
      <c r="AW4" s="237">
        <f t="shared" si="1"/>
        <v>449</v>
      </c>
      <c r="AX4" s="237">
        <f t="shared" si="1"/>
        <v>507</v>
      </c>
      <c r="AY4" s="237">
        <f t="shared" si="1"/>
        <v>552.85699999999997</v>
      </c>
      <c r="AZ4" s="237">
        <f t="shared" si="1"/>
        <v>373.52500000000003</v>
      </c>
      <c r="BA4" s="237">
        <f t="shared" si="1"/>
        <v>537.76300000000003</v>
      </c>
      <c r="BB4" s="237">
        <f t="shared" si="1"/>
        <v>591.26400000000001</v>
      </c>
      <c r="BC4" s="237">
        <f t="shared" si="1"/>
        <v>673.26800000000003</v>
      </c>
      <c r="BD4" s="237">
        <f t="shared" si="1"/>
        <v>692.71299999999997</v>
      </c>
      <c r="BE4" s="237">
        <f t="shared" si="1"/>
        <v>691.73578498647475</v>
      </c>
      <c r="BF4" s="237">
        <f t="shared" si="1"/>
        <v>792.49211571442549</v>
      </c>
      <c r="BG4" s="237">
        <f t="shared" si="1"/>
        <v>1162.6198373672</v>
      </c>
      <c r="BH4" s="237">
        <f t="shared" si="1"/>
        <v>1440.9349999999999</v>
      </c>
      <c r="BI4" s="237">
        <f t="shared" si="1"/>
        <v>1347.2803274026728</v>
      </c>
      <c r="BJ4" s="237">
        <f t="shared" si="1"/>
        <v>1488.3439635451134</v>
      </c>
      <c r="BK4" s="237">
        <f t="shared" si="1"/>
        <v>1869.8748913673235</v>
      </c>
      <c r="BL4" s="237">
        <f t="shared" si="1"/>
        <v>2270.3184372708433</v>
      </c>
      <c r="BM4" s="237">
        <f t="shared" si="1"/>
        <v>2370.7199062365353</v>
      </c>
      <c r="BN4" s="237">
        <f t="shared" si="1"/>
        <v>2477.7295703651862</v>
      </c>
      <c r="BO4" s="237">
        <f t="shared" si="1"/>
        <v>2560.4041284890704</v>
      </c>
      <c r="BP4" s="237">
        <f t="shared" si="1"/>
        <v>2640.3124609216825</v>
      </c>
      <c r="BQ4" s="237">
        <f t="shared" si="1"/>
        <v>2635.9920389899999</v>
      </c>
      <c r="BR4" s="237">
        <f t="shared" si="1"/>
        <v>2676.5560417199999</v>
      </c>
      <c r="BS4" s="237">
        <f t="shared" si="1"/>
        <v>2792.3601957299998</v>
      </c>
      <c r="BT4" s="237">
        <f t="shared" si="1"/>
        <v>2764.1695476599998</v>
      </c>
      <c r="BU4" s="237">
        <f t="shared" si="1"/>
        <v>2769.4229097900002</v>
      </c>
      <c r="BV4" s="237">
        <f t="shared" si="1"/>
        <v>2866.64452364</v>
      </c>
      <c r="BW4" s="237">
        <f t="shared" si="1"/>
        <v>2920.1946314381548</v>
      </c>
      <c r="BX4" s="237">
        <f t="shared" si="1"/>
        <v>2984.7460170974755</v>
      </c>
      <c r="BY4" s="237">
        <f t="shared" si="1"/>
        <v>3057.1500233549241</v>
      </c>
      <c r="BZ4" s="237">
        <f t="shared" si="1"/>
        <v>3152.1221988001621</v>
      </c>
      <c r="CA4" s="237">
        <f t="shared" si="1"/>
        <v>3259.9097986238776</v>
      </c>
      <c r="CB4" s="238">
        <f t="shared" si="1"/>
        <v>3371.3330000638448</v>
      </c>
    </row>
    <row r="5" spans="1:80" s="175" customFormat="1" ht="25.5" customHeight="1" x14ac:dyDescent="0.4">
      <c r="B5" s="166" t="s">
        <v>212</v>
      </c>
      <c r="C5" s="166"/>
      <c r="D5" s="237">
        <v>0</v>
      </c>
      <c r="E5" s="237">
        <v>0</v>
      </c>
      <c r="F5" s="237">
        <v>0</v>
      </c>
      <c r="G5" s="237">
        <v>0</v>
      </c>
      <c r="H5" s="237">
        <v>0</v>
      </c>
      <c r="I5" s="237">
        <v>0</v>
      </c>
      <c r="J5" s="237">
        <v>0</v>
      </c>
      <c r="K5" s="237">
        <v>0</v>
      </c>
      <c r="L5" s="237">
        <v>0</v>
      </c>
      <c r="M5" s="237">
        <v>0</v>
      </c>
      <c r="N5" s="237">
        <v>0</v>
      </c>
      <c r="O5" s="237">
        <v>0</v>
      </c>
      <c r="P5" s="237">
        <v>0</v>
      </c>
      <c r="Q5" s="237">
        <v>0</v>
      </c>
      <c r="R5" s="237">
        <v>0</v>
      </c>
      <c r="S5" s="237">
        <v>0</v>
      </c>
      <c r="T5" s="237">
        <v>0</v>
      </c>
      <c r="U5" s="237">
        <v>0</v>
      </c>
      <c r="V5" s="237">
        <v>0</v>
      </c>
      <c r="W5" s="237">
        <v>0</v>
      </c>
      <c r="X5" s="237">
        <v>0</v>
      </c>
      <c r="Y5" s="237">
        <v>0</v>
      </c>
      <c r="Z5" s="237">
        <v>40</v>
      </c>
      <c r="AA5" s="237">
        <v>42</v>
      </c>
      <c r="AB5" s="237">
        <v>42</v>
      </c>
      <c r="AC5" s="237">
        <v>42</v>
      </c>
      <c r="AD5" s="237">
        <v>47</v>
      </c>
      <c r="AE5" s="237">
        <v>55</v>
      </c>
      <c r="AF5" s="237">
        <v>81</v>
      </c>
      <c r="AG5" s="237">
        <v>92</v>
      </c>
      <c r="AH5" s="237">
        <v>105</v>
      </c>
      <c r="AI5" s="237">
        <v>125</v>
      </c>
      <c r="AJ5" s="237">
        <v>149</v>
      </c>
      <c r="AK5" s="237">
        <v>158</v>
      </c>
      <c r="AL5" s="237">
        <v>152</v>
      </c>
      <c r="AM5" s="237">
        <v>141</v>
      </c>
      <c r="AN5" s="237">
        <v>161</v>
      </c>
      <c r="AO5" s="237">
        <v>164</v>
      </c>
      <c r="AP5" s="237">
        <v>168.30699999999999</v>
      </c>
      <c r="AQ5" s="237">
        <v>50.746000000000002</v>
      </c>
      <c r="AR5" s="237">
        <v>26.87</v>
      </c>
      <c r="AS5" s="237">
        <v>30.309000000000001</v>
      </c>
      <c r="AT5" s="237">
        <v>33.664999999999999</v>
      </c>
      <c r="AU5" s="237">
        <v>30.951000000000001</v>
      </c>
      <c r="AV5" s="237">
        <v>31.5</v>
      </c>
      <c r="AW5" s="237">
        <v>33</v>
      </c>
      <c r="AX5" s="237">
        <v>27</v>
      </c>
      <c r="AY5" s="237">
        <v>28.556999999999999</v>
      </c>
      <c r="AZ5" s="237">
        <v>32.725000000000001</v>
      </c>
      <c r="BA5" s="237">
        <v>35.762999999999998</v>
      </c>
      <c r="BB5" s="237">
        <v>38.264000000000003</v>
      </c>
      <c r="BC5" s="237">
        <v>38.268000000000001</v>
      </c>
      <c r="BD5" s="237">
        <v>44.713000000000001</v>
      </c>
      <c r="BE5" s="237">
        <v>55.794706500000004</v>
      </c>
      <c r="BF5" s="237">
        <v>68.735896129999986</v>
      </c>
      <c r="BG5" s="237">
        <v>127.61983736719999</v>
      </c>
      <c r="BH5" s="237">
        <v>149.76499999999999</v>
      </c>
      <c r="BI5" s="237">
        <v>163.62538309999999</v>
      </c>
      <c r="BJ5" s="237">
        <v>175.38975154999997</v>
      </c>
      <c r="BK5" s="237">
        <v>246.68661228606564</v>
      </c>
      <c r="BL5" s="237">
        <v>320.89652102000002</v>
      </c>
      <c r="BM5" s="237">
        <v>344.51753750999995</v>
      </c>
      <c r="BN5" s="237">
        <v>343.25488572749998</v>
      </c>
      <c r="BO5" s="237">
        <v>365.53661895000005</v>
      </c>
      <c r="BP5" s="237">
        <v>395.77258469999998</v>
      </c>
      <c r="BQ5" s="237">
        <v>399.99203899000008</v>
      </c>
      <c r="BR5" s="237">
        <v>416.55604172</v>
      </c>
      <c r="BS5" s="237">
        <v>441.36019572999982</v>
      </c>
      <c r="BT5" s="237">
        <v>437.16954765999998</v>
      </c>
      <c r="BU5" s="237">
        <v>427.42290979000001</v>
      </c>
      <c r="BV5" s="237">
        <v>427.6445236400001</v>
      </c>
      <c r="BW5" s="237">
        <v>425.19463177937831</v>
      </c>
      <c r="BX5" s="237">
        <v>433.86836508274723</v>
      </c>
      <c r="BY5" s="237">
        <v>445.39568700519379</v>
      </c>
      <c r="BZ5" s="237">
        <v>456.63619216416163</v>
      </c>
      <c r="CA5" s="237">
        <v>471.68843884711072</v>
      </c>
      <c r="CB5" s="238">
        <v>482.7948299710651</v>
      </c>
    </row>
    <row r="6" spans="1:80" ht="25.5" customHeight="1" x14ac:dyDescent="0.4">
      <c r="B6" s="166" t="s">
        <v>230</v>
      </c>
      <c r="C6" s="64"/>
      <c r="D6" s="237">
        <v>0</v>
      </c>
      <c r="E6" s="237">
        <v>0</v>
      </c>
      <c r="F6" s="237">
        <v>0</v>
      </c>
      <c r="G6" s="237">
        <v>0</v>
      </c>
      <c r="H6" s="237">
        <v>0</v>
      </c>
      <c r="I6" s="237">
        <v>0</v>
      </c>
      <c r="J6" s="237">
        <v>0</v>
      </c>
      <c r="K6" s="237">
        <v>0</v>
      </c>
      <c r="L6" s="237">
        <v>0</v>
      </c>
      <c r="M6" s="237">
        <v>0</v>
      </c>
      <c r="N6" s="237">
        <v>0</v>
      </c>
      <c r="O6" s="237">
        <v>0</v>
      </c>
      <c r="P6" s="237">
        <v>0</v>
      </c>
      <c r="Q6" s="237">
        <v>0</v>
      </c>
      <c r="R6" s="237">
        <v>0</v>
      </c>
      <c r="S6" s="237">
        <v>0</v>
      </c>
      <c r="T6" s="237">
        <v>0</v>
      </c>
      <c r="U6" s="237">
        <v>0</v>
      </c>
      <c r="V6" s="237">
        <v>0</v>
      </c>
      <c r="W6" s="237">
        <v>0</v>
      </c>
      <c r="X6" s="237">
        <v>0</v>
      </c>
      <c r="Y6" s="237">
        <v>0</v>
      </c>
      <c r="Z6" s="237">
        <v>0</v>
      </c>
      <c r="AA6" s="237">
        <v>0</v>
      </c>
      <c r="AB6" s="237">
        <v>0</v>
      </c>
      <c r="AC6" s="237">
        <v>0</v>
      </c>
      <c r="AD6" s="237">
        <v>0</v>
      </c>
      <c r="AE6" s="237">
        <v>0</v>
      </c>
      <c r="AF6" s="237">
        <v>0</v>
      </c>
      <c r="AG6" s="237">
        <v>0</v>
      </c>
      <c r="AH6" s="237">
        <v>0</v>
      </c>
      <c r="AI6" s="237">
        <v>0</v>
      </c>
      <c r="AJ6" s="237">
        <v>0</v>
      </c>
      <c r="AK6" s="237">
        <v>0</v>
      </c>
      <c r="AL6" s="237">
        <v>0</v>
      </c>
      <c r="AM6" s="237">
        <v>0</v>
      </c>
      <c r="AN6" s="237">
        <v>0</v>
      </c>
      <c r="AO6" s="237">
        <v>0</v>
      </c>
      <c r="AP6" s="237">
        <v>0</v>
      </c>
      <c r="AQ6" s="237">
        <v>193</v>
      </c>
      <c r="AR6" s="237">
        <v>250</v>
      </c>
      <c r="AS6" s="237">
        <v>286</v>
      </c>
      <c r="AT6" s="237">
        <v>314</v>
      </c>
      <c r="AU6" s="237">
        <v>408</v>
      </c>
      <c r="AV6" s="237">
        <v>434</v>
      </c>
      <c r="AW6" s="237">
        <v>416</v>
      </c>
      <c r="AX6" s="237">
        <v>480</v>
      </c>
      <c r="AY6" s="237">
        <v>524.29999999999995</v>
      </c>
      <c r="AZ6" s="237">
        <v>340.8</v>
      </c>
      <c r="BA6" s="237">
        <v>502</v>
      </c>
      <c r="BB6" s="237">
        <v>553</v>
      </c>
      <c r="BC6" s="237">
        <v>635</v>
      </c>
      <c r="BD6" s="237">
        <v>648</v>
      </c>
      <c r="BE6" s="237">
        <v>635.94107848647479</v>
      </c>
      <c r="BF6" s="237">
        <v>723.75621958442548</v>
      </c>
      <c r="BG6" s="237">
        <v>1035</v>
      </c>
      <c r="BH6" s="237">
        <v>1291.17</v>
      </c>
      <c r="BI6" s="237">
        <v>1183.6549443026729</v>
      </c>
      <c r="BJ6" s="237">
        <v>1312.9542119951134</v>
      </c>
      <c r="BK6" s="237">
        <v>1623.1882790812579</v>
      </c>
      <c r="BL6" s="237">
        <v>1949.4219162508432</v>
      </c>
      <c r="BM6" s="237">
        <v>2026.2023687265355</v>
      </c>
      <c r="BN6" s="237">
        <v>2134.4746846376861</v>
      </c>
      <c r="BO6" s="237">
        <v>2194.8675095390704</v>
      </c>
      <c r="BP6" s="237">
        <v>2244.5398762216823</v>
      </c>
      <c r="BQ6" s="237">
        <v>2236</v>
      </c>
      <c r="BR6" s="237">
        <v>2260</v>
      </c>
      <c r="BS6" s="237">
        <v>2351</v>
      </c>
      <c r="BT6" s="237">
        <v>2327</v>
      </c>
      <c r="BU6" s="237">
        <v>2342</v>
      </c>
      <c r="BV6" s="237">
        <v>2439</v>
      </c>
      <c r="BW6" s="237">
        <v>2494.9999996587767</v>
      </c>
      <c r="BX6" s="237">
        <v>2550.8776520147285</v>
      </c>
      <c r="BY6" s="237">
        <v>2611.7543363497302</v>
      </c>
      <c r="BZ6" s="237">
        <v>2695.4860066360006</v>
      </c>
      <c r="CA6" s="237">
        <v>2788.2213597767668</v>
      </c>
      <c r="CB6" s="238">
        <v>2888.5381700927796</v>
      </c>
    </row>
    <row r="7" spans="1:80" s="242" customFormat="1" x14ac:dyDescent="0.35">
      <c r="B7" s="355"/>
      <c r="C7" s="266"/>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8"/>
    </row>
    <row r="8" spans="1:80" ht="26.25" customHeight="1" x14ac:dyDescent="0.4">
      <c r="A8" s="247"/>
      <c r="B8" s="66" t="s">
        <v>640</v>
      </c>
      <c r="D8" s="48" t="s">
        <v>80</v>
      </c>
      <c r="E8" s="48" t="s">
        <v>81</v>
      </c>
      <c r="F8" s="48" t="s">
        <v>82</v>
      </c>
      <c r="G8" s="48" t="s">
        <v>83</v>
      </c>
      <c r="H8" s="48" t="s">
        <v>84</v>
      </c>
      <c r="I8" s="48" t="s">
        <v>85</v>
      </c>
      <c r="J8" s="48" t="s">
        <v>86</v>
      </c>
      <c r="K8" s="48" t="s">
        <v>87</v>
      </c>
      <c r="L8" s="48" t="s">
        <v>88</v>
      </c>
      <c r="M8" s="48" t="s">
        <v>89</v>
      </c>
      <c r="N8" s="48" t="s">
        <v>90</v>
      </c>
      <c r="O8" s="48" t="s">
        <v>91</v>
      </c>
      <c r="P8" s="48" t="s">
        <v>92</v>
      </c>
      <c r="Q8" s="48" t="s">
        <v>93</v>
      </c>
      <c r="R8" s="48" t="s">
        <v>94</v>
      </c>
      <c r="S8" s="48" t="s">
        <v>95</v>
      </c>
      <c r="T8" s="48" t="s">
        <v>96</v>
      </c>
      <c r="U8" s="48" t="s">
        <v>97</v>
      </c>
      <c r="V8" s="48" t="s">
        <v>98</v>
      </c>
      <c r="W8" s="48" t="s">
        <v>99</v>
      </c>
      <c r="X8" s="48" t="s">
        <v>100</v>
      </c>
      <c r="Y8" s="48" t="s">
        <v>101</v>
      </c>
      <c r="Z8" s="48" t="s">
        <v>102</v>
      </c>
      <c r="AA8" s="48" t="s">
        <v>103</v>
      </c>
      <c r="AB8" s="48" t="s">
        <v>104</v>
      </c>
      <c r="AC8" s="48" t="s">
        <v>105</v>
      </c>
      <c r="AD8" s="48" t="s">
        <v>106</v>
      </c>
      <c r="AE8" s="48" t="s">
        <v>107</v>
      </c>
      <c r="AF8" s="48" t="s">
        <v>108</v>
      </c>
      <c r="AG8" s="48" t="s">
        <v>109</v>
      </c>
      <c r="AH8" s="48" t="s">
        <v>110</v>
      </c>
      <c r="AI8" s="48" t="s">
        <v>111</v>
      </c>
      <c r="AJ8" s="48" t="s">
        <v>112</v>
      </c>
      <c r="AK8" s="48" t="s">
        <v>113</v>
      </c>
      <c r="AL8" s="48" t="s">
        <v>114</v>
      </c>
      <c r="AM8" s="48" t="s">
        <v>115</v>
      </c>
      <c r="AN8" s="48" t="s">
        <v>116</v>
      </c>
      <c r="AO8" s="48" t="s">
        <v>117</v>
      </c>
      <c r="AP8" s="48" t="s">
        <v>118</v>
      </c>
      <c r="AQ8" s="48" t="s">
        <v>119</v>
      </c>
      <c r="AR8" s="48" t="s">
        <v>120</v>
      </c>
      <c r="AS8" s="48" t="s">
        <v>121</v>
      </c>
      <c r="AT8" s="48" t="s">
        <v>122</v>
      </c>
      <c r="AU8" s="48" t="s">
        <v>123</v>
      </c>
      <c r="AV8" s="48" t="s">
        <v>124</v>
      </c>
      <c r="AW8" s="48" t="s">
        <v>125</v>
      </c>
      <c r="AX8" s="48" t="s">
        <v>126</v>
      </c>
      <c r="AY8" s="48" t="s">
        <v>127</v>
      </c>
      <c r="AZ8" s="48" t="s">
        <v>128</v>
      </c>
      <c r="BA8" s="48" t="s">
        <v>129</v>
      </c>
      <c r="BB8" s="48" t="s">
        <v>130</v>
      </c>
      <c r="BC8" s="48" t="s">
        <v>131</v>
      </c>
      <c r="BD8" s="48" t="s">
        <v>132</v>
      </c>
      <c r="BE8" s="48" t="s">
        <v>133</v>
      </c>
      <c r="BF8" s="48" t="s">
        <v>134</v>
      </c>
      <c r="BG8" s="48" t="s">
        <v>135</v>
      </c>
      <c r="BH8" s="48" t="s">
        <v>136</v>
      </c>
      <c r="BI8" s="48" t="s">
        <v>137</v>
      </c>
      <c r="BJ8" s="48" t="s">
        <v>138</v>
      </c>
      <c r="BK8" s="48" t="s">
        <v>139</v>
      </c>
      <c r="BL8" s="48" t="s">
        <v>140</v>
      </c>
      <c r="BM8" s="48" t="s">
        <v>141</v>
      </c>
      <c r="BN8" s="48" t="s">
        <v>142</v>
      </c>
      <c r="BO8" s="48" t="s">
        <v>143</v>
      </c>
      <c r="BP8" s="48" t="s">
        <v>144</v>
      </c>
      <c r="BQ8" s="48" t="s">
        <v>145</v>
      </c>
      <c r="BR8" s="48" t="s">
        <v>146</v>
      </c>
      <c r="BS8" s="48" t="s">
        <v>147</v>
      </c>
      <c r="BT8" s="48" t="s">
        <v>148</v>
      </c>
      <c r="BU8" s="48" t="s">
        <v>149</v>
      </c>
      <c r="BV8" s="48" t="s">
        <v>150</v>
      </c>
      <c r="BW8" s="48" t="s">
        <v>151</v>
      </c>
      <c r="BX8" s="48" t="s">
        <v>152</v>
      </c>
      <c r="BY8" s="48" t="s">
        <v>153</v>
      </c>
      <c r="BZ8" s="48" t="s">
        <v>154</v>
      </c>
      <c r="CA8" s="48" t="s">
        <v>155</v>
      </c>
      <c r="CB8" s="49" t="s">
        <v>156</v>
      </c>
    </row>
    <row r="9" spans="1:80" x14ac:dyDescent="0.4">
      <c r="A9" s="247"/>
      <c r="B9" s="248" t="s">
        <v>267</v>
      </c>
      <c r="C9" s="249"/>
      <c r="D9" s="203" t="s">
        <v>158</v>
      </c>
      <c r="E9" s="203" t="s">
        <v>158</v>
      </c>
      <c r="F9" s="203" t="s">
        <v>158</v>
      </c>
      <c r="G9" s="203" t="s">
        <v>158</v>
      </c>
      <c r="H9" s="203" t="s">
        <v>158</v>
      </c>
      <c r="I9" s="203" t="s">
        <v>158</v>
      </c>
      <c r="J9" s="203" t="s">
        <v>158</v>
      </c>
      <c r="K9" s="203" t="s">
        <v>158</v>
      </c>
      <c r="L9" s="203" t="s">
        <v>158</v>
      </c>
      <c r="M9" s="203" t="s">
        <v>158</v>
      </c>
      <c r="N9" s="203" t="s">
        <v>158</v>
      </c>
      <c r="O9" s="203" t="s">
        <v>158</v>
      </c>
      <c r="P9" s="203" t="s">
        <v>158</v>
      </c>
      <c r="Q9" s="203" t="s">
        <v>158</v>
      </c>
      <c r="R9" s="203" t="s">
        <v>158</v>
      </c>
      <c r="S9" s="203" t="s">
        <v>158</v>
      </c>
      <c r="T9" s="203" t="s">
        <v>158</v>
      </c>
      <c r="U9" s="203" t="s">
        <v>158</v>
      </c>
      <c r="V9" s="203" t="s">
        <v>158</v>
      </c>
      <c r="W9" s="203" t="s">
        <v>158</v>
      </c>
      <c r="X9" s="203" t="s">
        <v>158</v>
      </c>
      <c r="Y9" s="203" t="s">
        <v>158</v>
      </c>
      <c r="Z9" s="203" t="s">
        <v>158</v>
      </c>
      <c r="AA9" s="203" t="s">
        <v>158</v>
      </c>
      <c r="AB9" s="203" t="s">
        <v>158</v>
      </c>
      <c r="AC9" s="203" t="s">
        <v>158</v>
      </c>
      <c r="AD9" s="203" t="s">
        <v>158</v>
      </c>
      <c r="AE9" s="203" t="s">
        <v>158</v>
      </c>
      <c r="AF9" s="203" t="s">
        <v>158</v>
      </c>
      <c r="AG9" s="203" t="s">
        <v>158</v>
      </c>
      <c r="AH9" s="203" t="s">
        <v>158</v>
      </c>
      <c r="AI9" s="203" t="s">
        <v>158</v>
      </c>
      <c r="AJ9" s="203" t="s">
        <v>158</v>
      </c>
      <c r="AK9" s="203" t="s">
        <v>158</v>
      </c>
      <c r="AL9" s="203" t="s">
        <v>158</v>
      </c>
      <c r="AM9" s="203" t="s">
        <v>158</v>
      </c>
      <c r="AN9" s="203" t="s">
        <v>158</v>
      </c>
      <c r="AO9" s="203" t="s">
        <v>158</v>
      </c>
      <c r="AP9" s="203" t="s">
        <v>158</v>
      </c>
      <c r="AQ9" s="203" t="s">
        <v>158</v>
      </c>
      <c r="AR9" s="203" t="s">
        <v>158</v>
      </c>
      <c r="AS9" s="203" t="s">
        <v>158</v>
      </c>
      <c r="AT9" s="203" t="s">
        <v>158</v>
      </c>
      <c r="AU9" s="203" t="s">
        <v>158</v>
      </c>
      <c r="AV9" s="203" t="s">
        <v>158</v>
      </c>
      <c r="AW9" s="203" t="s">
        <v>158</v>
      </c>
      <c r="AX9" s="203" t="s">
        <v>158</v>
      </c>
      <c r="AY9" s="203" t="s">
        <v>158</v>
      </c>
      <c r="AZ9" s="203" t="s">
        <v>158</v>
      </c>
      <c r="BA9" s="203" t="s">
        <v>158</v>
      </c>
      <c r="BB9" s="203" t="s">
        <v>158</v>
      </c>
      <c r="BC9" s="203" t="s">
        <v>158</v>
      </c>
      <c r="BD9" s="203" t="s">
        <v>158</v>
      </c>
      <c r="BE9" s="203" t="s">
        <v>158</v>
      </c>
      <c r="BF9" s="203" t="s">
        <v>158</v>
      </c>
      <c r="BG9" s="203" t="s">
        <v>158</v>
      </c>
      <c r="BH9" s="203" t="s">
        <v>158</v>
      </c>
      <c r="BI9" s="203" t="s">
        <v>158</v>
      </c>
      <c r="BJ9" s="203" t="s">
        <v>158</v>
      </c>
      <c r="BK9" s="203" t="s">
        <v>158</v>
      </c>
      <c r="BL9" s="203" t="s">
        <v>158</v>
      </c>
      <c r="BM9" s="203" t="s">
        <v>158</v>
      </c>
      <c r="BN9" s="203" t="s">
        <v>158</v>
      </c>
      <c r="BO9" s="203" t="s">
        <v>158</v>
      </c>
      <c r="BP9" s="203" t="s">
        <v>158</v>
      </c>
      <c r="BQ9" s="203" t="s">
        <v>158</v>
      </c>
      <c r="BR9" s="203" t="s">
        <v>158</v>
      </c>
      <c r="BS9" s="203" t="s">
        <v>158</v>
      </c>
      <c r="BT9" s="203" t="s">
        <v>158</v>
      </c>
      <c r="BU9" s="203" t="s">
        <v>158</v>
      </c>
      <c r="BV9" s="203" t="s">
        <v>158</v>
      </c>
      <c r="BW9" s="203" t="s">
        <v>159</v>
      </c>
      <c r="BX9" s="203" t="s">
        <v>159</v>
      </c>
      <c r="BY9" s="203" t="s">
        <v>159</v>
      </c>
      <c r="BZ9" s="203" t="s">
        <v>159</v>
      </c>
      <c r="CA9" s="203" t="s">
        <v>159</v>
      </c>
      <c r="CB9" s="204" t="s">
        <v>159</v>
      </c>
    </row>
    <row r="10" spans="1:80" s="175" customFormat="1" ht="26.25" customHeight="1" x14ac:dyDescent="0.4">
      <c r="A10" s="239"/>
      <c r="B10" s="66" t="s">
        <v>167</v>
      </c>
      <c r="C10" s="66"/>
      <c r="D10" s="237">
        <v>0</v>
      </c>
      <c r="E10" s="237">
        <v>0</v>
      </c>
      <c r="F10" s="237">
        <v>0</v>
      </c>
      <c r="G10" s="237">
        <v>0</v>
      </c>
      <c r="H10" s="237">
        <v>0</v>
      </c>
      <c r="I10" s="237">
        <v>0</v>
      </c>
      <c r="J10" s="237">
        <v>0</v>
      </c>
      <c r="K10" s="237">
        <v>0</v>
      </c>
      <c r="L10" s="237">
        <v>0</v>
      </c>
      <c r="M10" s="237">
        <v>0</v>
      </c>
      <c r="N10" s="237">
        <v>0</v>
      </c>
      <c r="O10" s="237">
        <v>0</v>
      </c>
      <c r="P10" s="237">
        <v>0</v>
      </c>
      <c r="Q10" s="237">
        <v>0</v>
      </c>
      <c r="R10" s="237">
        <v>0</v>
      </c>
      <c r="S10" s="237">
        <v>0</v>
      </c>
      <c r="T10" s="237">
        <v>0</v>
      </c>
      <c r="U10" s="237">
        <v>0</v>
      </c>
      <c r="V10" s="237">
        <v>0</v>
      </c>
      <c r="W10" s="237">
        <v>0</v>
      </c>
      <c r="X10" s="237">
        <v>0</v>
      </c>
      <c r="Y10" s="237">
        <v>0</v>
      </c>
      <c r="Z10" s="237">
        <v>531.20263192209984</v>
      </c>
      <c r="AA10" s="237">
        <v>518.60435629377605</v>
      </c>
      <c r="AB10" s="237">
        <v>477.97938081254637</v>
      </c>
      <c r="AC10" s="237">
        <v>439.31713763599487</v>
      </c>
      <c r="AD10" s="237">
        <v>408.64213080340932</v>
      </c>
      <c r="AE10" s="237">
        <v>384.16035451916252</v>
      </c>
      <c r="AF10" s="237">
        <v>11.649464038178369</v>
      </c>
      <c r="AG10" s="237">
        <v>15.631214945351108</v>
      </c>
      <c r="AH10" s="237">
        <f t="shared" ref="AH10:CB10" si="2">SUM(AH11:AH12)</f>
        <v>508.67659930828182</v>
      </c>
      <c r="AI10" s="237">
        <f t="shared" si="2"/>
        <v>518.24473253651263</v>
      </c>
      <c r="AJ10" s="237">
        <f t="shared" si="2"/>
        <v>518.56571151770834</v>
      </c>
      <c r="AK10" s="237">
        <f t="shared" si="2"/>
        <v>497.50105185851868</v>
      </c>
      <c r="AL10" s="237">
        <f t="shared" si="2"/>
        <v>445.79400841890271</v>
      </c>
      <c r="AM10" s="237">
        <f t="shared" si="2"/>
        <v>394.67998510497483</v>
      </c>
      <c r="AN10" s="237">
        <f t="shared" si="2"/>
        <v>426.41406850921834</v>
      </c>
      <c r="AO10" s="237">
        <f t="shared" si="2"/>
        <v>411.44777774833454</v>
      </c>
      <c r="AP10" s="237">
        <f t="shared" si="2"/>
        <v>405.45167702572388</v>
      </c>
      <c r="AQ10" s="237">
        <f t="shared" si="2"/>
        <v>556.06656956509653</v>
      </c>
      <c r="AR10" s="237">
        <f t="shared" si="2"/>
        <v>592.90367132100482</v>
      </c>
      <c r="AS10" s="237">
        <f t="shared" si="2"/>
        <v>628.62708817762461</v>
      </c>
      <c r="AT10" s="237">
        <f t="shared" si="2"/>
        <v>638.44379344004778</v>
      </c>
      <c r="AU10" s="237">
        <f t="shared" si="2"/>
        <v>761.83205687850136</v>
      </c>
      <c r="AV10" s="237">
        <f t="shared" si="2"/>
        <v>787.40352433796045</v>
      </c>
      <c r="AW10" s="237">
        <f t="shared" si="2"/>
        <v>741.28533458449863</v>
      </c>
      <c r="AX10" s="237">
        <f t="shared" si="2"/>
        <v>826.21788718932544</v>
      </c>
      <c r="AY10" s="237">
        <f t="shared" si="2"/>
        <v>875.3535008240874</v>
      </c>
      <c r="AZ10" s="237">
        <f t="shared" si="2"/>
        <v>568.88151389589916</v>
      </c>
      <c r="BA10" s="237">
        <f t="shared" si="2"/>
        <v>815.56456302252082</v>
      </c>
      <c r="BB10" s="237">
        <f t="shared" si="2"/>
        <v>882.95234237575221</v>
      </c>
      <c r="BC10" s="237">
        <f t="shared" si="2"/>
        <v>1001.445109703536</v>
      </c>
      <c r="BD10" s="237">
        <f t="shared" si="2"/>
        <v>1010.686277217381</v>
      </c>
      <c r="BE10" s="237">
        <f t="shared" si="2"/>
        <v>996.83337723591535</v>
      </c>
      <c r="BF10" s="237">
        <f t="shared" si="2"/>
        <v>1116.1186273659812</v>
      </c>
      <c r="BG10" s="237">
        <f t="shared" si="2"/>
        <v>1605.1147442578451</v>
      </c>
      <c r="BH10" s="237">
        <f t="shared" si="2"/>
        <v>1934.6095682543112</v>
      </c>
      <c r="BI10" s="237">
        <f t="shared" si="2"/>
        <v>1765.819844757106</v>
      </c>
      <c r="BJ10" s="237">
        <f t="shared" si="2"/>
        <v>1896.8423970650513</v>
      </c>
      <c r="BK10" s="237">
        <f t="shared" si="2"/>
        <v>2321.3512395271223</v>
      </c>
      <c r="BL10" s="237">
        <f t="shared" si="2"/>
        <v>2748.3461897286988</v>
      </c>
      <c r="BM10" s="237">
        <f t="shared" si="2"/>
        <v>2823.3382901617306</v>
      </c>
      <c r="BN10" s="237">
        <f t="shared" si="2"/>
        <v>2901.0903965119228</v>
      </c>
      <c r="BO10" s="237">
        <f t="shared" si="2"/>
        <v>2952.8257491354934</v>
      </c>
      <c r="BP10" s="237">
        <f t="shared" si="2"/>
        <v>2983.5305679076673</v>
      </c>
      <c r="BQ10" s="237">
        <f t="shared" si="2"/>
        <v>2922.2663541179559</v>
      </c>
      <c r="BR10" s="237">
        <f t="shared" si="2"/>
        <v>2926.370244497964</v>
      </c>
      <c r="BS10" s="237">
        <f t="shared" si="2"/>
        <v>3026.9152909856384</v>
      </c>
      <c r="BT10" s="237">
        <f t="shared" si="2"/>
        <v>2927.0534737440294</v>
      </c>
      <c r="BU10" s="237">
        <f t="shared" si="2"/>
        <v>2882.812510784056</v>
      </c>
      <c r="BV10" s="237">
        <f t="shared" si="2"/>
        <v>2921.5943427708062</v>
      </c>
      <c r="BW10" s="237">
        <f t="shared" si="2"/>
        <v>2920.1946314381548</v>
      </c>
      <c r="BX10" s="237">
        <f t="shared" si="2"/>
        <v>2927.0795287522842</v>
      </c>
      <c r="BY10" s="237">
        <f t="shared" si="2"/>
        <v>2935.9882801236472</v>
      </c>
      <c r="BZ10" s="237">
        <f t="shared" si="2"/>
        <v>2964.4241472041585</v>
      </c>
      <c r="CA10" s="237">
        <f t="shared" si="2"/>
        <v>3003.4963763390151</v>
      </c>
      <c r="CB10" s="238">
        <f t="shared" si="2"/>
        <v>3041.9121189117809</v>
      </c>
    </row>
    <row r="11" spans="1:80" ht="25.5" customHeight="1" x14ac:dyDescent="0.4">
      <c r="B11" s="166" t="s">
        <v>212</v>
      </c>
      <c r="C11" s="64"/>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531.20263192209984</v>
      </c>
      <c r="AA11" s="240">
        <v>518.60435629377605</v>
      </c>
      <c r="AB11" s="240">
        <v>477.97938081254637</v>
      </c>
      <c r="AC11" s="240">
        <v>439.31713763599487</v>
      </c>
      <c r="AD11" s="240">
        <v>408.64213080340932</v>
      </c>
      <c r="AE11" s="240">
        <v>384.16035451916252</v>
      </c>
      <c r="AF11" s="240">
        <v>496.63504583813051</v>
      </c>
      <c r="AG11" s="240">
        <v>495.88681895596619</v>
      </c>
      <c r="AH11" s="240">
        <v>508.67659930828182</v>
      </c>
      <c r="AI11" s="240">
        <v>518.24473253651263</v>
      </c>
      <c r="AJ11" s="240">
        <v>518.56571151770834</v>
      </c>
      <c r="AK11" s="240">
        <v>497.50105185851868</v>
      </c>
      <c r="AL11" s="240">
        <v>445.79400841890271</v>
      </c>
      <c r="AM11" s="240">
        <v>394.67998510497483</v>
      </c>
      <c r="AN11" s="240">
        <v>426.41406850921834</v>
      </c>
      <c r="AO11" s="240">
        <v>411.44777774833454</v>
      </c>
      <c r="AP11" s="240">
        <v>405.45167702572388</v>
      </c>
      <c r="AQ11" s="240">
        <v>115.76868600572067</v>
      </c>
      <c r="AR11" s="240">
        <v>57.540801272782893</v>
      </c>
      <c r="AS11" s="240">
        <v>60.235587402115094</v>
      </c>
      <c r="AT11" s="240">
        <v>61.821610763692654</v>
      </c>
      <c r="AU11" s="240">
        <v>53.717758912604133</v>
      </c>
      <c r="AV11" s="240">
        <v>53.282945255952214</v>
      </c>
      <c r="AW11" s="240">
        <v>54.481995637613487</v>
      </c>
      <c r="AX11" s="240">
        <v>43.999769140259936</v>
      </c>
      <c r="AY11" s="240">
        <v>45.215073559769458</v>
      </c>
      <c r="AZ11" s="240">
        <v>49.840432480405056</v>
      </c>
      <c r="BA11" s="240">
        <v>54.237713393027057</v>
      </c>
      <c r="BB11" s="240">
        <v>57.140783860789398</v>
      </c>
      <c r="BC11" s="240">
        <v>56.92131730326544</v>
      </c>
      <c r="BD11" s="240">
        <v>65.23742951730479</v>
      </c>
      <c r="BE11" s="240">
        <v>80.403568702708014</v>
      </c>
      <c r="BF11" s="240">
        <v>96.805271015505426</v>
      </c>
      <c r="BG11" s="240">
        <v>176.19214470119459</v>
      </c>
      <c r="BH11" s="240">
        <v>201.07555301912083</v>
      </c>
      <c r="BI11" s="240">
        <v>214.45644436965654</v>
      </c>
      <c r="BJ11" s="240">
        <v>223.52811238493101</v>
      </c>
      <c r="BK11" s="240">
        <v>306.24844252882843</v>
      </c>
      <c r="BL11" s="240">
        <v>388.46300869700417</v>
      </c>
      <c r="BM11" s="240">
        <v>410.29290416189906</v>
      </c>
      <c r="BN11" s="240">
        <v>401.90562539602632</v>
      </c>
      <c r="BO11" s="240">
        <v>421.56077186316594</v>
      </c>
      <c r="BP11" s="240">
        <v>447.21964610964341</v>
      </c>
      <c r="BQ11" s="240">
        <v>443.43202110101254</v>
      </c>
      <c r="BR11" s="240">
        <v>455.43496442985457</v>
      </c>
      <c r="BS11" s="240">
        <v>478.43395251460174</v>
      </c>
      <c r="BT11" s="240">
        <v>462.9305912788767</v>
      </c>
      <c r="BU11" s="240">
        <v>444.92305865692816</v>
      </c>
      <c r="BV11" s="240">
        <v>435.84190878228463</v>
      </c>
      <c r="BW11" s="240">
        <v>425.19463177937831</v>
      </c>
      <c r="BX11" s="240">
        <v>425.48585451901022</v>
      </c>
      <c r="BY11" s="240">
        <v>427.74365244588876</v>
      </c>
      <c r="BZ11" s="240">
        <v>429.44507514780474</v>
      </c>
      <c r="CA11" s="240">
        <v>434.58702981179084</v>
      </c>
      <c r="CB11" s="241">
        <v>435.61981097955129</v>
      </c>
    </row>
    <row r="12" spans="1:80" s="242" customFormat="1" ht="34.5" customHeight="1" thickBot="1" x14ac:dyDescent="0.4">
      <c r="B12" s="356" t="s">
        <v>230</v>
      </c>
      <c r="C12" s="357"/>
      <c r="D12" s="344">
        <v>0</v>
      </c>
      <c r="E12" s="344">
        <v>0</v>
      </c>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440.29788355937586</v>
      </c>
      <c r="AR12" s="344">
        <v>535.36287004822191</v>
      </c>
      <c r="AS12" s="344">
        <v>568.39150077550948</v>
      </c>
      <c r="AT12" s="344">
        <v>576.62218267635512</v>
      </c>
      <c r="AU12" s="344">
        <v>708.11429796589721</v>
      </c>
      <c r="AV12" s="344">
        <v>734.12057908200825</v>
      </c>
      <c r="AW12" s="344">
        <v>686.80333894688511</v>
      </c>
      <c r="AX12" s="344">
        <v>782.21811804906554</v>
      </c>
      <c r="AY12" s="344">
        <v>830.1384272643179</v>
      </c>
      <c r="AZ12" s="344">
        <v>519.04108141549409</v>
      </c>
      <c r="BA12" s="344">
        <v>761.32684962949372</v>
      </c>
      <c r="BB12" s="344">
        <v>825.81155851496283</v>
      </c>
      <c r="BC12" s="344">
        <v>944.52379240027051</v>
      </c>
      <c r="BD12" s="344">
        <v>945.44884770007616</v>
      </c>
      <c r="BE12" s="344">
        <v>916.42980853320739</v>
      </c>
      <c r="BF12" s="344">
        <v>1019.3133563504757</v>
      </c>
      <c r="BG12" s="344">
        <v>1428.9225995566505</v>
      </c>
      <c r="BH12" s="344">
        <v>1733.5340152351903</v>
      </c>
      <c r="BI12" s="344">
        <v>1551.3634003874495</v>
      </c>
      <c r="BJ12" s="344">
        <v>1673.3142846801202</v>
      </c>
      <c r="BK12" s="344">
        <v>2015.1027969982938</v>
      </c>
      <c r="BL12" s="344">
        <v>2359.8831810316947</v>
      </c>
      <c r="BM12" s="344">
        <v>2413.0453859998315</v>
      </c>
      <c r="BN12" s="344">
        <v>2499.1847711158966</v>
      </c>
      <c r="BO12" s="344">
        <v>2531.2649772723275</v>
      </c>
      <c r="BP12" s="344">
        <v>2536.3109217980241</v>
      </c>
      <c r="BQ12" s="344">
        <v>2478.8343330169432</v>
      </c>
      <c r="BR12" s="344">
        <v>2470.9352800681095</v>
      </c>
      <c r="BS12" s="344">
        <v>2548.4813384710369</v>
      </c>
      <c r="BT12" s="344">
        <v>2464.1228824651525</v>
      </c>
      <c r="BU12" s="344">
        <v>2437.8894521271277</v>
      </c>
      <c r="BV12" s="344">
        <v>2485.7524339885217</v>
      </c>
      <c r="BW12" s="344">
        <v>2494.9999996587767</v>
      </c>
      <c r="BX12" s="344">
        <v>2501.5936742332738</v>
      </c>
      <c r="BY12" s="344">
        <v>2508.2446276777587</v>
      </c>
      <c r="BZ12" s="344">
        <v>2534.9790720563537</v>
      </c>
      <c r="CA12" s="344">
        <v>2568.9093465272244</v>
      </c>
      <c r="CB12" s="345">
        <v>2606.2923079322295</v>
      </c>
    </row>
    <row r="13" spans="1:80" ht="40.5" customHeight="1" x14ac:dyDescent="0.4">
      <c r="A13" s="250"/>
      <c r="B13" s="251" t="s">
        <v>641</v>
      </c>
      <c r="C13" s="269"/>
      <c r="D13" s="253" t="s">
        <v>431</v>
      </c>
      <c r="E13" s="253" t="s">
        <v>432</v>
      </c>
      <c r="F13" s="253" t="s">
        <v>433</v>
      </c>
      <c r="G13" s="253" t="s">
        <v>434</v>
      </c>
      <c r="H13" s="253" t="s">
        <v>435</v>
      </c>
      <c r="I13" s="253" t="s">
        <v>436</v>
      </c>
      <c r="J13" s="253" t="s">
        <v>437</v>
      </c>
      <c r="K13" s="253" t="s">
        <v>438</v>
      </c>
      <c r="L13" s="253" t="s">
        <v>439</v>
      </c>
      <c r="M13" s="253" t="s">
        <v>440</v>
      </c>
      <c r="N13" s="253" t="s">
        <v>441</v>
      </c>
      <c r="O13" s="253" t="s">
        <v>442</v>
      </c>
      <c r="P13" s="253" t="s">
        <v>443</v>
      </c>
      <c r="Q13" s="253" t="s">
        <v>444</v>
      </c>
      <c r="R13" s="253" t="s">
        <v>445</v>
      </c>
      <c r="S13" s="253" t="s">
        <v>446</v>
      </c>
      <c r="T13" s="253" t="s">
        <v>447</v>
      </c>
      <c r="U13" s="253" t="s">
        <v>448</v>
      </c>
      <c r="V13" s="253" t="s">
        <v>449</v>
      </c>
      <c r="W13" s="253" t="s">
        <v>450</v>
      </c>
      <c r="X13" s="253" t="s">
        <v>451</v>
      </c>
      <c r="Y13" s="253" t="s">
        <v>452</v>
      </c>
      <c r="Z13" s="253" t="s">
        <v>453</v>
      </c>
      <c r="AA13" s="253" t="s">
        <v>454</v>
      </c>
      <c r="AB13" s="253" t="s">
        <v>455</v>
      </c>
      <c r="AC13" s="253" t="s">
        <v>456</v>
      </c>
      <c r="AD13" s="253" t="s">
        <v>457</v>
      </c>
      <c r="AE13" s="253" t="s">
        <v>458</v>
      </c>
      <c r="AF13" s="253" t="s">
        <v>459</v>
      </c>
      <c r="AG13" s="253" t="s">
        <v>460</v>
      </c>
      <c r="AH13" s="253" t="s">
        <v>461</v>
      </c>
      <c r="AI13" s="253" t="s">
        <v>462</v>
      </c>
      <c r="AJ13" s="253" t="s">
        <v>463</v>
      </c>
      <c r="AK13" s="253" t="s">
        <v>464</v>
      </c>
      <c r="AL13" s="253" t="s">
        <v>465</v>
      </c>
      <c r="AM13" s="253" t="s">
        <v>466</v>
      </c>
      <c r="AN13" s="253" t="s">
        <v>467</v>
      </c>
      <c r="AO13" s="253" t="s">
        <v>468</v>
      </c>
      <c r="AP13" s="253" t="s">
        <v>469</v>
      </c>
      <c r="AQ13" s="253" t="s">
        <v>470</v>
      </c>
      <c r="AR13" s="253" t="s">
        <v>471</v>
      </c>
      <c r="AS13" s="253" t="s">
        <v>472</v>
      </c>
      <c r="AT13" s="253" t="s">
        <v>473</v>
      </c>
      <c r="AU13" s="253" t="s">
        <v>474</v>
      </c>
      <c r="AV13" s="253" t="s">
        <v>475</v>
      </c>
      <c r="AW13" s="253" t="s">
        <v>476</v>
      </c>
      <c r="AX13" s="253" t="s">
        <v>477</v>
      </c>
      <c r="AY13" s="253" t="s">
        <v>478</v>
      </c>
      <c r="AZ13" s="253" t="s">
        <v>479</v>
      </c>
      <c r="BA13" s="253" t="s">
        <v>480</v>
      </c>
      <c r="BB13" s="253" t="s">
        <v>481</v>
      </c>
      <c r="BC13" s="253" t="s">
        <v>482</v>
      </c>
      <c r="BD13" s="253" t="s">
        <v>483</v>
      </c>
      <c r="BE13" s="253" t="s">
        <v>484</v>
      </c>
      <c r="BF13" s="253" t="s">
        <v>485</v>
      </c>
      <c r="BG13" s="253" t="s">
        <v>486</v>
      </c>
      <c r="BH13" s="253" t="s">
        <v>487</v>
      </c>
      <c r="BI13" s="253" t="s">
        <v>488</v>
      </c>
      <c r="BJ13" s="253" t="s">
        <v>489</v>
      </c>
      <c r="BK13" s="253" t="s">
        <v>490</v>
      </c>
      <c r="BL13" s="253" t="s">
        <v>491</v>
      </c>
      <c r="BM13" s="253" t="s">
        <v>492</v>
      </c>
      <c r="BN13" s="253" t="s">
        <v>493</v>
      </c>
      <c r="BO13" s="253" t="s">
        <v>494</v>
      </c>
      <c r="BP13" s="253" t="s">
        <v>495</v>
      </c>
      <c r="BQ13" s="253" t="s">
        <v>496</v>
      </c>
      <c r="BR13" s="253" t="s">
        <v>497</v>
      </c>
      <c r="BS13" s="253" t="s">
        <v>498</v>
      </c>
      <c r="BT13" s="253" t="s">
        <v>499</v>
      </c>
      <c r="BU13" s="253" t="s">
        <v>500</v>
      </c>
      <c r="BV13" s="253" t="s">
        <v>501</v>
      </c>
      <c r="BW13" s="253" t="s">
        <v>502</v>
      </c>
      <c r="BX13" s="253" t="s">
        <v>503</v>
      </c>
      <c r="BY13" s="253" t="s">
        <v>504</v>
      </c>
      <c r="BZ13" s="253" t="s">
        <v>505</v>
      </c>
      <c r="CA13" s="253" t="s">
        <v>506</v>
      </c>
      <c r="CB13" s="254" t="s">
        <v>507</v>
      </c>
    </row>
    <row r="14" spans="1:80" s="175" customFormat="1" ht="25.5" customHeight="1" x14ac:dyDescent="0.4">
      <c r="A14" s="239"/>
      <c r="B14" s="166" t="s">
        <v>212</v>
      </c>
      <c r="D14" s="237">
        <v>0</v>
      </c>
      <c r="E14" s="237">
        <v>0</v>
      </c>
      <c r="F14" s="237">
        <v>0</v>
      </c>
      <c r="G14" s="237">
        <v>0</v>
      </c>
      <c r="H14" s="237">
        <v>0</v>
      </c>
      <c r="I14" s="237">
        <v>0</v>
      </c>
      <c r="J14" s="237">
        <v>0</v>
      </c>
      <c r="K14" s="237">
        <v>0</v>
      </c>
      <c r="L14" s="237">
        <v>0</v>
      </c>
      <c r="M14" s="237">
        <v>0</v>
      </c>
      <c r="N14" s="237">
        <v>0</v>
      </c>
      <c r="O14" s="237">
        <v>0</v>
      </c>
      <c r="P14" s="237">
        <v>0</v>
      </c>
      <c r="Q14" s="237">
        <v>0</v>
      </c>
      <c r="R14" s="237">
        <v>0</v>
      </c>
      <c r="S14" s="237">
        <v>0</v>
      </c>
      <c r="T14" s="237">
        <v>0</v>
      </c>
      <c r="U14" s="237">
        <v>0</v>
      </c>
      <c r="V14" s="237">
        <v>0</v>
      </c>
      <c r="W14" s="237">
        <v>0</v>
      </c>
      <c r="X14" s="237">
        <v>0</v>
      </c>
      <c r="Y14" s="237">
        <v>0</v>
      </c>
      <c r="Z14" s="237">
        <v>0</v>
      </c>
      <c r="AA14" s="237">
        <v>0</v>
      </c>
      <c r="AB14" s="237">
        <v>0</v>
      </c>
      <c r="AC14" s="237">
        <v>0</v>
      </c>
      <c r="AD14" s="237">
        <v>0</v>
      </c>
      <c r="AE14" s="237">
        <v>0</v>
      </c>
      <c r="AF14" s="237">
        <v>0</v>
      </c>
      <c r="AG14" s="237">
        <v>0</v>
      </c>
      <c r="AH14" s="237">
        <v>0</v>
      </c>
      <c r="AI14" s="237">
        <v>0</v>
      </c>
      <c r="AJ14" s="237">
        <v>0</v>
      </c>
      <c r="AK14" s="237">
        <v>0</v>
      </c>
      <c r="AL14" s="237">
        <v>0</v>
      </c>
      <c r="AM14" s="237">
        <v>0</v>
      </c>
      <c r="AN14" s="237">
        <v>0</v>
      </c>
      <c r="AO14" s="237">
        <v>0</v>
      </c>
      <c r="AP14" s="237">
        <v>0</v>
      </c>
      <c r="AQ14" s="237">
        <v>0</v>
      </c>
      <c r="AR14" s="237">
        <v>0</v>
      </c>
      <c r="AS14" s="237">
        <v>0</v>
      </c>
      <c r="AT14" s="237">
        <v>0</v>
      </c>
      <c r="AU14" s="237">
        <v>11</v>
      </c>
      <c r="AV14" s="237">
        <v>13</v>
      </c>
      <c r="AW14" s="237">
        <v>12</v>
      </c>
      <c r="AX14" s="237">
        <v>11</v>
      </c>
      <c r="AY14" s="237">
        <v>13</v>
      </c>
      <c r="AZ14" s="237">
        <v>12</v>
      </c>
      <c r="BA14" s="237">
        <v>11</v>
      </c>
      <c r="BB14" s="237">
        <v>13</v>
      </c>
      <c r="BC14" s="237">
        <v>13</v>
      </c>
      <c r="BD14" s="237">
        <v>15</v>
      </c>
      <c r="BE14" s="237">
        <v>17</v>
      </c>
      <c r="BF14" s="237">
        <v>17</v>
      </c>
      <c r="BG14" s="237">
        <v>25</v>
      </c>
      <c r="BH14" s="237">
        <v>29</v>
      </c>
      <c r="BI14" s="237">
        <v>31</v>
      </c>
      <c r="BJ14" s="237">
        <v>30</v>
      </c>
      <c r="BK14" s="237">
        <v>44</v>
      </c>
      <c r="BL14" s="237">
        <v>54</v>
      </c>
      <c r="BM14" s="237">
        <v>56</v>
      </c>
      <c r="BN14" s="237">
        <v>54</v>
      </c>
      <c r="BO14" s="237">
        <v>57</v>
      </c>
      <c r="BP14" s="237">
        <v>60</v>
      </c>
      <c r="BQ14" s="237">
        <v>58</v>
      </c>
      <c r="BR14" s="237">
        <v>59</v>
      </c>
      <c r="BS14" s="237">
        <v>62</v>
      </c>
      <c r="BT14" s="237">
        <v>61</v>
      </c>
      <c r="BU14" s="237">
        <v>59</v>
      </c>
      <c r="BV14" s="237">
        <v>58</v>
      </c>
      <c r="BW14" s="237">
        <v>59</v>
      </c>
      <c r="BX14" s="237">
        <v>59</v>
      </c>
      <c r="BY14" s="237">
        <v>60</v>
      </c>
      <c r="BZ14" s="358">
        <v>60</v>
      </c>
      <c r="CA14" s="358">
        <v>60</v>
      </c>
      <c r="CB14" s="255">
        <v>60</v>
      </c>
    </row>
    <row r="15" spans="1:80" s="242" customFormat="1" ht="34.5" customHeight="1" thickBot="1" x14ac:dyDescent="0.4">
      <c r="A15" s="359"/>
      <c r="B15" s="360" t="s">
        <v>230</v>
      </c>
      <c r="C15" s="359"/>
      <c r="D15" s="361">
        <v>0</v>
      </c>
      <c r="E15" s="361">
        <v>0</v>
      </c>
      <c r="F15" s="361">
        <v>0</v>
      </c>
      <c r="G15" s="361">
        <v>0</v>
      </c>
      <c r="H15" s="361">
        <v>0</v>
      </c>
      <c r="I15" s="361">
        <v>0</v>
      </c>
      <c r="J15" s="361">
        <v>0</v>
      </c>
      <c r="K15" s="361">
        <v>0</v>
      </c>
      <c r="L15" s="361">
        <v>0</v>
      </c>
      <c r="M15" s="361">
        <v>0</v>
      </c>
      <c r="N15" s="361">
        <v>0</v>
      </c>
      <c r="O15" s="361">
        <v>0</v>
      </c>
      <c r="P15" s="361">
        <v>0</v>
      </c>
      <c r="Q15" s="361">
        <v>0</v>
      </c>
      <c r="R15" s="361">
        <v>0</v>
      </c>
      <c r="S15" s="361">
        <v>0</v>
      </c>
      <c r="T15" s="361">
        <v>0</v>
      </c>
      <c r="U15" s="361">
        <v>0</v>
      </c>
      <c r="V15" s="361">
        <v>0</v>
      </c>
      <c r="W15" s="361">
        <v>0</v>
      </c>
      <c r="X15" s="361">
        <v>0</v>
      </c>
      <c r="Y15" s="361">
        <v>0</v>
      </c>
      <c r="Z15" s="361">
        <v>0</v>
      </c>
      <c r="AA15" s="361">
        <v>0</v>
      </c>
      <c r="AB15" s="361">
        <v>0</v>
      </c>
      <c r="AC15" s="361">
        <v>0</v>
      </c>
      <c r="AD15" s="361">
        <v>0</v>
      </c>
      <c r="AE15" s="361">
        <v>0</v>
      </c>
      <c r="AF15" s="361">
        <v>0</v>
      </c>
      <c r="AG15" s="361">
        <v>0</v>
      </c>
      <c r="AH15" s="361">
        <v>0</v>
      </c>
      <c r="AI15" s="361">
        <v>0</v>
      </c>
      <c r="AJ15" s="361">
        <v>0</v>
      </c>
      <c r="AK15" s="361">
        <v>0</v>
      </c>
      <c r="AL15" s="361">
        <v>0</v>
      </c>
      <c r="AM15" s="361">
        <v>0</v>
      </c>
      <c r="AN15" s="361">
        <v>0</v>
      </c>
      <c r="AO15" s="361">
        <v>0</v>
      </c>
      <c r="AP15" s="361">
        <v>0</v>
      </c>
      <c r="AQ15" s="361">
        <v>0</v>
      </c>
      <c r="AR15" s="361">
        <v>0</v>
      </c>
      <c r="AS15" s="361">
        <v>0</v>
      </c>
      <c r="AT15" s="361">
        <v>0</v>
      </c>
      <c r="AU15" s="361">
        <v>0</v>
      </c>
      <c r="AV15" s="361">
        <v>0</v>
      </c>
      <c r="AW15" s="361">
        <v>0</v>
      </c>
      <c r="AX15" s="361">
        <v>0</v>
      </c>
      <c r="AY15" s="361">
        <v>0</v>
      </c>
      <c r="AZ15" s="361">
        <v>0</v>
      </c>
      <c r="BA15" s="361">
        <v>0</v>
      </c>
      <c r="BB15" s="361">
        <v>0</v>
      </c>
      <c r="BC15" s="361">
        <v>0</v>
      </c>
      <c r="BD15" s="361">
        <v>80</v>
      </c>
      <c r="BE15" s="361">
        <v>82</v>
      </c>
      <c r="BF15" s="361">
        <v>86</v>
      </c>
      <c r="BG15" s="361">
        <v>104</v>
      </c>
      <c r="BH15" s="361">
        <v>137</v>
      </c>
      <c r="BI15" s="361">
        <v>154</v>
      </c>
      <c r="BJ15" s="361">
        <v>154</v>
      </c>
      <c r="BK15" s="361">
        <v>193</v>
      </c>
      <c r="BL15" s="361">
        <v>245</v>
      </c>
      <c r="BM15" s="361">
        <v>250</v>
      </c>
      <c r="BN15" s="361">
        <v>269</v>
      </c>
      <c r="BO15" s="361">
        <v>266</v>
      </c>
      <c r="BP15" s="361">
        <v>275</v>
      </c>
      <c r="BQ15" s="361">
        <v>271</v>
      </c>
      <c r="BR15" s="361">
        <v>264</v>
      </c>
      <c r="BS15" s="361">
        <v>264</v>
      </c>
      <c r="BT15" s="361">
        <v>270</v>
      </c>
      <c r="BU15" s="361">
        <v>271</v>
      </c>
      <c r="BV15" s="361">
        <v>269</v>
      </c>
      <c r="BW15" s="361">
        <v>265</v>
      </c>
      <c r="BX15" s="361">
        <v>264</v>
      </c>
      <c r="BY15" s="361">
        <v>264</v>
      </c>
      <c r="BZ15" s="361">
        <v>265</v>
      </c>
      <c r="CA15" s="361">
        <v>265</v>
      </c>
      <c r="CB15" s="362">
        <v>267</v>
      </c>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5"/>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4"/>
      <c r="BW1" s="264"/>
      <c r="BX1" s="264"/>
    </row>
    <row r="2" spans="1:80" ht="15.75" customHeight="1" x14ac:dyDescent="0.4">
      <c r="A2" s="46" t="s">
        <v>40</v>
      </c>
      <c r="B2" s="19" t="s">
        <v>642</v>
      </c>
      <c r="C2" s="1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6.25" customHeight="1" x14ac:dyDescent="0.4">
      <c r="A4" s="36"/>
      <c r="B4" s="66" t="s">
        <v>167</v>
      </c>
      <c r="C4" s="66"/>
      <c r="D4" s="237">
        <f t="shared" ref="D4:AI4" si="0">SUM(D5:D7)</f>
        <v>0</v>
      </c>
      <c r="E4" s="237">
        <f t="shared" si="0"/>
        <v>0</v>
      </c>
      <c r="F4" s="237">
        <f t="shared" si="0"/>
        <v>0</v>
      </c>
      <c r="G4" s="237">
        <f t="shared" si="0"/>
        <v>0</v>
      </c>
      <c r="H4" s="237">
        <f t="shared" si="0"/>
        <v>0</v>
      </c>
      <c r="I4" s="237">
        <f t="shared" si="0"/>
        <v>0</v>
      </c>
      <c r="J4" s="237">
        <f t="shared" si="0"/>
        <v>0</v>
      </c>
      <c r="K4" s="237">
        <f t="shared" si="0"/>
        <v>0</v>
      </c>
      <c r="L4" s="237">
        <f t="shared" si="0"/>
        <v>0</v>
      </c>
      <c r="M4" s="237">
        <f t="shared" si="0"/>
        <v>0</v>
      </c>
      <c r="N4" s="237">
        <f t="shared" si="0"/>
        <v>0</v>
      </c>
      <c r="O4" s="237">
        <f t="shared" si="0"/>
        <v>0</v>
      </c>
      <c r="P4" s="237">
        <f t="shared" si="0"/>
        <v>0</v>
      </c>
      <c r="Q4" s="237">
        <f t="shared" si="0"/>
        <v>0</v>
      </c>
      <c r="R4" s="237">
        <f t="shared" si="0"/>
        <v>0</v>
      </c>
      <c r="S4" s="237">
        <f t="shared" si="0"/>
        <v>0</v>
      </c>
      <c r="T4" s="237">
        <f t="shared" si="0"/>
        <v>0</v>
      </c>
      <c r="U4" s="237">
        <f t="shared" si="0"/>
        <v>0</v>
      </c>
      <c r="V4" s="237">
        <f t="shared" si="0"/>
        <v>0</v>
      </c>
      <c r="W4" s="237">
        <f t="shared" si="0"/>
        <v>0</v>
      </c>
      <c r="X4" s="237">
        <f t="shared" si="0"/>
        <v>0</v>
      </c>
      <c r="Y4" s="237">
        <f t="shared" si="0"/>
        <v>0</v>
      </c>
      <c r="Z4" s="237">
        <f t="shared" si="0"/>
        <v>0</v>
      </c>
      <c r="AA4" s="237">
        <f t="shared" si="0"/>
        <v>0</v>
      </c>
      <c r="AB4" s="237">
        <f t="shared" si="0"/>
        <v>0</v>
      </c>
      <c r="AC4" s="237">
        <f t="shared" si="0"/>
        <v>0</v>
      </c>
      <c r="AD4" s="237">
        <f t="shared" si="0"/>
        <v>0</v>
      </c>
      <c r="AE4" s="237">
        <f t="shared" si="0"/>
        <v>0</v>
      </c>
      <c r="AF4" s="237">
        <f t="shared" si="0"/>
        <v>0</v>
      </c>
      <c r="AG4" s="237">
        <f t="shared" si="0"/>
        <v>0</v>
      </c>
      <c r="AH4" s="237">
        <f t="shared" si="0"/>
        <v>0</v>
      </c>
      <c r="AI4" s="237">
        <f t="shared" si="0"/>
        <v>0</v>
      </c>
      <c r="AJ4" s="237">
        <f t="shared" ref="AJ4:BM4" si="1">SUM(AJ5:AJ7)</f>
        <v>0</v>
      </c>
      <c r="AK4" s="237">
        <f t="shared" si="1"/>
        <v>0</v>
      </c>
      <c r="AL4" s="237">
        <f t="shared" si="1"/>
        <v>0</v>
      </c>
      <c r="AM4" s="237">
        <f t="shared" si="1"/>
        <v>0</v>
      </c>
      <c r="AN4" s="237">
        <f t="shared" si="1"/>
        <v>0</v>
      </c>
      <c r="AO4" s="237">
        <f t="shared" si="1"/>
        <v>0</v>
      </c>
      <c r="AP4" s="237">
        <f t="shared" si="1"/>
        <v>0</v>
      </c>
      <c r="AQ4" s="237">
        <f t="shared" si="1"/>
        <v>0</v>
      </c>
      <c r="AR4" s="237">
        <f t="shared" si="1"/>
        <v>0</v>
      </c>
      <c r="AS4" s="237">
        <f t="shared" si="1"/>
        <v>0</v>
      </c>
      <c r="AT4" s="237">
        <f t="shared" si="1"/>
        <v>0</v>
      </c>
      <c r="AU4" s="237">
        <f t="shared" si="1"/>
        <v>0</v>
      </c>
      <c r="AV4" s="237">
        <f t="shared" si="1"/>
        <v>0</v>
      </c>
      <c r="AW4" s="237">
        <f t="shared" si="1"/>
        <v>0</v>
      </c>
      <c r="AX4" s="237">
        <f t="shared" si="1"/>
        <v>0</v>
      </c>
      <c r="AY4" s="237">
        <f t="shared" si="1"/>
        <v>0</v>
      </c>
      <c r="AZ4" s="237">
        <f t="shared" si="1"/>
        <v>0</v>
      </c>
      <c r="BA4" s="237">
        <f t="shared" si="1"/>
        <v>0</v>
      </c>
      <c r="BB4" s="237">
        <f t="shared" si="1"/>
        <v>0</v>
      </c>
      <c r="BC4" s="237">
        <f t="shared" si="1"/>
        <v>0.56699999999999995</v>
      </c>
      <c r="BD4" s="237">
        <f t="shared" si="1"/>
        <v>42.750999999999998</v>
      </c>
      <c r="BE4" s="237">
        <f t="shared" si="1"/>
        <v>82</v>
      </c>
      <c r="BF4" s="237">
        <f t="shared" si="1"/>
        <v>180.13019312</v>
      </c>
      <c r="BG4" s="237">
        <f t="shared" si="1"/>
        <v>139.34738139999999</v>
      </c>
      <c r="BH4" s="237">
        <f t="shared" si="1"/>
        <v>87.293999999999997</v>
      </c>
      <c r="BI4" s="237">
        <f t="shared" si="1"/>
        <v>71.74855457999999</v>
      </c>
      <c r="BJ4" s="237">
        <f t="shared" si="1"/>
        <v>86.415832980000019</v>
      </c>
      <c r="BK4" s="237">
        <f t="shared" si="1"/>
        <v>109.97339909</v>
      </c>
      <c r="BL4" s="237">
        <f t="shared" si="1"/>
        <v>112.23410000000001</v>
      </c>
      <c r="BM4" s="237">
        <f t="shared" si="1"/>
        <v>115.10395912999999</v>
      </c>
      <c r="BN4" s="237">
        <v>138.13980000000001</v>
      </c>
      <c r="BO4" s="237">
        <v>47.019696670000002</v>
      </c>
      <c r="BP4" s="237">
        <v>1.39356865</v>
      </c>
      <c r="BQ4" s="237">
        <v>0.86930000000000007</v>
      </c>
      <c r="BR4" s="237">
        <v>0.41239731999999996</v>
      </c>
      <c r="BS4" s="237">
        <v>9.3574789999999977E-2</v>
      </c>
      <c r="BT4" s="237">
        <v>2.7997579999999994E-2</v>
      </c>
      <c r="BU4" s="237">
        <v>3.2353730000000004E-2</v>
      </c>
      <c r="BV4" s="237">
        <v>0</v>
      </c>
      <c r="BW4" s="237">
        <v>0</v>
      </c>
      <c r="BX4" s="237">
        <v>0</v>
      </c>
      <c r="BY4" s="237">
        <v>0</v>
      </c>
      <c r="BZ4" s="237">
        <v>0</v>
      </c>
      <c r="CA4" s="237">
        <v>0</v>
      </c>
      <c r="CB4" s="238">
        <v>0</v>
      </c>
    </row>
    <row r="5" spans="1:80" x14ac:dyDescent="0.4">
      <c r="B5" s="294" t="s">
        <v>643</v>
      </c>
      <c r="C5" s="294"/>
      <c r="D5" s="240">
        <v>0</v>
      </c>
      <c r="E5" s="240">
        <v>0</v>
      </c>
      <c r="F5" s="240">
        <v>0</v>
      </c>
      <c r="G5" s="240">
        <v>0</v>
      </c>
      <c r="H5" s="240">
        <v>0</v>
      </c>
      <c r="I5" s="240">
        <v>0</v>
      </c>
      <c r="J5" s="240">
        <v>0</v>
      </c>
      <c r="K5" s="240">
        <v>0</v>
      </c>
      <c r="L5" s="240">
        <v>0</v>
      </c>
      <c r="M5" s="240">
        <v>0</v>
      </c>
      <c r="N5" s="240">
        <v>0</v>
      </c>
      <c r="O5" s="240">
        <v>0</v>
      </c>
      <c r="P5" s="240">
        <v>0</v>
      </c>
      <c r="Q5" s="240">
        <v>0</v>
      </c>
      <c r="R5" s="240">
        <v>0</v>
      </c>
      <c r="S5" s="240">
        <v>0</v>
      </c>
      <c r="T5" s="240">
        <v>0</v>
      </c>
      <c r="U5" s="240">
        <v>0</v>
      </c>
      <c r="V5" s="240">
        <v>0</v>
      </c>
      <c r="W5" s="240">
        <v>0</v>
      </c>
      <c r="X5" s="240">
        <v>0</v>
      </c>
      <c r="Y5" s="240">
        <v>0</v>
      </c>
      <c r="Z5" s="240">
        <v>0</v>
      </c>
      <c r="AA5" s="240">
        <v>0</v>
      </c>
      <c r="AB5" s="240">
        <v>0</v>
      </c>
      <c r="AC5" s="240">
        <v>0</v>
      </c>
      <c r="AD5" s="240">
        <v>0</v>
      </c>
      <c r="AE5" s="240">
        <v>0</v>
      </c>
      <c r="AF5" s="240">
        <v>0</v>
      </c>
      <c r="AG5" s="240">
        <v>0</v>
      </c>
      <c r="AH5" s="240">
        <v>0</v>
      </c>
      <c r="AI5" s="240">
        <v>0</v>
      </c>
      <c r="AJ5" s="240">
        <v>0</v>
      </c>
      <c r="AK5" s="240">
        <v>0</v>
      </c>
      <c r="AL5" s="240">
        <v>0</v>
      </c>
      <c r="AM5" s="240">
        <v>0</v>
      </c>
      <c r="AN5" s="240">
        <v>0</v>
      </c>
      <c r="AO5" s="240">
        <v>0</v>
      </c>
      <c r="AP5" s="240">
        <v>0</v>
      </c>
      <c r="AQ5" s="240">
        <v>0</v>
      </c>
      <c r="AR5" s="240">
        <v>0</v>
      </c>
      <c r="AS5" s="240">
        <v>0</v>
      </c>
      <c r="AT5" s="240">
        <v>0</v>
      </c>
      <c r="AU5" s="240">
        <v>0</v>
      </c>
      <c r="AV5" s="240">
        <v>0</v>
      </c>
      <c r="AW5" s="240">
        <v>0</v>
      </c>
      <c r="AX5" s="240">
        <v>0</v>
      </c>
      <c r="AY5" s="240">
        <v>0</v>
      </c>
      <c r="AZ5" s="240">
        <v>0</v>
      </c>
      <c r="BA5" s="240">
        <v>0</v>
      </c>
      <c r="BB5" s="240">
        <v>0</v>
      </c>
      <c r="BC5" s="240">
        <v>0.56699999999999995</v>
      </c>
      <c r="BD5" s="240">
        <v>42.750999999999998</v>
      </c>
      <c r="BE5" s="240">
        <v>82</v>
      </c>
      <c r="BF5" s="240">
        <v>98</v>
      </c>
      <c r="BG5" s="240">
        <v>38.191000000000003</v>
      </c>
      <c r="BH5" s="240">
        <v>0</v>
      </c>
      <c r="BI5" s="240">
        <v>0</v>
      </c>
      <c r="BJ5" s="240">
        <v>0</v>
      </c>
      <c r="BK5" s="240">
        <v>0</v>
      </c>
      <c r="BL5" s="240">
        <v>0</v>
      </c>
      <c r="BM5" s="240">
        <v>0</v>
      </c>
      <c r="BN5" s="240">
        <v>0</v>
      </c>
      <c r="BO5" s="240">
        <v>0</v>
      </c>
      <c r="BP5" s="240">
        <v>0</v>
      </c>
      <c r="BQ5" s="240">
        <v>0</v>
      </c>
      <c r="BR5" s="240">
        <v>0</v>
      </c>
      <c r="BS5" s="240">
        <v>0</v>
      </c>
      <c r="BT5" s="240">
        <v>0</v>
      </c>
      <c r="BU5" s="240">
        <v>0</v>
      </c>
      <c r="BV5" s="240">
        <v>0</v>
      </c>
      <c r="BW5" s="240">
        <v>0</v>
      </c>
      <c r="BX5" s="240">
        <v>0</v>
      </c>
      <c r="BY5" s="240">
        <v>0</v>
      </c>
      <c r="BZ5" s="240">
        <v>0</v>
      </c>
      <c r="CA5" s="240">
        <v>0</v>
      </c>
      <c r="CB5" s="241">
        <v>0</v>
      </c>
    </row>
    <row r="6" spans="1:80" x14ac:dyDescent="0.4">
      <c r="B6" s="294" t="s">
        <v>644</v>
      </c>
      <c r="C6" s="294"/>
      <c r="D6" s="240">
        <v>0</v>
      </c>
      <c r="E6" s="240">
        <v>0</v>
      </c>
      <c r="F6" s="240">
        <v>0</v>
      </c>
      <c r="G6" s="240">
        <v>0</v>
      </c>
      <c r="H6" s="240">
        <v>0</v>
      </c>
      <c r="I6" s="240">
        <v>0</v>
      </c>
      <c r="J6" s="240">
        <v>0</v>
      </c>
      <c r="K6" s="240">
        <v>0</v>
      </c>
      <c r="L6" s="240">
        <v>0</v>
      </c>
      <c r="M6" s="240">
        <v>0</v>
      </c>
      <c r="N6" s="240">
        <v>0</v>
      </c>
      <c r="O6" s="240">
        <v>0</v>
      </c>
      <c r="P6" s="240">
        <v>0</v>
      </c>
      <c r="Q6" s="240">
        <v>0</v>
      </c>
      <c r="R6" s="240">
        <v>0</v>
      </c>
      <c r="S6" s="240">
        <v>0</v>
      </c>
      <c r="T6" s="240">
        <v>0</v>
      </c>
      <c r="U6" s="240">
        <v>0</v>
      </c>
      <c r="V6" s="240">
        <v>0</v>
      </c>
      <c r="W6" s="240">
        <v>0</v>
      </c>
      <c r="X6" s="240">
        <v>0</v>
      </c>
      <c r="Y6" s="240">
        <v>0</v>
      </c>
      <c r="Z6" s="240">
        <v>0</v>
      </c>
      <c r="AA6" s="240">
        <v>0</v>
      </c>
      <c r="AB6" s="240">
        <v>0</v>
      </c>
      <c r="AC6" s="240">
        <v>0</v>
      </c>
      <c r="AD6" s="240">
        <v>0</v>
      </c>
      <c r="AE6" s="240">
        <v>0</v>
      </c>
      <c r="AF6" s="240">
        <v>0</v>
      </c>
      <c r="AG6" s="240">
        <v>0</v>
      </c>
      <c r="AH6" s="240">
        <v>0</v>
      </c>
      <c r="AI6" s="240">
        <v>0</v>
      </c>
      <c r="AJ6" s="240">
        <v>0</v>
      </c>
      <c r="AK6" s="240">
        <v>0</v>
      </c>
      <c r="AL6" s="240">
        <v>0</v>
      </c>
      <c r="AM6" s="240">
        <v>0</v>
      </c>
      <c r="AN6" s="240">
        <v>0</v>
      </c>
      <c r="AO6" s="240">
        <v>0</v>
      </c>
      <c r="AP6" s="240">
        <v>0</v>
      </c>
      <c r="AQ6" s="240">
        <v>0</v>
      </c>
      <c r="AR6" s="240">
        <v>0</v>
      </c>
      <c r="AS6" s="240">
        <v>0</v>
      </c>
      <c r="AT6" s="240">
        <v>0</v>
      </c>
      <c r="AU6" s="240">
        <v>0</v>
      </c>
      <c r="AV6" s="240">
        <v>0</v>
      </c>
      <c r="AW6" s="240">
        <v>0</v>
      </c>
      <c r="AX6" s="240">
        <v>0</v>
      </c>
      <c r="AY6" s="240">
        <v>0</v>
      </c>
      <c r="AZ6" s="240">
        <v>0</v>
      </c>
      <c r="BA6" s="240">
        <v>0</v>
      </c>
      <c r="BB6" s="240">
        <v>0</v>
      </c>
      <c r="BC6" s="240">
        <v>0</v>
      </c>
      <c r="BD6" s="240">
        <v>0</v>
      </c>
      <c r="BE6" s="240">
        <v>0</v>
      </c>
      <c r="BF6" s="240">
        <v>36.808193120000006</v>
      </c>
      <c r="BG6" s="240">
        <v>50.326735474721751</v>
      </c>
      <c r="BH6" s="240">
        <v>43.058999999999997</v>
      </c>
      <c r="BI6" s="240">
        <v>35.448</v>
      </c>
      <c r="BJ6" s="240">
        <v>41.220999999999997</v>
      </c>
      <c r="BK6" s="240">
        <v>54.17288955082573</v>
      </c>
      <c r="BL6" s="240">
        <v>55.08764418804401</v>
      </c>
      <c r="BM6" s="240">
        <v>78.992913128431368</v>
      </c>
      <c r="BN6" s="240">
        <v>0</v>
      </c>
      <c r="BO6" s="240">
        <v>0</v>
      </c>
      <c r="BP6" s="240">
        <v>0</v>
      </c>
      <c r="BQ6" s="240">
        <v>0</v>
      </c>
      <c r="BR6" s="240">
        <v>0</v>
      </c>
      <c r="BS6" s="240">
        <v>0</v>
      </c>
      <c r="BT6" s="240">
        <v>0</v>
      </c>
      <c r="BU6" s="240">
        <v>0</v>
      </c>
      <c r="BV6" s="240">
        <v>0</v>
      </c>
      <c r="BW6" s="240">
        <v>0</v>
      </c>
      <c r="BX6" s="240">
        <v>0</v>
      </c>
      <c r="BY6" s="240">
        <v>0</v>
      </c>
      <c r="BZ6" s="240">
        <v>0</v>
      </c>
      <c r="CA6" s="240">
        <v>0</v>
      </c>
      <c r="CB6" s="241">
        <v>0</v>
      </c>
    </row>
    <row r="7" spans="1:80" s="282" customFormat="1" ht="26.25" customHeight="1" thickBot="1" x14ac:dyDescent="0.4">
      <c r="B7" s="363" t="s">
        <v>645</v>
      </c>
      <c r="C7" s="299"/>
      <c r="D7" s="245">
        <v>0</v>
      </c>
      <c r="E7" s="245">
        <v>0</v>
      </c>
      <c r="F7" s="245">
        <v>0</v>
      </c>
      <c r="G7" s="245">
        <v>0</v>
      </c>
      <c r="H7" s="245">
        <v>0</v>
      </c>
      <c r="I7" s="245">
        <v>0</v>
      </c>
      <c r="J7" s="245">
        <v>0</v>
      </c>
      <c r="K7" s="245">
        <v>0</v>
      </c>
      <c r="L7" s="245">
        <v>0</v>
      </c>
      <c r="M7" s="245">
        <v>0</v>
      </c>
      <c r="N7" s="245">
        <v>0</v>
      </c>
      <c r="O7" s="245">
        <v>0</v>
      </c>
      <c r="P7" s="245">
        <v>0</v>
      </c>
      <c r="Q7" s="245">
        <v>0</v>
      </c>
      <c r="R7" s="245">
        <v>0</v>
      </c>
      <c r="S7" s="245">
        <v>0</v>
      </c>
      <c r="T7" s="245">
        <v>0</v>
      </c>
      <c r="U7" s="245">
        <v>0</v>
      </c>
      <c r="V7" s="245">
        <v>0</v>
      </c>
      <c r="W7" s="245">
        <v>0</v>
      </c>
      <c r="X7" s="245">
        <v>0</v>
      </c>
      <c r="Y7" s="245">
        <v>0</v>
      </c>
      <c r="Z7" s="245">
        <v>0</v>
      </c>
      <c r="AA7" s="245">
        <v>0</v>
      </c>
      <c r="AB7" s="245">
        <v>0</v>
      </c>
      <c r="AC7" s="245">
        <v>0</v>
      </c>
      <c r="AD7" s="245">
        <v>0</v>
      </c>
      <c r="AE7" s="245">
        <v>0</v>
      </c>
      <c r="AF7" s="245">
        <v>0</v>
      </c>
      <c r="AG7" s="245">
        <v>0</v>
      </c>
      <c r="AH7" s="245">
        <v>0</v>
      </c>
      <c r="AI7" s="245">
        <v>0</v>
      </c>
      <c r="AJ7" s="245">
        <v>0</v>
      </c>
      <c r="AK7" s="245">
        <v>0</v>
      </c>
      <c r="AL7" s="245">
        <v>0</v>
      </c>
      <c r="AM7" s="245">
        <v>0</v>
      </c>
      <c r="AN7" s="245">
        <v>0</v>
      </c>
      <c r="AO7" s="245">
        <v>0</v>
      </c>
      <c r="AP7" s="245">
        <v>0</v>
      </c>
      <c r="AQ7" s="245">
        <v>0</v>
      </c>
      <c r="AR7" s="245">
        <v>0</v>
      </c>
      <c r="AS7" s="245">
        <v>0</v>
      </c>
      <c r="AT7" s="245">
        <v>0</v>
      </c>
      <c r="AU7" s="245">
        <v>0</v>
      </c>
      <c r="AV7" s="245">
        <v>0</v>
      </c>
      <c r="AW7" s="245">
        <v>0</v>
      </c>
      <c r="AX7" s="245">
        <v>0</v>
      </c>
      <c r="AY7" s="245">
        <v>0</v>
      </c>
      <c r="AZ7" s="245">
        <v>0</v>
      </c>
      <c r="BA7" s="245">
        <v>0</v>
      </c>
      <c r="BB7" s="245">
        <v>0</v>
      </c>
      <c r="BC7" s="245">
        <v>0</v>
      </c>
      <c r="BD7" s="245">
        <v>0</v>
      </c>
      <c r="BE7" s="245">
        <v>0</v>
      </c>
      <c r="BF7" s="245">
        <v>45.322000000000003</v>
      </c>
      <c r="BG7" s="245">
        <v>50.829645925278243</v>
      </c>
      <c r="BH7" s="245">
        <v>44.234999999999999</v>
      </c>
      <c r="BI7" s="245">
        <v>36.300554579999996</v>
      </c>
      <c r="BJ7" s="245">
        <v>45.194832980000022</v>
      </c>
      <c r="BK7" s="245">
        <v>55.800509539174271</v>
      </c>
      <c r="BL7" s="245">
        <v>57.146455811955995</v>
      </c>
      <c r="BM7" s="245">
        <v>36.111046001568631</v>
      </c>
      <c r="BN7" s="245">
        <v>0</v>
      </c>
      <c r="BO7" s="245">
        <v>0</v>
      </c>
      <c r="BP7" s="245">
        <v>0</v>
      </c>
      <c r="BQ7" s="245">
        <v>0</v>
      </c>
      <c r="BR7" s="245">
        <v>0</v>
      </c>
      <c r="BS7" s="245">
        <v>0</v>
      </c>
      <c r="BT7" s="245">
        <v>0</v>
      </c>
      <c r="BU7" s="245">
        <v>0</v>
      </c>
      <c r="BV7" s="245">
        <v>0</v>
      </c>
      <c r="BW7" s="245">
        <v>0</v>
      </c>
      <c r="BX7" s="245">
        <v>0</v>
      </c>
      <c r="BY7" s="245">
        <v>0</v>
      </c>
      <c r="BZ7" s="245">
        <v>0</v>
      </c>
      <c r="CA7" s="245">
        <v>0</v>
      </c>
      <c r="CB7" s="246">
        <v>0</v>
      </c>
    </row>
    <row r="8" spans="1:80" ht="26.25" customHeight="1" x14ac:dyDescent="0.4">
      <c r="A8" s="247"/>
      <c r="B8" s="19" t="s">
        <v>642</v>
      </c>
      <c r="C8" s="19"/>
      <c r="D8" s="48" t="s">
        <v>80</v>
      </c>
      <c r="E8" s="48" t="s">
        <v>81</v>
      </c>
      <c r="F8" s="48" t="s">
        <v>82</v>
      </c>
      <c r="G8" s="48" t="s">
        <v>83</v>
      </c>
      <c r="H8" s="48" t="s">
        <v>84</v>
      </c>
      <c r="I8" s="48" t="s">
        <v>85</v>
      </c>
      <c r="J8" s="48" t="s">
        <v>86</v>
      </c>
      <c r="K8" s="48" t="s">
        <v>87</v>
      </c>
      <c r="L8" s="48" t="s">
        <v>88</v>
      </c>
      <c r="M8" s="48" t="s">
        <v>89</v>
      </c>
      <c r="N8" s="48" t="s">
        <v>90</v>
      </c>
      <c r="O8" s="48" t="s">
        <v>91</v>
      </c>
      <c r="P8" s="48" t="s">
        <v>92</v>
      </c>
      <c r="Q8" s="48" t="s">
        <v>93</v>
      </c>
      <c r="R8" s="48" t="s">
        <v>94</v>
      </c>
      <c r="S8" s="48" t="s">
        <v>95</v>
      </c>
      <c r="T8" s="48" t="s">
        <v>96</v>
      </c>
      <c r="U8" s="48" t="s">
        <v>97</v>
      </c>
      <c r="V8" s="48" t="s">
        <v>98</v>
      </c>
      <c r="W8" s="48" t="s">
        <v>99</v>
      </c>
      <c r="X8" s="48" t="s">
        <v>100</v>
      </c>
      <c r="Y8" s="48" t="s">
        <v>101</v>
      </c>
      <c r="Z8" s="48" t="s">
        <v>102</v>
      </c>
      <c r="AA8" s="48" t="s">
        <v>103</v>
      </c>
      <c r="AB8" s="48" t="s">
        <v>104</v>
      </c>
      <c r="AC8" s="48" t="s">
        <v>105</v>
      </c>
      <c r="AD8" s="48" t="s">
        <v>106</v>
      </c>
      <c r="AE8" s="48" t="s">
        <v>107</v>
      </c>
      <c r="AF8" s="48" t="s">
        <v>108</v>
      </c>
      <c r="AG8" s="48" t="s">
        <v>109</v>
      </c>
      <c r="AH8" s="48" t="s">
        <v>110</v>
      </c>
      <c r="AI8" s="48" t="s">
        <v>111</v>
      </c>
      <c r="AJ8" s="48" t="s">
        <v>112</v>
      </c>
      <c r="AK8" s="48" t="s">
        <v>113</v>
      </c>
      <c r="AL8" s="48" t="s">
        <v>114</v>
      </c>
      <c r="AM8" s="48" t="s">
        <v>115</v>
      </c>
      <c r="AN8" s="48" t="s">
        <v>116</v>
      </c>
      <c r="AO8" s="48" t="s">
        <v>117</v>
      </c>
      <c r="AP8" s="48" t="s">
        <v>118</v>
      </c>
      <c r="AQ8" s="48" t="s">
        <v>119</v>
      </c>
      <c r="AR8" s="48" t="s">
        <v>120</v>
      </c>
      <c r="AS8" s="48" t="s">
        <v>121</v>
      </c>
      <c r="AT8" s="48" t="s">
        <v>122</v>
      </c>
      <c r="AU8" s="48" t="s">
        <v>123</v>
      </c>
      <c r="AV8" s="48" t="s">
        <v>124</v>
      </c>
      <c r="AW8" s="48" t="s">
        <v>125</v>
      </c>
      <c r="AX8" s="48" t="s">
        <v>126</v>
      </c>
      <c r="AY8" s="48" t="s">
        <v>127</v>
      </c>
      <c r="AZ8" s="48" t="s">
        <v>128</v>
      </c>
      <c r="BA8" s="48" t="s">
        <v>129</v>
      </c>
      <c r="BB8" s="48" t="s">
        <v>130</v>
      </c>
      <c r="BC8" s="48" t="s">
        <v>131</v>
      </c>
      <c r="BD8" s="48" t="s">
        <v>132</v>
      </c>
      <c r="BE8" s="48" t="s">
        <v>133</v>
      </c>
      <c r="BF8" s="48" t="s">
        <v>134</v>
      </c>
      <c r="BG8" s="48" t="s">
        <v>135</v>
      </c>
      <c r="BH8" s="48" t="s">
        <v>136</v>
      </c>
      <c r="BI8" s="48" t="s">
        <v>137</v>
      </c>
      <c r="BJ8" s="48" t="s">
        <v>138</v>
      </c>
      <c r="BK8" s="48" t="s">
        <v>139</v>
      </c>
      <c r="BL8" s="48" t="s">
        <v>140</v>
      </c>
      <c r="BM8" s="48" t="s">
        <v>141</v>
      </c>
      <c r="BN8" s="48" t="s">
        <v>142</v>
      </c>
      <c r="BO8" s="48" t="s">
        <v>143</v>
      </c>
      <c r="BP8" s="48" t="s">
        <v>144</v>
      </c>
      <c r="BQ8" s="48" t="s">
        <v>145</v>
      </c>
      <c r="BR8" s="48" t="s">
        <v>146</v>
      </c>
      <c r="BS8" s="48" t="s">
        <v>147</v>
      </c>
      <c r="BT8" s="48" t="s">
        <v>148</v>
      </c>
      <c r="BU8" s="48" t="s">
        <v>149</v>
      </c>
      <c r="BV8" s="48" t="s">
        <v>150</v>
      </c>
      <c r="BW8" s="48" t="s">
        <v>151</v>
      </c>
      <c r="BX8" s="48" t="s">
        <v>152</v>
      </c>
      <c r="BY8" s="48" t="s">
        <v>153</v>
      </c>
      <c r="BZ8" s="48" t="s">
        <v>154</v>
      </c>
      <c r="CA8" s="48" t="s">
        <v>155</v>
      </c>
      <c r="CB8" s="49" t="s">
        <v>156</v>
      </c>
    </row>
    <row r="9" spans="1:80" x14ac:dyDescent="0.4">
      <c r="A9" s="247"/>
      <c r="B9" s="248" t="s">
        <v>267</v>
      </c>
      <c r="C9" s="249"/>
      <c r="D9" s="203" t="s">
        <v>158</v>
      </c>
      <c r="E9" s="203" t="s">
        <v>158</v>
      </c>
      <c r="F9" s="203" t="s">
        <v>158</v>
      </c>
      <c r="G9" s="203" t="s">
        <v>158</v>
      </c>
      <c r="H9" s="203" t="s">
        <v>158</v>
      </c>
      <c r="I9" s="203" t="s">
        <v>158</v>
      </c>
      <c r="J9" s="203" t="s">
        <v>158</v>
      </c>
      <c r="K9" s="203" t="s">
        <v>158</v>
      </c>
      <c r="L9" s="203" t="s">
        <v>158</v>
      </c>
      <c r="M9" s="203" t="s">
        <v>158</v>
      </c>
      <c r="N9" s="203" t="s">
        <v>158</v>
      </c>
      <c r="O9" s="203" t="s">
        <v>158</v>
      </c>
      <c r="P9" s="203" t="s">
        <v>158</v>
      </c>
      <c r="Q9" s="203" t="s">
        <v>158</v>
      </c>
      <c r="R9" s="203" t="s">
        <v>158</v>
      </c>
      <c r="S9" s="203" t="s">
        <v>158</v>
      </c>
      <c r="T9" s="203" t="s">
        <v>158</v>
      </c>
      <c r="U9" s="203" t="s">
        <v>158</v>
      </c>
      <c r="V9" s="203" t="s">
        <v>158</v>
      </c>
      <c r="W9" s="203" t="s">
        <v>158</v>
      </c>
      <c r="X9" s="203" t="s">
        <v>158</v>
      </c>
      <c r="Y9" s="203" t="s">
        <v>158</v>
      </c>
      <c r="Z9" s="203" t="s">
        <v>158</v>
      </c>
      <c r="AA9" s="203" t="s">
        <v>158</v>
      </c>
      <c r="AB9" s="203" t="s">
        <v>158</v>
      </c>
      <c r="AC9" s="203" t="s">
        <v>158</v>
      </c>
      <c r="AD9" s="203" t="s">
        <v>158</v>
      </c>
      <c r="AE9" s="203" t="s">
        <v>158</v>
      </c>
      <c r="AF9" s="203" t="s">
        <v>158</v>
      </c>
      <c r="AG9" s="203" t="s">
        <v>158</v>
      </c>
      <c r="AH9" s="203" t="s">
        <v>158</v>
      </c>
      <c r="AI9" s="203" t="s">
        <v>158</v>
      </c>
      <c r="AJ9" s="203" t="s">
        <v>158</v>
      </c>
      <c r="AK9" s="203" t="s">
        <v>158</v>
      </c>
      <c r="AL9" s="203" t="s">
        <v>158</v>
      </c>
      <c r="AM9" s="203" t="s">
        <v>158</v>
      </c>
      <c r="AN9" s="203" t="s">
        <v>158</v>
      </c>
      <c r="AO9" s="203" t="s">
        <v>158</v>
      </c>
      <c r="AP9" s="203" t="s">
        <v>158</v>
      </c>
      <c r="AQ9" s="203" t="s">
        <v>158</v>
      </c>
      <c r="AR9" s="203" t="s">
        <v>158</v>
      </c>
      <c r="AS9" s="203" t="s">
        <v>158</v>
      </c>
      <c r="AT9" s="203" t="s">
        <v>158</v>
      </c>
      <c r="AU9" s="203" t="s">
        <v>158</v>
      </c>
      <c r="AV9" s="203" t="s">
        <v>158</v>
      </c>
      <c r="AW9" s="203" t="s">
        <v>158</v>
      </c>
      <c r="AX9" s="203" t="s">
        <v>158</v>
      </c>
      <c r="AY9" s="203" t="s">
        <v>158</v>
      </c>
      <c r="AZ9" s="203" t="s">
        <v>158</v>
      </c>
      <c r="BA9" s="203" t="s">
        <v>158</v>
      </c>
      <c r="BB9" s="203" t="s">
        <v>158</v>
      </c>
      <c r="BC9" s="203" t="s">
        <v>158</v>
      </c>
      <c r="BD9" s="203" t="s">
        <v>158</v>
      </c>
      <c r="BE9" s="203" t="s">
        <v>158</v>
      </c>
      <c r="BF9" s="203" t="s">
        <v>158</v>
      </c>
      <c r="BG9" s="203" t="s">
        <v>158</v>
      </c>
      <c r="BH9" s="203" t="s">
        <v>158</v>
      </c>
      <c r="BI9" s="203" t="s">
        <v>158</v>
      </c>
      <c r="BJ9" s="203" t="s">
        <v>158</v>
      </c>
      <c r="BK9" s="203" t="s">
        <v>158</v>
      </c>
      <c r="BL9" s="203" t="s">
        <v>158</v>
      </c>
      <c r="BM9" s="203" t="s">
        <v>158</v>
      </c>
      <c r="BN9" s="203" t="s">
        <v>158</v>
      </c>
      <c r="BO9" s="203" t="s">
        <v>158</v>
      </c>
      <c r="BP9" s="203" t="s">
        <v>158</v>
      </c>
      <c r="BQ9" s="203" t="s">
        <v>158</v>
      </c>
      <c r="BR9" s="203" t="s">
        <v>158</v>
      </c>
      <c r="BS9" s="203" t="s">
        <v>158</v>
      </c>
      <c r="BT9" s="203" t="s">
        <v>158</v>
      </c>
      <c r="BU9" s="203" t="s">
        <v>158</v>
      </c>
      <c r="BV9" s="203" t="s">
        <v>158</v>
      </c>
      <c r="BW9" s="203" t="s">
        <v>159</v>
      </c>
      <c r="BX9" s="203" t="s">
        <v>159</v>
      </c>
      <c r="BY9" s="203" t="s">
        <v>159</v>
      </c>
      <c r="BZ9" s="203" t="s">
        <v>159</v>
      </c>
      <c r="CA9" s="203" t="s">
        <v>159</v>
      </c>
      <c r="CB9" s="204" t="s">
        <v>159</v>
      </c>
    </row>
    <row r="10" spans="1:80" s="175" customFormat="1" ht="26.25" customHeight="1" x14ac:dyDescent="0.4">
      <c r="B10" s="66" t="s">
        <v>167</v>
      </c>
      <c r="C10" s="66"/>
      <c r="D10" s="237">
        <v>0</v>
      </c>
      <c r="E10" s="237">
        <v>0</v>
      </c>
      <c r="F10" s="237">
        <v>0</v>
      </c>
      <c r="G10" s="237">
        <v>0</v>
      </c>
      <c r="H10" s="237">
        <v>0</v>
      </c>
      <c r="I10" s="237">
        <v>0</v>
      </c>
      <c r="J10" s="237">
        <v>0</v>
      </c>
      <c r="K10" s="237">
        <v>0</v>
      </c>
      <c r="L10" s="237">
        <v>0</v>
      </c>
      <c r="M10" s="237">
        <v>0</v>
      </c>
      <c r="N10" s="237">
        <v>0</v>
      </c>
      <c r="O10" s="237">
        <v>0</v>
      </c>
      <c r="P10" s="237">
        <v>0</v>
      </c>
      <c r="Q10" s="237">
        <v>0</v>
      </c>
      <c r="R10" s="237">
        <v>0</v>
      </c>
      <c r="S10" s="237">
        <v>0</v>
      </c>
      <c r="T10" s="237">
        <v>0</v>
      </c>
      <c r="U10" s="237">
        <v>0</v>
      </c>
      <c r="V10" s="237">
        <v>0</v>
      </c>
      <c r="W10" s="237">
        <v>0</v>
      </c>
      <c r="X10" s="237">
        <v>0</v>
      </c>
      <c r="Y10" s="237">
        <v>0</v>
      </c>
      <c r="Z10" s="237">
        <v>0</v>
      </c>
      <c r="AA10" s="237">
        <v>0</v>
      </c>
      <c r="AB10" s="237">
        <v>0</v>
      </c>
      <c r="AC10" s="237">
        <v>0</v>
      </c>
      <c r="AD10" s="237">
        <v>0</v>
      </c>
      <c r="AE10" s="237">
        <v>0</v>
      </c>
      <c r="AF10" s="237">
        <v>0</v>
      </c>
      <c r="AG10" s="237">
        <v>0</v>
      </c>
      <c r="AH10" s="237">
        <v>0</v>
      </c>
      <c r="AI10" s="237">
        <v>0</v>
      </c>
      <c r="AJ10" s="237">
        <v>0</v>
      </c>
      <c r="AK10" s="237">
        <v>0</v>
      </c>
      <c r="AL10" s="237">
        <v>0</v>
      </c>
      <c r="AM10" s="237">
        <v>0</v>
      </c>
      <c r="AN10" s="237">
        <v>0</v>
      </c>
      <c r="AO10" s="237">
        <v>0</v>
      </c>
      <c r="AP10" s="237">
        <v>0</v>
      </c>
      <c r="AQ10" s="237">
        <v>0</v>
      </c>
      <c r="AR10" s="237">
        <v>0</v>
      </c>
      <c r="AS10" s="237">
        <v>0</v>
      </c>
      <c r="AT10" s="237">
        <v>0</v>
      </c>
      <c r="AU10" s="237">
        <v>0</v>
      </c>
      <c r="AV10" s="237">
        <v>0</v>
      </c>
      <c r="AW10" s="237">
        <v>0</v>
      </c>
      <c r="AX10" s="237">
        <v>0</v>
      </c>
      <c r="AY10" s="237">
        <v>0</v>
      </c>
      <c r="AZ10" s="237">
        <v>0</v>
      </c>
      <c r="BA10" s="237">
        <v>0</v>
      </c>
      <c r="BB10" s="237">
        <v>0</v>
      </c>
      <c r="BC10" s="237">
        <v>0.84337793746606826</v>
      </c>
      <c r="BD10" s="237">
        <v>62.374820506212892</v>
      </c>
      <c r="BE10" s="237">
        <v>118.16699194612765</v>
      </c>
      <c r="BF10" s="237">
        <v>253.68916599381117</v>
      </c>
      <c r="BG10" s="237">
        <v>192.38321011739134</v>
      </c>
      <c r="BH10" s="237">
        <v>117.20154458819574</v>
      </c>
      <c r="BI10" s="237">
        <v>94.03760964449674</v>
      </c>
      <c r="BJ10" s="237">
        <v>110.13396082429693</v>
      </c>
      <c r="BK10" s="237">
        <v>136.52618550640409</v>
      </c>
      <c r="BL10" s="237">
        <v>135.86559313830367</v>
      </c>
      <c r="BM10" s="237">
        <v>137.07963319751013</v>
      </c>
      <c r="BN10" s="237">
        <v>161.74325557934532</v>
      </c>
      <c r="BO10" s="237">
        <v>54.226194021038538</v>
      </c>
      <c r="BP10" s="237">
        <v>1.5747206920734789</v>
      </c>
      <c r="BQ10" s="237">
        <v>0.96370782007675715</v>
      </c>
      <c r="BR10" s="237">
        <v>0.45088809176705208</v>
      </c>
      <c r="BS10" s="237">
        <v>0.10143496642549814</v>
      </c>
      <c r="BT10" s="237">
        <v>2.9647390430446365E-2</v>
      </c>
      <c r="BU10" s="237">
        <v>3.367840183773229E-2</v>
      </c>
      <c r="BV10" s="237">
        <v>0</v>
      </c>
      <c r="BW10" s="237">
        <v>0</v>
      </c>
      <c r="BX10" s="237">
        <v>0</v>
      </c>
      <c r="BY10" s="237">
        <v>0</v>
      </c>
      <c r="BZ10" s="237">
        <v>0</v>
      </c>
      <c r="CA10" s="237">
        <v>0</v>
      </c>
      <c r="CB10" s="238">
        <v>0</v>
      </c>
    </row>
    <row r="11" spans="1:80" x14ac:dyDescent="0.4">
      <c r="B11" s="294" t="s">
        <v>643</v>
      </c>
      <c r="C11" s="294"/>
      <c r="D11" s="240">
        <v>0</v>
      </c>
      <c r="E11" s="240">
        <v>0</v>
      </c>
      <c r="F11" s="240">
        <v>0</v>
      </c>
      <c r="G11" s="240">
        <v>0</v>
      </c>
      <c r="H11" s="240">
        <v>0</v>
      </c>
      <c r="I11" s="240">
        <v>0</v>
      </c>
      <c r="J11" s="240">
        <v>0</v>
      </c>
      <c r="K11" s="240">
        <v>0</v>
      </c>
      <c r="L11" s="240">
        <v>0</v>
      </c>
      <c r="M11" s="240">
        <v>0</v>
      </c>
      <c r="N11" s="240">
        <v>0</v>
      </c>
      <c r="O11" s="240">
        <v>0</v>
      </c>
      <c r="P11" s="240">
        <v>0</v>
      </c>
      <c r="Q11" s="240">
        <v>0</v>
      </c>
      <c r="R11" s="240">
        <v>0</v>
      </c>
      <c r="S11" s="240">
        <v>0</v>
      </c>
      <c r="T11" s="240">
        <v>0</v>
      </c>
      <c r="U11" s="240">
        <v>0</v>
      </c>
      <c r="V11" s="240">
        <v>0</v>
      </c>
      <c r="W11" s="240">
        <v>0</v>
      </c>
      <c r="X11" s="240">
        <v>0</v>
      </c>
      <c r="Y11" s="240">
        <v>0</v>
      </c>
      <c r="Z11" s="240">
        <v>0</v>
      </c>
      <c r="AA11" s="240">
        <v>0</v>
      </c>
      <c r="AB11" s="240">
        <v>0</v>
      </c>
      <c r="AC11" s="240">
        <v>0</v>
      </c>
      <c r="AD11" s="240">
        <v>0</v>
      </c>
      <c r="AE11" s="240">
        <v>0</v>
      </c>
      <c r="AF11" s="240">
        <v>0</v>
      </c>
      <c r="AG11" s="240">
        <v>0</v>
      </c>
      <c r="AH11" s="240">
        <v>0</v>
      </c>
      <c r="AI11" s="240">
        <v>0</v>
      </c>
      <c r="AJ11" s="240">
        <v>0</v>
      </c>
      <c r="AK11" s="240">
        <v>0</v>
      </c>
      <c r="AL11" s="240">
        <v>0</v>
      </c>
      <c r="AM11" s="240">
        <v>0</v>
      </c>
      <c r="AN11" s="240">
        <v>0</v>
      </c>
      <c r="AO11" s="240">
        <v>0</v>
      </c>
      <c r="AP11" s="240">
        <v>0</v>
      </c>
      <c r="AQ11" s="240">
        <v>0</v>
      </c>
      <c r="AR11" s="240">
        <v>0</v>
      </c>
      <c r="AS11" s="240">
        <v>0</v>
      </c>
      <c r="AT11" s="240">
        <v>0</v>
      </c>
      <c r="AU11" s="240">
        <v>0</v>
      </c>
      <c r="AV11" s="240">
        <v>0</v>
      </c>
      <c r="AW11" s="240">
        <v>0</v>
      </c>
      <c r="AX11" s="240">
        <v>0</v>
      </c>
      <c r="AY11" s="240">
        <v>0</v>
      </c>
      <c r="AZ11" s="240">
        <v>0</v>
      </c>
      <c r="BA11" s="240">
        <v>0</v>
      </c>
      <c r="BB11" s="240">
        <v>0</v>
      </c>
      <c r="BC11" s="240">
        <v>0.84337793746606826</v>
      </c>
      <c r="BD11" s="240">
        <v>62.374820506212892</v>
      </c>
      <c r="BE11" s="240">
        <v>118.16699194612765</v>
      </c>
      <c r="BF11" s="240">
        <v>138.01982797426479</v>
      </c>
      <c r="BG11" s="240">
        <v>52.726553622867677</v>
      </c>
      <c r="BH11" s="240">
        <v>0</v>
      </c>
      <c r="BI11" s="240">
        <v>0</v>
      </c>
      <c r="BJ11" s="240">
        <v>0</v>
      </c>
      <c r="BK11" s="240">
        <v>0</v>
      </c>
      <c r="BL11" s="240">
        <v>0</v>
      </c>
      <c r="BM11" s="240">
        <v>0</v>
      </c>
      <c r="BN11" s="240">
        <v>0</v>
      </c>
      <c r="BO11" s="240">
        <v>0</v>
      </c>
      <c r="BP11" s="240">
        <v>0</v>
      </c>
      <c r="BQ11" s="240">
        <v>0</v>
      </c>
      <c r="BR11" s="240">
        <v>0</v>
      </c>
      <c r="BS11" s="240">
        <v>0</v>
      </c>
      <c r="BT11" s="240">
        <v>0</v>
      </c>
      <c r="BU11" s="240">
        <v>0</v>
      </c>
      <c r="BV11" s="240">
        <v>0</v>
      </c>
      <c r="BW11" s="240">
        <v>0</v>
      </c>
      <c r="BX11" s="240">
        <v>0</v>
      </c>
      <c r="BY11" s="240">
        <v>0</v>
      </c>
      <c r="BZ11" s="240">
        <v>0</v>
      </c>
      <c r="CA11" s="240">
        <v>0</v>
      </c>
      <c r="CB11" s="241">
        <v>0</v>
      </c>
    </row>
    <row r="12" spans="1:80" x14ac:dyDescent="0.4">
      <c r="B12" s="294" t="s">
        <v>644</v>
      </c>
      <c r="C12" s="294"/>
      <c r="D12" s="240">
        <v>0</v>
      </c>
      <c r="E12" s="240">
        <v>0</v>
      </c>
      <c r="F12" s="240">
        <v>0</v>
      </c>
      <c r="G12" s="240">
        <v>0</v>
      </c>
      <c r="H12" s="240">
        <v>0</v>
      </c>
      <c r="I12" s="240">
        <v>0</v>
      </c>
      <c r="J12" s="240">
        <v>0</v>
      </c>
      <c r="K12" s="240">
        <v>0</v>
      </c>
      <c r="L12" s="240">
        <v>0</v>
      </c>
      <c r="M12" s="240">
        <v>0</v>
      </c>
      <c r="N12" s="240">
        <v>0</v>
      </c>
      <c r="O12" s="240">
        <v>0</v>
      </c>
      <c r="P12" s="240">
        <v>0</v>
      </c>
      <c r="Q12" s="240">
        <v>0</v>
      </c>
      <c r="R12" s="240">
        <v>0</v>
      </c>
      <c r="S12" s="240">
        <v>0</v>
      </c>
      <c r="T12" s="240">
        <v>0</v>
      </c>
      <c r="U12" s="240">
        <v>0</v>
      </c>
      <c r="V12" s="240">
        <v>0</v>
      </c>
      <c r="W12" s="240">
        <v>0</v>
      </c>
      <c r="X12" s="240">
        <v>0</v>
      </c>
      <c r="Y12" s="240">
        <v>0</v>
      </c>
      <c r="Z12" s="240">
        <v>0</v>
      </c>
      <c r="AA12" s="240">
        <v>0</v>
      </c>
      <c r="AB12" s="240">
        <v>0</v>
      </c>
      <c r="AC12" s="240">
        <v>0</v>
      </c>
      <c r="AD12" s="240">
        <v>0</v>
      </c>
      <c r="AE12" s="240">
        <v>0</v>
      </c>
      <c r="AF12" s="240">
        <v>0</v>
      </c>
      <c r="AG12" s="240">
        <v>0</v>
      </c>
      <c r="AH12" s="240">
        <v>0</v>
      </c>
      <c r="AI12" s="240">
        <v>0</v>
      </c>
      <c r="AJ12" s="240">
        <v>0</v>
      </c>
      <c r="AK12" s="240">
        <v>0</v>
      </c>
      <c r="AL12" s="240">
        <v>0</v>
      </c>
      <c r="AM12" s="240">
        <v>0</v>
      </c>
      <c r="AN12" s="240">
        <v>0</v>
      </c>
      <c r="AO12" s="240">
        <v>0</v>
      </c>
      <c r="AP12" s="240">
        <v>0</v>
      </c>
      <c r="AQ12" s="240">
        <v>0</v>
      </c>
      <c r="AR12" s="240">
        <v>0</v>
      </c>
      <c r="AS12" s="240">
        <v>0</v>
      </c>
      <c r="AT12" s="240">
        <v>0</v>
      </c>
      <c r="AU12" s="240">
        <v>0</v>
      </c>
      <c r="AV12" s="240">
        <v>0</v>
      </c>
      <c r="AW12" s="240">
        <v>0</v>
      </c>
      <c r="AX12" s="240">
        <v>0</v>
      </c>
      <c r="AY12" s="240">
        <v>0</v>
      </c>
      <c r="AZ12" s="240">
        <v>0</v>
      </c>
      <c r="BA12" s="240">
        <v>0</v>
      </c>
      <c r="BB12" s="240">
        <v>0</v>
      </c>
      <c r="BC12" s="240">
        <v>0</v>
      </c>
      <c r="BD12" s="240">
        <v>0</v>
      </c>
      <c r="BE12" s="240">
        <v>0</v>
      </c>
      <c r="BF12" s="240">
        <v>51.839392678223646</v>
      </c>
      <c r="BG12" s="240">
        <v>69.481168774627349</v>
      </c>
      <c r="BH12" s="240">
        <v>57.811319316598166</v>
      </c>
      <c r="BI12" s="240">
        <v>46.460102314135305</v>
      </c>
      <c r="BJ12" s="240">
        <v>52.534724744122265</v>
      </c>
      <c r="BK12" s="240">
        <v>67.25279048782717</v>
      </c>
      <c r="BL12" s="240">
        <v>66.686643829285629</v>
      </c>
      <c r="BM12" s="240">
        <v>94.074258076722643</v>
      </c>
      <c r="BN12" s="240">
        <v>0</v>
      </c>
      <c r="BO12" s="240">
        <v>0</v>
      </c>
      <c r="BP12" s="240">
        <v>0</v>
      </c>
      <c r="BQ12" s="240">
        <v>0</v>
      </c>
      <c r="BR12" s="240">
        <v>0</v>
      </c>
      <c r="BS12" s="240">
        <v>0</v>
      </c>
      <c r="BT12" s="240">
        <v>0</v>
      </c>
      <c r="BU12" s="240">
        <v>0</v>
      </c>
      <c r="BV12" s="240">
        <v>0</v>
      </c>
      <c r="BW12" s="240">
        <v>0</v>
      </c>
      <c r="BX12" s="240">
        <v>0</v>
      </c>
      <c r="BY12" s="240">
        <v>0</v>
      </c>
      <c r="BZ12" s="240">
        <v>0</v>
      </c>
      <c r="CA12" s="240">
        <v>0</v>
      </c>
      <c r="CB12" s="241">
        <v>0</v>
      </c>
    </row>
    <row r="13" spans="1:80" x14ac:dyDescent="0.4">
      <c r="B13" s="294" t="s">
        <v>645</v>
      </c>
      <c r="C13" s="294"/>
      <c r="D13" s="240">
        <v>0</v>
      </c>
      <c r="E13" s="240">
        <v>0</v>
      </c>
      <c r="F13" s="240">
        <v>0</v>
      </c>
      <c r="G13" s="240">
        <v>0</v>
      </c>
      <c r="H13" s="240">
        <v>0</v>
      </c>
      <c r="I13" s="240">
        <v>0</v>
      </c>
      <c r="J13" s="240">
        <v>0</v>
      </c>
      <c r="K13" s="240">
        <v>0</v>
      </c>
      <c r="L13" s="240">
        <v>0</v>
      </c>
      <c r="M13" s="240">
        <v>0</v>
      </c>
      <c r="N13" s="240">
        <v>0</v>
      </c>
      <c r="O13" s="240">
        <v>0</v>
      </c>
      <c r="P13" s="240">
        <v>0</v>
      </c>
      <c r="Q13" s="240">
        <v>0</v>
      </c>
      <c r="R13" s="240">
        <v>0</v>
      </c>
      <c r="S13" s="240">
        <v>0</v>
      </c>
      <c r="T13" s="240">
        <v>0</v>
      </c>
      <c r="U13" s="240">
        <v>0</v>
      </c>
      <c r="V13" s="240">
        <v>0</v>
      </c>
      <c r="W13" s="240">
        <v>0</v>
      </c>
      <c r="X13" s="240">
        <v>0</v>
      </c>
      <c r="Y13" s="240">
        <v>0</v>
      </c>
      <c r="Z13" s="240">
        <v>0</v>
      </c>
      <c r="AA13" s="240">
        <v>0</v>
      </c>
      <c r="AB13" s="240">
        <v>0</v>
      </c>
      <c r="AC13" s="240">
        <v>0</v>
      </c>
      <c r="AD13" s="240">
        <v>0</v>
      </c>
      <c r="AE13" s="240">
        <v>0</v>
      </c>
      <c r="AF13" s="240">
        <v>0</v>
      </c>
      <c r="AG13" s="240">
        <v>0</v>
      </c>
      <c r="AH13" s="240">
        <v>0</v>
      </c>
      <c r="AI13" s="240">
        <v>0</v>
      </c>
      <c r="AJ13" s="240">
        <v>0</v>
      </c>
      <c r="AK13" s="240">
        <v>0</v>
      </c>
      <c r="AL13" s="240">
        <v>0</v>
      </c>
      <c r="AM13" s="240">
        <v>0</v>
      </c>
      <c r="AN13" s="240">
        <v>0</v>
      </c>
      <c r="AO13" s="240">
        <v>0</v>
      </c>
      <c r="AP13" s="240">
        <v>0</v>
      </c>
      <c r="AQ13" s="240">
        <v>0</v>
      </c>
      <c r="AR13" s="240">
        <v>0</v>
      </c>
      <c r="AS13" s="240">
        <v>0</v>
      </c>
      <c r="AT13" s="240">
        <v>0</v>
      </c>
      <c r="AU13" s="240">
        <v>0</v>
      </c>
      <c r="AV13" s="240">
        <v>0</v>
      </c>
      <c r="AW13" s="240">
        <v>0</v>
      </c>
      <c r="AX13" s="240">
        <v>0</v>
      </c>
      <c r="AY13" s="240">
        <v>0</v>
      </c>
      <c r="AZ13" s="240">
        <v>0</v>
      </c>
      <c r="BA13" s="240">
        <v>0</v>
      </c>
      <c r="BB13" s="240">
        <v>0</v>
      </c>
      <c r="BC13" s="240">
        <v>0</v>
      </c>
      <c r="BD13" s="240">
        <v>0</v>
      </c>
      <c r="BE13" s="240">
        <v>0</v>
      </c>
      <c r="BF13" s="240">
        <v>63.829945341322748</v>
      </c>
      <c r="BG13" s="240">
        <v>70.175487719896324</v>
      </c>
      <c r="BH13" s="240">
        <v>59.390225271597572</v>
      </c>
      <c r="BI13" s="240">
        <v>47.577507330361449</v>
      </c>
      <c r="BJ13" s="240">
        <v>57.599236080174677</v>
      </c>
      <c r="BK13" s="240">
        <v>69.27339501857692</v>
      </c>
      <c r="BL13" s="240">
        <v>69.178949309018037</v>
      </c>
      <c r="BM13" s="240">
        <v>43.005375120787505</v>
      </c>
      <c r="BN13" s="240">
        <v>0</v>
      </c>
      <c r="BO13" s="240">
        <v>0</v>
      </c>
      <c r="BP13" s="240">
        <v>0</v>
      </c>
      <c r="BQ13" s="240">
        <v>0</v>
      </c>
      <c r="BR13" s="240">
        <v>0</v>
      </c>
      <c r="BS13" s="240">
        <v>0</v>
      </c>
      <c r="BT13" s="240">
        <v>0</v>
      </c>
      <c r="BU13" s="240">
        <v>0</v>
      </c>
      <c r="BV13" s="240">
        <v>0</v>
      </c>
      <c r="BW13" s="240">
        <v>0</v>
      </c>
      <c r="BX13" s="240">
        <v>0</v>
      </c>
      <c r="BY13" s="240">
        <v>0</v>
      </c>
      <c r="BZ13" s="240">
        <v>0</v>
      </c>
      <c r="CA13" s="240">
        <v>0</v>
      </c>
      <c r="CB13" s="241">
        <v>0</v>
      </c>
    </row>
    <row r="14" spans="1:80" ht="15.4" thickBot="1" x14ac:dyDescent="0.45">
      <c r="A14" s="259"/>
      <c r="B14" s="307"/>
      <c r="C14" s="307"/>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4"/>
    </row>
    <row r="15" spans="1:80" x14ac:dyDescent="0.4">
      <c r="B15" s="25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c r="BU15" s="237"/>
      <c r="BV15" s="237"/>
      <c r="BW15" s="237"/>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4"/>
      <c r="BW1" s="264"/>
      <c r="BX1" s="264"/>
    </row>
    <row r="2" spans="1:80" ht="15.75" customHeight="1" x14ac:dyDescent="0.4">
      <c r="A2" s="46" t="s">
        <v>40</v>
      </c>
      <c r="B2" s="19" t="s">
        <v>646</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ht="26.25" customHeight="1" x14ac:dyDescent="0.4">
      <c r="A4" s="364"/>
      <c r="B4" s="169" t="s">
        <v>647</v>
      </c>
      <c r="C4" s="277"/>
      <c r="D4" s="365">
        <f t="shared" ref="D4:AI4" si="0">SUM(D5,D8,D9)</f>
        <v>0</v>
      </c>
      <c r="E4" s="365">
        <f t="shared" si="0"/>
        <v>0</v>
      </c>
      <c r="F4" s="365">
        <f t="shared" si="0"/>
        <v>0</v>
      </c>
      <c r="G4" s="365">
        <f t="shared" si="0"/>
        <v>0</v>
      </c>
      <c r="H4" s="365">
        <f t="shared" si="0"/>
        <v>0</v>
      </c>
      <c r="I4" s="365">
        <f t="shared" si="0"/>
        <v>0</v>
      </c>
      <c r="J4" s="365">
        <f t="shared" si="0"/>
        <v>0</v>
      </c>
      <c r="K4" s="365">
        <f t="shared" si="0"/>
        <v>0</v>
      </c>
      <c r="L4" s="365">
        <f t="shared" si="0"/>
        <v>0</v>
      </c>
      <c r="M4" s="365">
        <f t="shared" si="0"/>
        <v>0</v>
      </c>
      <c r="N4" s="365">
        <f t="shared" si="0"/>
        <v>0</v>
      </c>
      <c r="O4" s="365">
        <f t="shared" si="0"/>
        <v>0</v>
      </c>
      <c r="P4" s="365">
        <f t="shared" si="0"/>
        <v>0</v>
      </c>
      <c r="Q4" s="365">
        <f t="shared" si="0"/>
        <v>0</v>
      </c>
      <c r="R4" s="365">
        <f t="shared" si="0"/>
        <v>0</v>
      </c>
      <c r="S4" s="365">
        <f t="shared" si="0"/>
        <v>0</v>
      </c>
      <c r="T4" s="365">
        <f t="shared" si="0"/>
        <v>0</v>
      </c>
      <c r="U4" s="365">
        <f t="shared" si="0"/>
        <v>0</v>
      </c>
      <c r="V4" s="365">
        <f t="shared" si="0"/>
        <v>0</v>
      </c>
      <c r="W4" s="365">
        <f t="shared" si="0"/>
        <v>0</v>
      </c>
      <c r="X4" s="365">
        <f t="shared" si="0"/>
        <v>0</v>
      </c>
      <c r="Y4" s="365">
        <f t="shared" si="0"/>
        <v>0</v>
      </c>
      <c r="Z4" s="365">
        <f t="shared" si="0"/>
        <v>0</v>
      </c>
      <c r="AA4" s="365">
        <f t="shared" si="0"/>
        <v>0</v>
      </c>
      <c r="AB4" s="365">
        <f t="shared" si="0"/>
        <v>0</v>
      </c>
      <c r="AC4" s="365">
        <f t="shared" si="0"/>
        <v>0</v>
      </c>
      <c r="AD4" s="365">
        <f t="shared" si="0"/>
        <v>0</v>
      </c>
      <c r="AE4" s="365">
        <f t="shared" si="0"/>
        <v>0</v>
      </c>
      <c r="AF4" s="365">
        <f t="shared" si="0"/>
        <v>0</v>
      </c>
      <c r="AG4" s="365">
        <f t="shared" si="0"/>
        <v>0</v>
      </c>
      <c r="AH4" s="365">
        <f t="shared" si="0"/>
        <v>561</v>
      </c>
      <c r="AI4" s="365">
        <f t="shared" si="0"/>
        <v>624</v>
      </c>
      <c r="AJ4" s="365">
        <f t="shared" ref="AJ4:BO4" si="1">SUM(AJ5,AJ8,AJ9)</f>
        <v>729</v>
      </c>
      <c r="AK4" s="365">
        <f t="shared" si="1"/>
        <v>924.13</v>
      </c>
      <c r="AL4" s="365">
        <f t="shared" si="1"/>
        <v>941</v>
      </c>
      <c r="AM4" s="365">
        <f t="shared" si="1"/>
        <v>985</v>
      </c>
      <c r="AN4" s="365">
        <f t="shared" si="1"/>
        <v>1189</v>
      </c>
      <c r="AO4" s="365">
        <f t="shared" si="1"/>
        <v>1371</v>
      </c>
      <c r="AP4" s="365">
        <f t="shared" si="1"/>
        <v>1458</v>
      </c>
      <c r="AQ4" s="365">
        <f t="shared" si="1"/>
        <v>1574</v>
      </c>
      <c r="AR4" s="365">
        <f t="shared" si="1"/>
        <v>1853.9770000000001</v>
      </c>
      <c r="AS4" s="365">
        <f t="shared" si="1"/>
        <v>2050.058</v>
      </c>
      <c r="AT4" s="365">
        <f t="shared" si="1"/>
        <v>2305.1849999999999</v>
      </c>
      <c r="AU4" s="365">
        <f t="shared" si="1"/>
        <v>2758</v>
      </c>
      <c r="AV4" s="365">
        <f t="shared" si="1"/>
        <v>3728</v>
      </c>
      <c r="AW4" s="365">
        <f t="shared" si="1"/>
        <v>3939</v>
      </c>
      <c r="AX4" s="365">
        <f t="shared" si="1"/>
        <v>3969</v>
      </c>
      <c r="AY4" s="365">
        <f t="shared" si="1"/>
        <v>3888</v>
      </c>
      <c r="AZ4" s="365">
        <f t="shared" si="1"/>
        <v>3815</v>
      </c>
      <c r="BA4" s="365">
        <f t="shared" si="1"/>
        <v>3773</v>
      </c>
      <c r="BB4" s="365">
        <f t="shared" si="1"/>
        <v>3619</v>
      </c>
      <c r="BC4" s="365">
        <f t="shared" si="1"/>
        <v>3781</v>
      </c>
      <c r="BD4" s="365">
        <f t="shared" si="1"/>
        <v>4095</v>
      </c>
      <c r="BE4" s="365">
        <f t="shared" si="1"/>
        <v>4486</v>
      </c>
      <c r="BF4" s="365">
        <f t="shared" si="1"/>
        <v>4484</v>
      </c>
      <c r="BG4" s="365">
        <f t="shared" si="1"/>
        <v>4851.1851234350615</v>
      </c>
      <c r="BH4" s="365">
        <f t="shared" si="1"/>
        <v>6099.3140000000003</v>
      </c>
      <c r="BI4" s="365">
        <f t="shared" si="1"/>
        <v>6508.5602195999991</v>
      </c>
      <c r="BJ4" s="365">
        <f t="shared" si="1"/>
        <v>6954.7246595999977</v>
      </c>
      <c r="BK4" s="365">
        <f t="shared" si="1"/>
        <v>7455.2028207140329</v>
      </c>
      <c r="BL4" s="365">
        <f t="shared" si="1"/>
        <v>7793.5174822999979</v>
      </c>
      <c r="BM4" s="365">
        <f t="shared" si="1"/>
        <v>8225.126148360001</v>
      </c>
      <c r="BN4" s="365">
        <f t="shared" si="1"/>
        <v>8242.1568431600008</v>
      </c>
      <c r="BO4" s="365">
        <f t="shared" si="1"/>
        <v>8052.1531093099993</v>
      </c>
      <c r="BP4" s="365">
        <f t="shared" ref="BP4:CB4" si="2">SUM(BP5,BP8,BP9)</f>
        <v>7510.8751163199995</v>
      </c>
      <c r="BQ4" s="365">
        <f t="shared" si="2"/>
        <v>7041.5234761999718</v>
      </c>
      <c r="BR4" s="365">
        <f t="shared" si="2"/>
        <v>6576.0799377400017</v>
      </c>
      <c r="BS4" s="365">
        <f t="shared" si="2"/>
        <v>6078.7060508699969</v>
      </c>
      <c r="BT4" s="365">
        <f t="shared" si="2"/>
        <v>5665.5855551100012</v>
      </c>
      <c r="BU4" s="365">
        <f t="shared" si="2"/>
        <v>5367.648018240001</v>
      </c>
      <c r="BV4" s="365">
        <f t="shared" si="2"/>
        <v>5139.8772267200002</v>
      </c>
      <c r="BW4" s="365">
        <f t="shared" si="2"/>
        <v>5130.441850823433</v>
      </c>
      <c r="BX4" s="365">
        <f t="shared" si="2"/>
        <v>5287.699506121071</v>
      </c>
      <c r="BY4" s="365">
        <f t="shared" si="2"/>
        <v>5309.5206715153463</v>
      </c>
      <c r="BZ4" s="365">
        <f t="shared" si="2"/>
        <v>5200.4306694573161</v>
      </c>
      <c r="CA4" s="365">
        <f t="shared" si="2"/>
        <v>5099.2268296796856</v>
      </c>
      <c r="CB4" s="366">
        <f t="shared" si="2"/>
        <v>5093.0357611590689</v>
      </c>
    </row>
    <row r="5" spans="1:80" s="276" customFormat="1" ht="24" customHeight="1" x14ac:dyDescent="0.4">
      <c r="B5" s="64" t="s">
        <v>648</v>
      </c>
      <c r="C5" s="66"/>
      <c r="D5" s="367">
        <f t="shared" ref="D5:AI5" si="3">SUM(D6:D7)</f>
        <v>0</v>
      </c>
      <c r="E5" s="367">
        <f t="shared" si="3"/>
        <v>0</v>
      </c>
      <c r="F5" s="367">
        <f t="shared" si="3"/>
        <v>0</v>
      </c>
      <c r="G5" s="367">
        <f t="shared" si="3"/>
        <v>0</v>
      </c>
      <c r="H5" s="367">
        <f t="shared" si="3"/>
        <v>0</v>
      </c>
      <c r="I5" s="367">
        <f t="shared" si="3"/>
        <v>0</v>
      </c>
      <c r="J5" s="367">
        <f t="shared" si="3"/>
        <v>0</v>
      </c>
      <c r="K5" s="367">
        <f t="shared" si="3"/>
        <v>0</v>
      </c>
      <c r="L5" s="367">
        <f t="shared" si="3"/>
        <v>0</v>
      </c>
      <c r="M5" s="367">
        <f t="shared" si="3"/>
        <v>0</v>
      </c>
      <c r="N5" s="367">
        <f t="shared" si="3"/>
        <v>0</v>
      </c>
      <c r="O5" s="367">
        <f t="shared" si="3"/>
        <v>0</v>
      </c>
      <c r="P5" s="367">
        <f t="shared" si="3"/>
        <v>0</v>
      </c>
      <c r="Q5" s="367">
        <f t="shared" si="3"/>
        <v>0</v>
      </c>
      <c r="R5" s="367">
        <f t="shared" si="3"/>
        <v>0</v>
      </c>
      <c r="S5" s="367">
        <f t="shared" si="3"/>
        <v>0</v>
      </c>
      <c r="T5" s="367">
        <f t="shared" si="3"/>
        <v>0</v>
      </c>
      <c r="U5" s="367">
        <f t="shared" si="3"/>
        <v>0</v>
      </c>
      <c r="V5" s="367">
        <f t="shared" si="3"/>
        <v>0</v>
      </c>
      <c r="W5" s="367">
        <f t="shared" si="3"/>
        <v>0</v>
      </c>
      <c r="X5" s="367">
        <f t="shared" si="3"/>
        <v>0</v>
      </c>
      <c r="Y5" s="367">
        <f t="shared" si="3"/>
        <v>0</v>
      </c>
      <c r="Z5" s="367">
        <f t="shared" si="3"/>
        <v>0</v>
      </c>
      <c r="AA5" s="367">
        <f t="shared" si="3"/>
        <v>0</v>
      </c>
      <c r="AB5" s="367">
        <f t="shared" si="3"/>
        <v>0</v>
      </c>
      <c r="AC5" s="367">
        <f t="shared" si="3"/>
        <v>0</v>
      </c>
      <c r="AD5" s="367">
        <f t="shared" si="3"/>
        <v>0</v>
      </c>
      <c r="AE5" s="367">
        <f t="shared" si="3"/>
        <v>0</v>
      </c>
      <c r="AF5" s="367">
        <f t="shared" si="3"/>
        <v>0</v>
      </c>
      <c r="AG5" s="367">
        <f t="shared" si="3"/>
        <v>0</v>
      </c>
      <c r="AH5" s="367">
        <f t="shared" si="3"/>
        <v>0</v>
      </c>
      <c r="AI5" s="367">
        <f t="shared" si="3"/>
        <v>0</v>
      </c>
      <c r="AJ5" s="367">
        <f t="shared" ref="AJ5:BO5" si="4">SUM(AJ6:AJ7)</f>
        <v>0</v>
      </c>
      <c r="AK5" s="367">
        <f t="shared" si="4"/>
        <v>0</v>
      </c>
      <c r="AL5" s="367">
        <f t="shared" si="4"/>
        <v>0</v>
      </c>
      <c r="AM5" s="367">
        <f t="shared" si="4"/>
        <v>0</v>
      </c>
      <c r="AN5" s="367">
        <f t="shared" si="4"/>
        <v>0</v>
      </c>
      <c r="AO5" s="367">
        <f t="shared" si="4"/>
        <v>0</v>
      </c>
      <c r="AP5" s="367">
        <f t="shared" si="4"/>
        <v>0</v>
      </c>
      <c r="AQ5" s="367">
        <f t="shared" si="4"/>
        <v>0</v>
      </c>
      <c r="AR5" s="367">
        <f t="shared" si="4"/>
        <v>0</v>
      </c>
      <c r="AS5" s="367">
        <f t="shared" si="4"/>
        <v>0</v>
      </c>
      <c r="AT5" s="367">
        <f t="shared" si="4"/>
        <v>0</v>
      </c>
      <c r="AU5" s="367">
        <f t="shared" si="4"/>
        <v>0</v>
      </c>
      <c r="AV5" s="367">
        <f t="shared" si="4"/>
        <v>0</v>
      </c>
      <c r="AW5" s="367">
        <f t="shared" si="4"/>
        <v>0</v>
      </c>
      <c r="AX5" s="367">
        <f t="shared" si="4"/>
        <v>0</v>
      </c>
      <c r="AY5" s="367">
        <f t="shared" si="4"/>
        <v>0</v>
      </c>
      <c r="AZ5" s="367">
        <f t="shared" si="4"/>
        <v>0</v>
      </c>
      <c r="BA5" s="367">
        <f t="shared" si="4"/>
        <v>0</v>
      </c>
      <c r="BB5" s="367">
        <f t="shared" si="4"/>
        <v>0</v>
      </c>
      <c r="BC5" s="367">
        <f t="shared" si="4"/>
        <v>0</v>
      </c>
      <c r="BD5" s="367">
        <f t="shared" si="4"/>
        <v>0</v>
      </c>
      <c r="BE5" s="367">
        <f t="shared" si="4"/>
        <v>0</v>
      </c>
      <c r="BF5" s="367">
        <f t="shared" si="4"/>
        <v>0</v>
      </c>
      <c r="BG5" s="367">
        <f t="shared" si="4"/>
        <v>2336.1031234350612</v>
      </c>
      <c r="BH5" s="367">
        <f t="shared" si="4"/>
        <v>5970.616</v>
      </c>
      <c r="BI5" s="367">
        <f t="shared" si="4"/>
        <v>6426.2752195999992</v>
      </c>
      <c r="BJ5" s="367">
        <f t="shared" si="4"/>
        <v>6868.5436595999981</v>
      </c>
      <c r="BK5" s="367">
        <f t="shared" si="4"/>
        <v>7367.1248207140325</v>
      </c>
      <c r="BL5" s="367">
        <f t="shared" si="4"/>
        <v>7703.3184822999983</v>
      </c>
      <c r="BM5" s="367">
        <f t="shared" si="4"/>
        <v>8128.8851483600001</v>
      </c>
      <c r="BN5" s="367">
        <f t="shared" si="4"/>
        <v>8242.1568431600008</v>
      </c>
      <c r="BO5" s="367">
        <f t="shared" si="4"/>
        <v>8052.1531093099993</v>
      </c>
      <c r="BP5" s="367">
        <f t="shared" ref="BP5:CB5" si="5">SUM(BP6:BP7)</f>
        <v>7510.8751163199995</v>
      </c>
      <c r="BQ5" s="367">
        <f t="shared" si="5"/>
        <v>7041.5234761999718</v>
      </c>
      <c r="BR5" s="367">
        <f t="shared" si="5"/>
        <v>6576.0799377400017</v>
      </c>
      <c r="BS5" s="367">
        <f t="shared" si="5"/>
        <v>6078.7060508699969</v>
      </c>
      <c r="BT5" s="367">
        <f t="shared" si="5"/>
        <v>5665.5855551100012</v>
      </c>
      <c r="BU5" s="367">
        <f t="shared" si="5"/>
        <v>5367.648018240001</v>
      </c>
      <c r="BV5" s="367">
        <f t="shared" si="5"/>
        <v>5139.8772267200002</v>
      </c>
      <c r="BW5" s="367">
        <f t="shared" si="5"/>
        <v>5130.441850823433</v>
      </c>
      <c r="BX5" s="367">
        <f t="shared" si="5"/>
        <v>5287.699506121071</v>
      </c>
      <c r="BY5" s="367">
        <f t="shared" si="5"/>
        <v>5309.5206715153463</v>
      </c>
      <c r="BZ5" s="367">
        <f t="shared" si="5"/>
        <v>5200.4306694573161</v>
      </c>
      <c r="CA5" s="367">
        <f t="shared" si="5"/>
        <v>5099.2268296796856</v>
      </c>
      <c r="CB5" s="368">
        <f t="shared" si="5"/>
        <v>5093.0357611590689</v>
      </c>
    </row>
    <row r="6" spans="1:80" x14ac:dyDescent="0.4">
      <c r="B6" s="171" t="s">
        <v>649</v>
      </c>
      <c r="C6" s="64"/>
      <c r="D6" s="369">
        <v>0</v>
      </c>
      <c r="E6" s="369">
        <v>0</v>
      </c>
      <c r="F6" s="369">
        <v>0</v>
      </c>
      <c r="G6" s="369">
        <v>0</v>
      </c>
      <c r="H6" s="369">
        <v>0</v>
      </c>
      <c r="I6" s="369">
        <v>0</v>
      </c>
      <c r="J6" s="369">
        <v>0</v>
      </c>
      <c r="K6" s="369">
        <v>0</v>
      </c>
      <c r="L6" s="369">
        <v>0</v>
      </c>
      <c r="M6" s="369">
        <v>0</v>
      </c>
      <c r="N6" s="369">
        <v>0</v>
      </c>
      <c r="O6" s="369">
        <v>0</v>
      </c>
      <c r="P6" s="369">
        <v>0</v>
      </c>
      <c r="Q6" s="369">
        <v>0</v>
      </c>
      <c r="R6" s="369">
        <v>0</v>
      </c>
      <c r="S6" s="369">
        <v>0</v>
      </c>
      <c r="T6" s="369">
        <v>0</v>
      </c>
      <c r="U6" s="369">
        <v>0</v>
      </c>
      <c r="V6" s="369">
        <v>0</v>
      </c>
      <c r="W6" s="369">
        <v>0</v>
      </c>
      <c r="X6" s="369">
        <v>0</v>
      </c>
      <c r="Y6" s="369">
        <v>0</v>
      </c>
      <c r="Z6" s="369">
        <v>0</v>
      </c>
      <c r="AA6" s="369">
        <v>0</v>
      </c>
      <c r="AB6" s="369">
        <v>0</v>
      </c>
      <c r="AC6" s="369">
        <v>0</v>
      </c>
      <c r="AD6" s="369">
        <v>0</v>
      </c>
      <c r="AE6" s="369">
        <v>0</v>
      </c>
      <c r="AF6" s="369">
        <v>0</v>
      </c>
      <c r="AG6" s="369">
        <v>0</v>
      </c>
      <c r="AH6" s="369">
        <v>0</v>
      </c>
      <c r="AI6" s="369">
        <v>0</v>
      </c>
      <c r="AJ6" s="369">
        <v>0</v>
      </c>
      <c r="AK6" s="369">
        <v>0</v>
      </c>
      <c r="AL6" s="369">
        <v>0</v>
      </c>
      <c r="AM6" s="369">
        <v>0</v>
      </c>
      <c r="AN6" s="369">
        <v>0</v>
      </c>
      <c r="AO6" s="369">
        <v>0</v>
      </c>
      <c r="AP6" s="369">
        <v>0</v>
      </c>
      <c r="AQ6" s="369">
        <v>0</v>
      </c>
      <c r="AR6" s="369">
        <v>0</v>
      </c>
      <c r="AS6" s="369">
        <v>0</v>
      </c>
      <c r="AT6" s="369">
        <v>0</v>
      </c>
      <c r="AU6" s="369">
        <v>0</v>
      </c>
      <c r="AV6" s="369">
        <v>0</v>
      </c>
      <c r="AW6" s="369">
        <v>0</v>
      </c>
      <c r="AX6" s="369">
        <v>0</v>
      </c>
      <c r="AY6" s="369">
        <v>0</v>
      </c>
      <c r="AZ6" s="369">
        <v>0</v>
      </c>
      <c r="BA6" s="369">
        <v>0</v>
      </c>
      <c r="BB6" s="369">
        <v>0</v>
      </c>
      <c r="BC6" s="369">
        <v>0</v>
      </c>
      <c r="BD6" s="369">
        <v>0</v>
      </c>
      <c r="BE6" s="369">
        <v>0</v>
      </c>
      <c r="BF6" s="369">
        <v>0</v>
      </c>
      <c r="BG6" s="369">
        <v>2014.2471386050611</v>
      </c>
      <c r="BH6" s="369">
        <v>5015.7</v>
      </c>
      <c r="BI6" s="369">
        <v>5423.7671116726178</v>
      </c>
      <c r="BJ6" s="369">
        <v>5757.8360123012462</v>
      </c>
      <c r="BK6" s="369">
        <v>6177.3624194595423</v>
      </c>
      <c r="BL6" s="369">
        <v>6490.1720590102777</v>
      </c>
      <c r="BM6" s="369">
        <v>6915.0678474402721</v>
      </c>
      <c r="BN6" s="369">
        <v>6948.1568948414524</v>
      </c>
      <c r="BO6" s="369">
        <v>6809.6169528651753</v>
      </c>
      <c r="BP6" s="369">
        <v>6513.1149729962708</v>
      </c>
      <c r="BQ6" s="369">
        <v>6130.2807911553373</v>
      </c>
      <c r="BR6" s="369">
        <v>5797.0775256391153</v>
      </c>
      <c r="BS6" s="369">
        <v>5456.4054314190616</v>
      </c>
      <c r="BT6" s="369">
        <v>5243.7866305220668</v>
      </c>
      <c r="BU6" s="369">
        <v>4972.5094967900277</v>
      </c>
      <c r="BV6" s="369">
        <v>4731.5968871425393</v>
      </c>
      <c r="BW6" s="369">
        <v>4738.888015718424</v>
      </c>
      <c r="BX6" s="369">
        <v>4904.3781202186728</v>
      </c>
      <c r="BY6" s="369">
        <v>4940.4770410520405</v>
      </c>
      <c r="BZ6" s="369">
        <v>4849.8182525758511</v>
      </c>
      <c r="CA6" s="369">
        <v>4772.8129534473755</v>
      </c>
      <c r="CB6" s="370">
        <v>4782.9181020772221</v>
      </c>
    </row>
    <row r="7" spans="1:80" x14ac:dyDescent="0.4">
      <c r="B7" s="171" t="s">
        <v>650</v>
      </c>
      <c r="C7" s="64"/>
      <c r="D7" s="369">
        <v>0</v>
      </c>
      <c r="E7" s="369">
        <v>0</v>
      </c>
      <c r="F7" s="369">
        <v>0</v>
      </c>
      <c r="G7" s="369">
        <v>0</v>
      </c>
      <c r="H7" s="369">
        <v>0</v>
      </c>
      <c r="I7" s="369">
        <v>0</v>
      </c>
      <c r="J7" s="369">
        <v>0</v>
      </c>
      <c r="K7" s="369">
        <v>0</v>
      </c>
      <c r="L7" s="369">
        <v>0</v>
      </c>
      <c r="M7" s="369">
        <v>0</v>
      </c>
      <c r="N7" s="369">
        <v>0</v>
      </c>
      <c r="O7" s="369">
        <v>0</v>
      </c>
      <c r="P7" s="369">
        <v>0</v>
      </c>
      <c r="Q7" s="369">
        <v>0</v>
      </c>
      <c r="R7" s="369">
        <v>0</v>
      </c>
      <c r="S7" s="369">
        <v>0</v>
      </c>
      <c r="T7" s="369">
        <v>0</v>
      </c>
      <c r="U7" s="369">
        <v>0</v>
      </c>
      <c r="V7" s="369">
        <v>0</v>
      </c>
      <c r="W7" s="369">
        <v>0</v>
      </c>
      <c r="X7" s="369">
        <v>0</v>
      </c>
      <c r="Y7" s="369">
        <v>0</v>
      </c>
      <c r="Z7" s="369">
        <v>0</v>
      </c>
      <c r="AA7" s="369">
        <v>0</v>
      </c>
      <c r="AB7" s="369">
        <v>0</v>
      </c>
      <c r="AC7" s="369">
        <v>0</v>
      </c>
      <c r="AD7" s="369">
        <v>0</v>
      </c>
      <c r="AE7" s="369">
        <v>0</v>
      </c>
      <c r="AF7" s="369">
        <v>0</v>
      </c>
      <c r="AG7" s="369">
        <v>0</v>
      </c>
      <c r="AH7" s="369">
        <v>0</v>
      </c>
      <c r="AI7" s="369">
        <v>0</v>
      </c>
      <c r="AJ7" s="369">
        <v>0</v>
      </c>
      <c r="AK7" s="369">
        <v>0</v>
      </c>
      <c r="AL7" s="369">
        <v>0</v>
      </c>
      <c r="AM7" s="369">
        <v>0</v>
      </c>
      <c r="AN7" s="369">
        <v>0</v>
      </c>
      <c r="AO7" s="369">
        <v>0</v>
      </c>
      <c r="AP7" s="369">
        <v>0</v>
      </c>
      <c r="AQ7" s="369">
        <v>0</v>
      </c>
      <c r="AR7" s="369">
        <v>0</v>
      </c>
      <c r="AS7" s="369">
        <v>0</v>
      </c>
      <c r="AT7" s="369">
        <v>0</v>
      </c>
      <c r="AU7" s="369">
        <v>0</v>
      </c>
      <c r="AV7" s="369">
        <v>0</v>
      </c>
      <c r="AW7" s="369">
        <v>0</v>
      </c>
      <c r="AX7" s="369">
        <v>0</v>
      </c>
      <c r="AY7" s="369">
        <v>0</v>
      </c>
      <c r="AZ7" s="369">
        <v>0</v>
      </c>
      <c r="BA7" s="369">
        <v>0</v>
      </c>
      <c r="BB7" s="369">
        <v>0</v>
      </c>
      <c r="BC7" s="369">
        <v>0</v>
      </c>
      <c r="BD7" s="369">
        <v>0</v>
      </c>
      <c r="BE7" s="369">
        <v>0</v>
      </c>
      <c r="BF7" s="369">
        <v>0</v>
      </c>
      <c r="BG7" s="369">
        <v>321.85598482999995</v>
      </c>
      <c r="BH7" s="369">
        <v>954.91600000000017</v>
      </c>
      <c r="BI7" s="369">
        <v>1002.5081079273812</v>
      </c>
      <c r="BJ7" s="369">
        <v>1110.7076472987521</v>
      </c>
      <c r="BK7" s="369">
        <v>1189.7624012544898</v>
      </c>
      <c r="BL7" s="369">
        <v>1213.1464232897204</v>
      </c>
      <c r="BM7" s="369">
        <v>1213.8173009197278</v>
      </c>
      <c r="BN7" s="369">
        <v>1293.9999483185484</v>
      </c>
      <c r="BO7" s="369">
        <v>1242.536156444824</v>
      </c>
      <c r="BP7" s="369">
        <v>997.76014332372893</v>
      </c>
      <c r="BQ7" s="369">
        <v>911.24268504463487</v>
      </c>
      <c r="BR7" s="369">
        <v>779.00241210088666</v>
      </c>
      <c r="BS7" s="369">
        <v>622.30061945093507</v>
      </c>
      <c r="BT7" s="369">
        <v>421.79892458793393</v>
      </c>
      <c r="BU7" s="369">
        <v>395.13852144997321</v>
      </c>
      <c r="BV7" s="369">
        <v>408.28033957746038</v>
      </c>
      <c r="BW7" s="369">
        <v>391.55383510500934</v>
      </c>
      <c r="BX7" s="369">
        <v>383.32138590239811</v>
      </c>
      <c r="BY7" s="369">
        <v>369.04363046330559</v>
      </c>
      <c r="BZ7" s="369">
        <v>350.61241688146453</v>
      </c>
      <c r="CA7" s="369">
        <v>326.41387623231043</v>
      </c>
      <c r="CB7" s="370">
        <v>310.11765908184651</v>
      </c>
    </row>
    <row r="8" spans="1:80" ht="30" x14ac:dyDescent="0.4">
      <c r="B8" s="332" t="s">
        <v>651</v>
      </c>
      <c r="C8" s="64"/>
      <c r="D8" s="367">
        <v>0</v>
      </c>
      <c r="E8" s="367">
        <v>0</v>
      </c>
      <c r="F8" s="367">
        <v>0</v>
      </c>
      <c r="G8" s="367">
        <v>0</v>
      </c>
      <c r="H8" s="367">
        <v>0</v>
      </c>
      <c r="I8" s="367">
        <v>0</v>
      </c>
      <c r="J8" s="367">
        <v>0</v>
      </c>
      <c r="K8" s="367">
        <v>0</v>
      </c>
      <c r="L8" s="367">
        <v>0</v>
      </c>
      <c r="M8" s="367">
        <v>0</v>
      </c>
      <c r="N8" s="367">
        <v>0</v>
      </c>
      <c r="O8" s="367">
        <v>0</v>
      </c>
      <c r="P8" s="367">
        <v>0</v>
      </c>
      <c r="Q8" s="367">
        <v>0</v>
      </c>
      <c r="R8" s="367">
        <v>0</v>
      </c>
      <c r="S8" s="367">
        <v>0</v>
      </c>
      <c r="T8" s="367">
        <v>0</v>
      </c>
      <c r="U8" s="367">
        <v>0</v>
      </c>
      <c r="V8" s="367">
        <v>0</v>
      </c>
      <c r="W8" s="367">
        <v>0</v>
      </c>
      <c r="X8" s="367">
        <v>0</v>
      </c>
      <c r="Y8" s="367">
        <v>0</v>
      </c>
      <c r="Z8" s="367">
        <v>0</v>
      </c>
      <c r="AA8" s="367">
        <v>0</v>
      </c>
      <c r="AB8" s="367">
        <v>0</v>
      </c>
      <c r="AC8" s="367">
        <v>0</v>
      </c>
      <c r="AD8" s="367">
        <v>0</v>
      </c>
      <c r="AE8" s="367">
        <v>0</v>
      </c>
      <c r="AF8" s="367">
        <v>0</v>
      </c>
      <c r="AG8" s="367">
        <v>0</v>
      </c>
      <c r="AH8" s="367">
        <v>0</v>
      </c>
      <c r="AI8" s="367">
        <v>0</v>
      </c>
      <c r="AJ8" s="367">
        <v>0</v>
      </c>
      <c r="AK8" s="367">
        <v>0</v>
      </c>
      <c r="AL8" s="367">
        <v>0</v>
      </c>
      <c r="AM8" s="367">
        <v>0</v>
      </c>
      <c r="AN8" s="367">
        <v>0</v>
      </c>
      <c r="AO8" s="367">
        <v>0</v>
      </c>
      <c r="AP8" s="367">
        <v>0</v>
      </c>
      <c r="AQ8" s="367">
        <v>0</v>
      </c>
      <c r="AR8" s="367">
        <v>1853.9770000000001</v>
      </c>
      <c r="AS8" s="367">
        <v>2050.058</v>
      </c>
      <c r="AT8" s="367">
        <v>2305.1849999999999</v>
      </c>
      <c r="AU8" s="367">
        <v>2758</v>
      </c>
      <c r="AV8" s="367">
        <v>3728</v>
      </c>
      <c r="AW8" s="367">
        <v>3939</v>
      </c>
      <c r="AX8" s="367">
        <v>3969</v>
      </c>
      <c r="AY8" s="367">
        <v>3888</v>
      </c>
      <c r="AZ8" s="367">
        <v>3815</v>
      </c>
      <c r="BA8" s="367">
        <v>3773</v>
      </c>
      <c r="BB8" s="367">
        <v>3619</v>
      </c>
      <c r="BC8" s="367">
        <v>3781</v>
      </c>
      <c r="BD8" s="367">
        <v>4095</v>
      </c>
      <c r="BE8" s="367">
        <v>4486</v>
      </c>
      <c r="BF8" s="367">
        <v>4484</v>
      </c>
      <c r="BG8" s="367">
        <v>2515.0819999999999</v>
      </c>
      <c r="BH8" s="367">
        <v>128.69800000000001</v>
      </c>
      <c r="BI8" s="367">
        <v>82.284999999999997</v>
      </c>
      <c r="BJ8" s="367">
        <v>86.180999999999997</v>
      </c>
      <c r="BK8" s="367">
        <v>88.078000000000003</v>
      </c>
      <c r="BL8" s="367">
        <v>90.198999999999998</v>
      </c>
      <c r="BM8" s="367">
        <v>96.241</v>
      </c>
      <c r="BN8" s="367">
        <v>0</v>
      </c>
      <c r="BO8" s="367">
        <v>0</v>
      </c>
      <c r="BP8" s="367">
        <v>0</v>
      </c>
      <c r="BQ8" s="367">
        <v>0</v>
      </c>
      <c r="BR8" s="367">
        <v>0</v>
      </c>
      <c r="BS8" s="367">
        <v>0</v>
      </c>
      <c r="BT8" s="367">
        <v>0</v>
      </c>
      <c r="BU8" s="367">
        <v>0</v>
      </c>
      <c r="BV8" s="367">
        <v>0</v>
      </c>
      <c r="BW8" s="367">
        <v>0</v>
      </c>
      <c r="BX8" s="367">
        <v>0</v>
      </c>
      <c r="BY8" s="367">
        <v>0</v>
      </c>
      <c r="BZ8" s="367">
        <v>0</v>
      </c>
      <c r="CA8" s="367">
        <v>0</v>
      </c>
      <c r="CB8" s="368">
        <v>0</v>
      </c>
    </row>
    <row r="9" spans="1:80" s="242" customFormat="1" ht="35.25" customHeight="1" thickBot="1" x14ac:dyDescent="0.4">
      <c r="B9" s="265" t="s">
        <v>652</v>
      </c>
      <c r="C9" s="371"/>
      <c r="D9" s="372">
        <v>0</v>
      </c>
      <c r="E9" s="372">
        <v>0</v>
      </c>
      <c r="F9" s="372">
        <v>0</v>
      </c>
      <c r="G9" s="372">
        <v>0</v>
      </c>
      <c r="H9" s="372">
        <v>0</v>
      </c>
      <c r="I9" s="372">
        <v>0</v>
      </c>
      <c r="J9" s="372">
        <v>0</v>
      </c>
      <c r="K9" s="372">
        <v>0</v>
      </c>
      <c r="L9" s="372">
        <v>0</v>
      </c>
      <c r="M9" s="372">
        <v>0</v>
      </c>
      <c r="N9" s="372">
        <v>0</v>
      </c>
      <c r="O9" s="372">
        <v>0</v>
      </c>
      <c r="P9" s="372">
        <v>0</v>
      </c>
      <c r="Q9" s="372">
        <v>0</v>
      </c>
      <c r="R9" s="372">
        <v>0</v>
      </c>
      <c r="S9" s="372">
        <v>0</v>
      </c>
      <c r="T9" s="372">
        <v>0</v>
      </c>
      <c r="U9" s="372">
        <v>0</v>
      </c>
      <c r="V9" s="372">
        <v>0</v>
      </c>
      <c r="W9" s="372">
        <v>0</v>
      </c>
      <c r="X9" s="372">
        <v>0</v>
      </c>
      <c r="Y9" s="372">
        <v>0</v>
      </c>
      <c r="Z9" s="372">
        <v>0</v>
      </c>
      <c r="AA9" s="372">
        <v>0</v>
      </c>
      <c r="AB9" s="372">
        <v>0</v>
      </c>
      <c r="AC9" s="372">
        <v>0</v>
      </c>
      <c r="AD9" s="372">
        <v>0</v>
      </c>
      <c r="AE9" s="372">
        <v>0</v>
      </c>
      <c r="AF9" s="372">
        <v>0</v>
      </c>
      <c r="AG9" s="372">
        <v>0</v>
      </c>
      <c r="AH9" s="372">
        <v>561</v>
      </c>
      <c r="AI9" s="372">
        <v>624</v>
      </c>
      <c r="AJ9" s="372">
        <v>729</v>
      </c>
      <c r="AK9" s="372">
        <v>924.13</v>
      </c>
      <c r="AL9" s="372">
        <v>941</v>
      </c>
      <c r="AM9" s="372">
        <v>985</v>
      </c>
      <c r="AN9" s="372">
        <v>1189</v>
      </c>
      <c r="AO9" s="372">
        <v>1371</v>
      </c>
      <c r="AP9" s="372">
        <v>1458</v>
      </c>
      <c r="AQ9" s="372">
        <v>1574</v>
      </c>
      <c r="AR9" s="372">
        <v>0</v>
      </c>
      <c r="AS9" s="372">
        <v>0</v>
      </c>
      <c r="AT9" s="372">
        <v>0</v>
      </c>
      <c r="AU9" s="372">
        <v>0</v>
      </c>
      <c r="AV9" s="372">
        <v>0</v>
      </c>
      <c r="AW9" s="372">
        <v>0</v>
      </c>
      <c r="AX9" s="372">
        <v>0</v>
      </c>
      <c r="AY9" s="372">
        <v>0</v>
      </c>
      <c r="AZ9" s="372">
        <v>0</v>
      </c>
      <c r="BA9" s="372">
        <v>0</v>
      </c>
      <c r="BB9" s="372">
        <v>0</v>
      </c>
      <c r="BC9" s="372">
        <v>0</v>
      </c>
      <c r="BD9" s="372">
        <v>0</v>
      </c>
      <c r="BE9" s="372">
        <v>0</v>
      </c>
      <c r="BF9" s="372">
        <v>0</v>
      </c>
      <c r="BG9" s="372">
        <v>0</v>
      </c>
      <c r="BH9" s="372">
        <v>0</v>
      </c>
      <c r="BI9" s="372">
        <v>0</v>
      </c>
      <c r="BJ9" s="372">
        <v>0</v>
      </c>
      <c r="BK9" s="372">
        <v>0</v>
      </c>
      <c r="BL9" s="372">
        <v>0</v>
      </c>
      <c r="BM9" s="372">
        <v>0</v>
      </c>
      <c r="BN9" s="372">
        <v>0</v>
      </c>
      <c r="BO9" s="372">
        <v>0</v>
      </c>
      <c r="BP9" s="372">
        <v>0</v>
      </c>
      <c r="BQ9" s="372">
        <v>0</v>
      </c>
      <c r="BR9" s="372">
        <v>0</v>
      </c>
      <c r="BS9" s="372">
        <v>0</v>
      </c>
      <c r="BT9" s="372">
        <v>0</v>
      </c>
      <c r="BU9" s="372">
        <v>0</v>
      </c>
      <c r="BV9" s="372">
        <v>0</v>
      </c>
      <c r="BW9" s="372">
        <v>0</v>
      </c>
      <c r="BX9" s="372">
        <v>0</v>
      </c>
      <c r="BY9" s="372">
        <v>0</v>
      </c>
      <c r="BZ9" s="372">
        <v>0</v>
      </c>
      <c r="CA9" s="372">
        <v>0</v>
      </c>
      <c r="CB9" s="373">
        <v>0</v>
      </c>
    </row>
    <row r="10" spans="1:80" ht="26.25" customHeight="1" x14ac:dyDescent="0.4">
      <c r="A10" s="247"/>
      <c r="B10" s="169" t="s">
        <v>653</v>
      </c>
      <c r="D10" s="48" t="s">
        <v>80</v>
      </c>
      <c r="E10" s="48" t="s">
        <v>81</v>
      </c>
      <c r="F10" s="48" t="s">
        <v>82</v>
      </c>
      <c r="G10" s="48" t="s">
        <v>83</v>
      </c>
      <c r="H10" s="48" t="s">
        <v>84</v>
      </c>
      <c r="I10" s="48" t="s">
        <v>85</v>
      </c>
      <c r="J10" s="48" t="s">
        <v>86</v>
      </c>
      <c r="K10" s="48" t="s">
        <v>87</v>
      </c>
      <c r="L10" s="48" t="s">
        <v>88</v>
      </c>
      <c r="M10" s="48" t="s">
        <v>89</v>
      </c>
      <c r="N10" s="48" t="s">
        <v>90</v>
      </c>
      <c r="O10" s="48" t="s">
        <v>91</v>
      </c>
      <c r="P10" s="48" t="s">
        <v>92</v>
      </c>
      <c r="Q10" s="48" t="s">
        <v>93</v>
      </c>
      <c r="R10" s="48" t="s">
        <v>94</v>
      </c>
      <c r="S10" s="48" t="s">
        <v>95</v>
      </c>
      <c r="T10" s="48" t="s">
        <v>96</v>
      </c>
      <c r="U10" s="48" t="s">
        <v>97</v>
      </c>
      <c r="V10" s="48" t="s">
        <v>98</v>
      </c>
      <c r="W10" s="48" t="s">
        <v>99</v>
      </c>
      <c r="X10" s="48" t="s">
        <v>100</v>
      </c>
      <c r="Y10" s="48" t="s">
        <v>101</v>
      </c>
      <c r="Z10" s="48" t="s">
        <v>102</v>
      </c>
      <c r="AA10" s="48" t="s">
        <v>103</v>
      </c>
      <c r="AB10" s="48" t="s">
        <v>104</v>
      </c>
      <c r="AC10" s="48" t="s">
        <v>105</v>
      </c>
      <c r="AD10" s="48" t="s">
        <v>106</v>
      </c>
      <c r="AE10" s="48" t="s">
        <v>107</v>
      </c>
      <c r="AF10" s="48" t="s">
        <v>108</v>
      </c>
      <c r="AG10" s="48" t="s">
        <v>109</v>
      </c>
      <c r="AH10" s="48" t="s">
        <v>110</v>
      </c>
      <c r="AI10" s="48" t="s">
        <v>111</v>
      </c>
      <c r="AJ10" s="48" t="s">
        <v>112</v>
      </c>
      <c r="AK10" s="48" t="s">
        <v>113</v>
      </c>
      <c r="AL10" s="48" t="s">
        <v>114</v>
      </c>
      <c r="AM10" s="48" t="s">
        <v>115</v>
      </c>
      <c r="AN10" s="48" t="s">
        <v>116</v>
      </c>
      <c r="AO10" s="48" t="s">
        <v>117</v>
      </c>
      <c r="AP10" s="48" t="s">
        <v>118</v>
      </c>
      <c r="AQ10" s="48" t="s">
        <v>119</v>
      </c>
      <c r="AR10" s="48" t="s">
        <v>120</v>
      </c>
      <c r="AS10" s="48" t="s">
        <v>121</v>
      </c>
      <c r="AT10" s="48" t="s">
        <v>122</v>
      </c>
      <c r="AU10" s="48" t="s">
        <v>123</v>
      </c>
      <c r="AV10" s="48" t="s">
        <v>124</v>
      </c>
      <c r="AW10" s="48" t="s">
        <v>125</v>
      </c>
      <c r="AX10" s="48" t="s">
        <v>126</v>
      </c>
      <c r="AY10" s="48" t="s">
        <v>127</v>
      </c>
      <c r="AZ10" s="48" t="s">
        <v>128</v>
      </c>
      <c r="BA10" s="48" t="s">
        <v>129</v>
      </c>
      <c r="BB10" s="48" t="s">
        <v>130</v>
      </c>
      <c r="BC10" s="48" t="s">
        <v>131</v>
      </c>
      <c r="BD10" s="48" t="s">
        <v>132</v>
      </c>
      <c r="BE10" s="48" t="s">
        <v>133</v>
      </c>
      <c r="BF10" s="48" t="s">
        <v>134</v>
      </c>
      <c r="BG10" s="48" t="s">
        <v>135</v>
      </c>
      <c r="BH10" s="48" t="s">
        <v>136</v>
      </c>
      <c r="BI10" s="48" t="s">
        <v>137</v>
      </c>
      <c r="BJ10" s="48" t="s">
        <v>138</v>
      </c>
      <c r="BK10" s="48" t="s">
        <v>139</v>
      </c>
      <c r="BL10" s="48" t="s">
        <v>140</v>
      </c>
      <c r="BM10" s="48" t="s">
        <v>141</v>
      </c>
      <c r="BN10" s="48" t="s">
        <v>142</v>
      </c>
      <c r="BO10" s="48" t="s">
        <v>143</v>
      </c>
      <c r="BP10" s="48" t="s">
        <v>144</v>
      </c>
      <c r="BQ10" s="48" t="s">
        <v>145</v>
      </c>
      <c r="BR10" s="48" t="s">
        <v>146</v>
      </c>
      <c r="BS10" s="48" t="s">
        <v>147</v>
      </c>
      <c r="BT10" s="48" t="s">
        <v>148</v>
      </c>
      <c r="BU10" s="48" t="s">
        <v>149</v>
      </c>
      <c r="BV10" s="48" t="s">
        <v>150</v>
      </c>
      <c r="BW10" s="48" t="s">
        <v>151</v>
      </c>
      <c r="BX10" s="48" t="s">
        <v>152</v>
      </c>
      <c r="BY10" s="48" t="s">
        <v>153</v>
      </c>
      <c r="BZ10" s="48" t="s">
        <v>154</v>
      </c>
      <c r="CA10" s="48" t="s">
        <v>155</v>
      </c>
      <c r="CB10" s="49" t="s">
        <v>156</v>
      </c>
    </row>
    <row r="11" spans="1:80" x14ac:dyDescent="0.4">
      <c r="A11" s="247"/>
      <c r="B11" s="374" t="s">
        <v>267</v>
      </c>
      <c r="C11" s="249"/>
      <c r="D11" s="203" t="s">
        <v>158</v>
      </c>
      <c r="E11" s="203" t="s">
        <v>158</v>
      </c>
      <c r="F11" s="203" t="s">
        <v>158</v>
      </c>
      <c r="G11" s="203" t="s">
        <v>158</v>
      </c>
      <c r="H11" s="203" t="s">
        <v>158</v>
      </c>
      <c r="I11" s="203" t="s">
        <v>158</v>
      </c>
      <c r="J11" s="203" t="s">
        <v>158</v>
      </c>
      <c r="K11" s="203" t="s">
        <v>158</v>
      </c>
      <c r="L11" s="203" t="s">
        <v>158</v>
      </c>
      <c r="M11" s="203" t="s">
        <v>158</v>
      </c>
      <c r="N11" s="203" t="s">
        <v>158</v>
      </c>
      <c r="O11" s="203" t="s">
        <v>158</v>
      </c>
      <c r="P11" s="203" t="s">
        <v>158</v>
      </c>
      <c r="Q11" s="203" t="s">
        <v>158</v>
      </c>
      <c r="R11" s="203" t="s">
        <v>158</v>
      </c>
      <c r="S11" s="203" t="s">
        <v>158</v>
      </c>
      <c r="T11" s="203" t="s">
        <v>158</v>
      </c>
      <c r="U11" s="203" t="s">
        <v>158</v>
      </c>
      <c r="V11" s="203" t="s">
        <v>158</v>
      </c>
      <c r="W11" s="203" t="s">
        <v>158</v>
      </c>
      <c r="X11" s="203" t="s">
        <v>158</v>
      </c>
      <c r="Y11" s="203" t="s">
        <v>158</v>
      </c>
      <c r="Z11" s="203" t="s">
        <v>158</v>
      </c>
      <c r="AA11" s="203" t="s">
        <v>158</v>
      </c>
      <c r="AB11" s="203" t="s">
        <v>158</v>
      </c>
      <c r="AC11" s="203" t="s">
        <v>158</v>
      </c>
      <c r="AD11" s="203" t="s">
        <v>158</v>
      </c>
      <c r="AE11" s="203" t="s">
        <v>158</v>
      </c>
      <c r="AF11" s="203" t="s">
        <v>158</v>
      </c>
      <c r="AG11" s="203" t="s">
        <v>158</v>
      </c>
      <c r="AH11" s="203" t="s">
        <v>158</v>
      </c>
      <c r="AI11" s="203" t="s">
        <v>158</v>
      </c>
      <c r="AJ11" s="203" t="s">
        <v>158</v>
      </c>
      <c r="AK11" s="203" t="s">
        <v>158</v>
      </c>
      <c r="AL11" s="203" t="s">
        <v>158</v>
      </c>
      <c r="AM11" s="203" t="s">
        <v>158</v>
      </c>
      <c r="AN11" s="203" t="s">
        <v>158</v>
      </c>
      <c r="AO11" s="203" t="s">
        <v>158</v>
      </c>
      <c r="AP11" s="203" t="s">
        <v>158</v>
      </c>
      <c r="AQ11" s="203" t="s">
        <v>158</v>
      </c>
      <c r="AR11" s="203" t="s">
        <v>158</v>
      </c>
      <c r="AS11" s="203" t="s">
        <v>158</v>
      </c>
      <c r="AT11" s="203" t="s">
        <v>158</v>
      </c>
      <c r="AU11" s="203" t="s">
        <v>158</v>
      </c>
      <c r="AV11" s="203" t="s">
        <v>158</v>
      </c>
      <c r="AW11" s="203" t="s">
        <v>158</v>
      </c>
      <c r="AX11" s="203" t="s">
        <v>158</v>
      </c>
      <c r="AY11" s="203" t="s">
        <v>158</v>
      </c>
      <c r="AZ11" s="203" t="s">
        <v>158</v>
      </c>
      <c r="BA11" s="203" t="s">
        <v>158</v>
      </c>
      <c r="BB11" s="203" t="s">
        <v>158</v>
      </c>
      <c r="BC11" s="203" t="s">
        <v>158</v>
      </c>
      <c r="BD11" s="203" t="s">
        <v>158</v>
      </c>
      <c r="BE11" s="203" t="s">
        <v>158</v>
      </c>
      <c r="BF11" s="203" t="s">
        <v>158</v>
      </c>
      <c r="BG11" s="203" t="s">
        <v>158</v>
      </c>
      <c r="BH11" s="203" t="s">
        <v>158</v>
      </c>
      <c r="BI11" s="203" t="s">
        <v>158</v>
      </c>
      <c r="BJ11" s="203" t="s">
        <v>158</v>
      </c>
      <c r="BK11" s="203" t="s">
        <v>158</v>
      </c>
      <c r="BL11" s="203" t="s">
        <v>158</v>
      </c>
      <c r="BM11" s="203" t="s">
        <v>158</v>
      </c>
      <c r="BN11" s="203" t="s">
        <v>158</v>
      </c>
      <c r="BO11" s="203" t="s">
        <v>158</v>
      </c>
      <c r="BP11" s="203" t="s">
        <v>158</v>
      </c>
      <c r="BQ11" s="203" t="s">
        <v>158</v>
      </c>
      <c r="BR11" s="203" t="s">
        <v>158</v>
      </c>
      <c r="BS11" s="203" t="s">
        <v>158</v>
      </c>
      <c r="BT11" s="203" t="s">
        <v>158</v>
      </c>
      <c r="BU11" s="203" t="s">
        <v>158</v>
      </c>
      <c r="BV11" s="203" t="s">
        <v>158</v>
      </c>
      <c r="BW11" s="203" t="s">
        <v>159</v>
      </c>
      <c r="BX11" s="203" t="s">
        <v>159</v>
      </c>
      <c r="BY11" s="203" t="s">
        <v>159</v>
      </c>
      <c r="BZ11" s="203" t="s">
        <v>159</v>
      </c>
      <c r="CA11" s="203" t="s">
        <v>159</v>
      </c>
      <c r="CB11" s="204" t="s">
        <v>159</v>
      </c>
    </row>
    <row r="12" spans="1:80" ht="26.25" customHeight="1" x14ac:dyDescent="0.4">
      <c r="A12" s="250"/>
      <c r="B12" s="66" t="s">
        <v>647</v>
      </c>
      <c r="C12" s="277"/>
      <c r="D12" s="365">
        <v>0</v>
      </c>
      <c r="E12" s="365">
        <v>0</v>
      </c>
      <c r="F12" s="365">
        <v>0</v>
      </c>
      <c r="G12" s="365">
        <v>0</v>
      </c>
      <c r="H12" s="365">
        <v>0</v>
      </c>
      <c r="I12" s="365">
        <v>0</v>
      </c>
      <c r="J12" s="365">
        <v>0</v>
      </c>
      <c r="K12" s="365">
        <v>0</v>
      </c>
      <c r="L12" s="365">
        <v>0</v>
      </c>
      <c r="M12" s="365">
        <v>0</v>
      </c>
      <c r="N12" s="365">
        <v>0</v>
      </c>
      <c r="O12" s="365">
        <v>0</v>
      </c>
      <c r="P12" s="365">
        <v>0</v>
      </c>
      <c r="Q12" s="365">
        <v>0</v>
      </c>
      <c r="R12" s="365">
        <v>0</v>
      </c>
      <c r="S12" s="365">
        <v>0</v>
      </c>
      <c r="T12" s="365">
        <v>0</v>
      </c>
      <c r="U12" s="365">
        <v>0</v>
      </c>
      <c r="V12" s="365">
        <v>0</v>
      </c>
      <c r="W12" s="365">
        <v>0</v>
      </c>
      <c r="X12" s="365">
        <v>0</v>
      </c>
      <c r="Y12" s="365">
        <v>0</v>
      </c>
      <c r="Z12" s="365">
        <v>0</v>
      </c>
      <c r="AA12" s="365">
        <v>0</v>
      </c>
      <c r="AB12" s="365">
        <v>0</v>
      </c>
      <c r="AC12" s="365">
        <v>0</v>
      </c>
      <c r="AD12" s="365">
        <v>0</v>
      </c>
      <c r="AE12" s="365">
        <v>0</v>
      </c>
      <c r="AF12" s="365">
        <v>0</v>
      </c>
      <c r="AG12" s="365">
        <v>0</v>
      </c>
      <c r="AH12" s="365">
        <f t="shared" ref="AH12:CB12" si="6">SUM(AH13,AH16,AH17)</f>
        <v>2717.7864020185343</v>
      </c>
      <c r="AI12" s="365">
        <f t="shared" si="6"/>
        <v>2587.0777048222712</v>
      </c>
      <c r="AJ12" s="365">
        <f t="shared" si="6"/>
        <v>2537.1436489691905</v>
      </c>
      <c r="AK12" s="365">
        <f t="shared" si="6"/>
        <v>2909.8458674304611</v>
      </c>
      <c r="AL12" s="365">
        <f t="shared" si="6"/>
        <v>2759.8168547512332</v>
      </c>
      <c r="AM12" s="365">
        <f t="shared" si="6"/>
        <v>2757.1615980737606</v>
      </c>
      <c r="AN12" s="365">
        <f t="shared" si="6"/>
        <v>3149.1076239593826</v>
      </c>
      <c r="AO12" s="365">
        <f t="shared" si="6"/>
        <v>3439.6030688595529</v>
      </c>
      <c r="AP12" s="365">
        <f t="shared" si="6"/>
        <v>3512.3229877753479</v>
      </c>
      <c r="AQ12" s="365">
        <f t="shared" si="6"/>
        <v>3590.8231540023712</v>
      </c>
      <c r="AR12" s="365">
        <f t="shared" si="6"/>
        <v>3970.2017908935695</v>
      </c>
      <c r="AS12" s="365">
        <f t="shared" si="6"/>
        <v>4074.2501513875504</v>
      </c>
      <c r="AT12" s="365">
        <f t="shared" si="6"/>
        <v>4233.1872808050748</v>
      </c>
      <c r="AU12" s="365">
        <f t="shared" si="6"/>
        <v>4786.7138083086875</v>
      </c>
      <c r="AV12" s="365">
        <f t="shared" si="6"/>
        <v>6305.9942829901538</v>
      </c>
      <c r="AW12" s="365">
        <f t="shared" si="6"/>
        <v>6503.1691156533188</v>
      </c>
      <c r="AX12" s="365">
        <f t="shared" si="6"/>
        <v>6467.9660636182107</v>
      </c>
      <c r="AY12" s="365">
        <f t="shared" si="6"/>
        <v>6155.975977882259</v>
      </c>
      <c r="AZ12" s="365">
        <f t="shared" si="6"/>
        <v>5810.275016432247</v>
      </c>
      <c r="BA12" s="365">
        <f t="shared" si="6"/>
        <v>5722.0840710200791</v>
      </c>
      <c r="BB12" s="365">
        <f t="shared" si="6"/>
        <v>5404.3617183827309</v>
      </c>
      <c r="BC12" s="365">
        <f t="shared" si="6"/>
        <v>5624.007022150272</v>
      </c>
      <c r="BD12" s="365">
        <f t="shared" si="6"/>
        <v>5974.7114681046478</v>
      </c>
      <c r="BE12" s="365">
        <f t="shared" si="6"/>
        <v>6464.5990959796181</v>
      </c>
      <c r="BF12" s="365">
        <f t="shared" si="6"/>
        <v>6315.1113126184009</v>
      </c>
      <c r="BG12" s="365">
        <f t="shared" si="6"/>
        <v>6697.5536787530218</v>
      </c>
      <c r="BH12" s="365">
        <f t="shared" si="6"/>
        <v>8188.9823095333768</v>
      </c>
      <c r="BI12" s="365">
        <f t="shared" si="6"/>
        <v>8530.4777059446769</v>
      </c>
      <c r="BJ12" s="365">
        <f t="shared" si="6"/>
        <v>8863.5536659286608</v>
      </c>
      <c r="BK12" s="365">
        <f t="shared" si="6"/>
        <v>9255.2418285780095</v>
      </c>
      <c r="BL12" s="365">
        <f t="shared" si="6"/>
        <v>9434.484487035832</v>
      </c>
      <c r="BM12" s="365">
        <f t="shared" si="6"/>
        <v>9795.4691041254937</v>
      </c>
      <c r="BN12" s="365">
        <f t="shared" si="6"/>
        <v>9650.4648248244011</v>
      </c>
      <c r="BO12" s="365">
        <f t="shared" si="6"/>
        <v>9286.2703870044497</v>
      </c>
      <c r="BP12" s="365">
        <f t="shared" si="6"/>
        <v>8487.2248390841032</v>
      </c>
      <c r="BQ12" s="365">
        <f t="shared" si="6"/>
        <v>7806.2478307465581</v>
      </c>
      <c r="BR12" s="365">
        <f t="shared" si="6"/>
        <v>7189.8530631459598</v>
      </c>
      <c r="BS12" s="365">
        <f t="shared" si="6"/>
        <v>6589.3104775385627</v>
      </c>
      <c r="BT12" s="365">
        <f t="shared" si="6"/>
        <v>5999.4409148734803</v>
      </c>
      <c r="BU12" s="365">
        <f t="shared" si="6"/>
        <v>5587.4177994869251</v>
      </c>
      <c r="BV12" s="365">
        <f t="shared" si="6"/>
        <v>5238.4019379751589</v>
      </c>
      <c r="BW12" s="365">
        <f t="shared" si="6"/>
        <v>5130.441850823433</v>
      </c>
      <c r="BX12" s="365">
        <f t="shared" si="6"/>
        <v>5185.5390341090742</v>
      </c>
      <c r="BY12" s="365">
        <f t="shared" si="6"/>
        <v>5099.0924048719817</v>
      </c>
      <c r="BZ12" s="365">
        <f t="shared" si="6"/>
        <v>4890.7628829454889</v>
      </c>
      <c r="CA12" s="365">
        <f t="shared" si="6"/>
        <v>4698.1389827224157</v>
      </c>
      <c r="CB12" s="366">
        <f t="shared" si="6"/>
        <v>4595.3832515587947</v>
      </c>
    </row>
    <row r="13" spans="1:80" ht="24" customHeight="1" x14ac:dyDescent="0.4">
      <c r="B13" s="64" t="s">
        <v>648</v>
      </c>
      <c r="C13" s="50"/>
      <c r="D13" s="367">
        <v>0</v>
      </c>
      <c r="E13" s="367">
        <v>0</v>
      </c>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f t="shared" ref="BG13:CB13" si="7">SUM(BG14:BG15)</f>
        <v>3225.2275825809065</v>
      </c>
      <c r="BH13" s="367">
        <f t="shared" si="7"/>
        <v>8016.1914603866817</v>
      </c>
      <c r="BI13" s="367">
        <f t="shared" si="7"/>
        <v>8422.6304502766943</v>
      </c>
      <c r="BJ13" s="367">
        <f t="shared" si="7"/>
        <v>8753.7189915351919</v>
      </c>
      <c r="BK13" s="367">
        <f t="shared" si="7"/>
        <v>9145.897628375631</v>
      </c>
      <c r="BL13" s="367">
        <f t="shared" si="7"/>
        <v>9325.2936026657353</v>
      </c>
      <c r="BM13" s="367">
        <f t="shared" si="7"/>
        <v>9680.8537505071035</v>
      </c>
      <c r="BN13" s="367">
        <f t="shared" si="7"/>
        <v>9650.4648248244011</v>
      </c>
      <c r="BO13" s="367">
        <f t="shared" si="7"/>
        <v>9286.2703870044497</v>
      </c>
      <c r="BP13" s="367">
        <f t="shared" si="7"/>
        <v>8487.2248390841032</v>
      </c>
      <c r="BQ13" s="367">
        <f t="shared" si="7"/>
        <v>7806.2478307465581</v>
      </c>
      <c r="BR13" s="367">
        <f t="shared" si="7"/>
        <v>7189.8530631459598</v>
      </c>
      <c r="BS13" s="367">
        <f t="shared" si="7"/>
        <v>6589.3104775385627</v>
      </c>
      <c r="BT13" s="367">
        <f t="shared" si="7"/>
        <v>5999.4409148734803</v>
      </c>
      <c r="BU13" s="367">
        <f t="shared" si="7"/>
        <v>5587.4177994869251</v>
      </c>
      <c r="BV13" s="367">
        <f t="shared" si="7"/>
        <v>5238.4019379751589</v>
      </c>
      <c r="BW13" s="367">
        <f t="shared" si="7"/>
        <v>5130.441850823433</v>
      </c>
      <c r="BX13" s="367">
        <f t="shared" si="7"/>
        <v>5185.5390341090742</v>
      </c>
      <c r="BY13" s="367">
        <f t="shared" si="7"/>
        <v>5099.0924048719817</v>
      </c>
      <c r="BZ13" s="367">
        <f t="shared" si="7"/>
        <v>4890.7628829454889</v>
      </c>
      <c r="CA13" s="367">
        <f t="shared" si="7"/>
        <v>4698.1389827224157</v>
      </c>
      <c r="CB13" s="368">
        <f t="shared" si="7"/>
        <v>4595.3832515587947</v>
      </c>
    </row>
    <row r="14" spans="1:80" x14ac:dyDescent="0.4">
      <c r="B14" s="171" t="s">
        <v>649</v>
      </c>
      <c r="C14" s="64"/>
      <c r="D14" s="367">
        <v>0</v>
      </c>
      <c r="E14" s="367">
        <v>0</v>
      </c>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2780.8727125073324</v>
      </c>
      <c r="BH14" s="367">
        <v>6734.1144544987446</v>
      </c>
      <c r="BI14" s="367">
        <v>7108.6880765163605</v>
      </c>
      <c r="BJ14" s="367">
        <v>7338.1608895475747</v>
      </c>
      <c r="BK14" s="367">
        <v>7668.8702413319452</v>
      </c>
      <c r="BL14" s="367">
        <v>7856.712677939031</v>
      </c>
      <c r="BM14" s="367">
        <v>8235.2941743074225</v>
      </c>
      <c r="BN14" s="367">
        <v>8135.3637144959766</v>
      </c>
      <c r="BO14" s="367">
        <v>7853.2963044531743</v>
      </c>
      <c r="BP14" s="367">
        <v>7359.764384647161</v>
      </c>
      <c r="BQ14" s="367">
        <v>6796.0422612478169</v>
      </c>
      <c r="BR14" s="367">
        <v>6338.1430882263858</v>
      </c>
      <c r="BS14" s="367">
        <v>5914.7373105501856</v>
      </c>
      <c r="BT14" s="367">
        <v>5552.7866897439908</v>
      </c>
      <c r="BU14" s="367">
        <v>5176.1009619241586</v>
      </c>
      <c r="BV14" s="367">
        <v>4822.2953992894954</v>
      </c>
      <c r="BW14" s="367">
        <v>4738.888015718424</v>
      </c>
      <c r="BX14" s="367">
        <v>4809.6235708902077</v>
      </c>
      <c r="BY14" s="367">
        <v>4744.6748049448761</v>
      </c>
      <c r="BZ14" s="367">
        <v>4561.0282313800599</v>
      </c>
      <c r="CA14" s="367">
        <v>4397.3997123093604</v>
      </c>
      <c r="CB14" s="368">
        <v>4315.5679187418473</v>
      </c>
    </row>
    <row r="15" spans="1:80" x14ac:dyDescent="0.4">
      <c r="B15" s="171" t="s">
        <v>650</v>
      </c>
      <c r="C15" s="64"/>
      <c r="D15" s="367">
        <v>0</v>
      </c>
      <c r="E15" s="367">
        <v>0</v>
      </c>
      <c r="F15" s="367">
        <v>0</v>
      </c>
      <c r="G15" s="367">
        <v>0</v>
      </c>
      <c r="H15" s="367">
        <v>0</v>
      </c>
      <c r="I15" s="367">
        <v>0</v>
      </c>
      <c r="J15" s="367">
        <v>0</v>
      </c>
      <c r="K15" s="367">
        <v>0</v>
      </c>
      <c r="L15" s="367">
        <v>0</v>
      </c>
      <c r="M15" s="367">
        <v>0</v>
      </c>
      <c r="N15" s="367">
        <v>0</v>
      </c>
      <c r="O15" s="367">
        <v>0</v>
      </c>
      <c r="P15" s="367">
        <v>0</v>
      </c>
      <c r="Q15" s="367">
        <v>0</v>
      </c>
      <c r="R15" s="367">
        <v>0</v>
      </c>
      <c r="S15" s="367">
        <v>0</v>
      </c>
      <c r="T15" s="367">
        <v>0</v>
      </c>
      <c r="U15" s="367">
        <v>0</v>
      </c>
      <c r="V15" s="367">
        <v>0</v>
      </c>
      <c r="W15" s="367">
        <v>0</v>
      </c>
      <c r="X15" s="367">
        <v>0</v>
      </c>
      <c r="Y15" s="367">
        <v>0</v>
      </c>
      <c r="Z15" s="367">
        <v>0</v>
      </c>
      <c r="AA15" s="367">
        <v>0</v>
      </c>
      <c r="AB15" s="367">
        <v>0</v>
      </c>
      <c r="AC15" s="367">
        <v>0</v>
      </c>
      <c r="AD15" s="367">
        <v>0</v>
      </c>
      <c r="AE15" s="367">
        <v>0</v>
      </c>
      <c r="AF15" s="367">
        <v>0</v>
      </c>
      <c r="AG15" s="367">
        <v>0</v>
      </c>
      <c r="AH15" s="367">
        <v>0</v>
      </c>
      <c r="AI15" s="367">
        <v>0</v>
      </c>
      <c r="AJ15" s="367">
        <v>0</v>
      </c>
      <c r="AK15" s="367">
        <v>0</v>
      </c>
      <c r="AL15" s="367">
        <v>0</v>
      </c>
      <c r="AM15" s="367">
        <v>0</v>
      </c>
      <c r="AN15" s="367">
        <v>0</v>
      </c>
      <c r="AO15" s="367">
        <v>0</v>
      </c>
      <c r="AP15" s="367">
        <v>0</v>
      </c>
      <c r="AQ15" s="367">
        <v>0</v>
      </c>
      <c r="AR15" s="367">
        <v>0</v>
      </c>
      <c r="AS15" s="367">
        <v>0</v>
      </c>
      <c r="AT15" s="367">
        <v>0</v>
      </c>
      <c r="AU15" s="367">
        <v>0</v>
      </c>
      <c r="AV15" s="367">
        <v>0</v>
      </c>
      <c r="AW15" s="367">
        <v>0</v>
      </c>
      <c r="AX15" s="367">
        <v>0</v>
      </c>
      <c r="AY15" s="367">
        <v>0</v>
      </c>
      <c r="AZ15" s="367">
        <v>0</v>
      </c>
      <c r="BA15" s="367">
        <v>0</v>
      </c>
      <c r="BB15" s="367">
        <v>0</v>
      </c>
      <c r="BC15" s="367">
        <v>0</v>
      </c>
      <c r="BD15" s="367">
        <v>0</v>
      </c>
      <c r="BE15" s="367">
        <v>0</v>
      </c>
      <c r="BF15" s="367">
        <v>0</v>
      </c>
      <c r="BG15" s="367">
        <v>444.35487007357432</v>
      </c>
      <c r="BH15" s="367">
        <v>1282.0770058879368</v>
      </c>
      <c r="BI15" s="367">
        <v>1313.9423737603342</v>
      </c>
      <c r="BJ15" s="367">
        <v>1415.5581019876176</v>
      </c>
      <c r="BK15" s="367">
        <v>1477.0273870436865</v>
      </c>
      <c r="BL15" s="367">
        <v>1468.5809247267048</v>
      </c>
      <c r="BM15" s="367">
        <v>1445.5595761996801</v>
      </c>
      <c r="BN15" s="367">
        <v>1515.1011103284252</v>
      </c>
      <c r="BO15" s="367">
        <v>1432.9740825512756</v>
      </c>
      <c r="BP15" s="367">
        <v>1127.460454436942</v>
      </c>
      <c r="BQ15" s="367">
        <v>1010.2055694987415</v>
      </c>
      <c r="BR15" s="367">
        <v>851.70997491957405</v>
      </c>
      <c r="BS15" s="367">
        <v>674.57316698837701</v>
      </c>
      <c r="BT15" s="367">
        <v>446.65422512948913</v>
      </c>
      <c r="BU15" s="367">
        <v>411.31683756276624</v>
      </c>
      <c r="BV15" s="367">
        <v>416.10653868566311</v>
      </c>
      <c r="BW15" s="367">
        <v>391.55383510500934</v>
      </c>
      <c r="BX15" s="367">
        <v>375.91546321886631</v>
      </c>
      <c r="BY15" s="367">
        <v>354.41759992710575</v>
      </c>
      <c r="BZ15" s="367">
        <v>329.73465156542869</v>
      </c>
      <c r="CA15" s="367">
        <v>300.73927041305569</v>
      </c>
      <c r="CB15" s="368">
        <v>279.81533281694698</v>
      </c>
    </row>
    <row r="16" spans="1:80" ht="30" x14ac:dyDescent="0.4">
      <c r="B16" s="332" t="s">
        <v>651</v>
      </c>
      <c r="C16" s="64"/>
      <c r="D16" s="367">
        <v>0</v>
      </c>
      <c r="E16" s="367">
        <v>0</v>
      </c>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3970.2017908935695</v>
      </c>
      <c r="AS16" s="367">
        <v>4074.2501513875504</v>
      </c>
      <c r="AT16" s="367">
        <v>4233.1872808050748</v>
      </c>
      <c r="AU16" s="367">
        <v>4786.7138083086875</v>
      </c>
      <c r="AV16" s="367">
        <v>6305.9942829901538</v>
      </c>
      <c r="AW16" s="367">
        <v>6503.1691156533188</v>
      </c>
      <c r="AX16" s="367">
        <v>6467.9660636182107</v>
      </c>
      <c r="AY16" s="367">
        <v>6155.975977882259</v>
      </c>
      <c r="AZ16" s="367">
        <v>5810.275016432247</v>
      </c>
      <c r="BA16" s="367">
        <v>5722.0840710200791</v>
      </c>
      <c r="BB16" s="367">
        <v>5404.3617183827309</v>
      </c>
      <c r="BC16" s="367">
        <v>5624.007022150272</v>
      </c>
      <c r="BD16" s="367">
        <v>5974.7114681046478</v>
      </c>
      <c r="BE16" s="367">
        <v>6464.5990959796181</v>
      </c>
      <c r="BF16" s="367">
        <v>6315.1113126184009</v>
      </c>
      <c r="BG16" s="367">
        <v>3472.3260961721157</v>
      </c>
      <c r="BH16" s="367">
        <v>172.79084914669528</v>
      </c>
      <c r="BI16" s="367">
        <v>107.84725566798193</v>
      </c>
      <c r="BJ16" s="367">
        <v>109.83467439346937</v>
      </c>
      <c r="BK16" s="367">
        <v>109.34420020237877</v>
      </c>
      <c r="BL16" s="367">
        <v>109.19088437009654</v>
      </c>
      <c r="BM16" s="367">
        <v>114.61535361838925</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8">
        <v>0</v>
      </c>
    </row>
    <row r="17" spans="1:80" s="242" customFormat="1" ht="35.25" customHeight="1" thickBot="1" x14ac:dyDescent="0.4">
      <c r="B17" s="375" t="s">
        <v>652</v>
      </c>
      <c r="C17" s="371"/>
      <c r="D17" s="372">
        <v>0</v>
      </c>
      <c r="E17" s="372">
        <v>0</v>
      </c>
      <c r="F17" s="372">
        <v>0</v>
      </c>
      <c r="G17" s="372">
        <v>0</v>
      </c>
      <c r="H17" s="372">
        <v>0</v>
      </c>
      <c r="I17" s="372">
        <v>0</v>
      </c>
      <c r="J17" s="372">
        <v>0</v>
      </c>
      <c r="K17" s="372">
        <v>0</v>
      </c>
      <c r="L17" s="372">
        <v>0</v>
      </c>
      <c r="M17" s="372">
        <v>0</v>
      </c>
      <c r="N17" s="372">
        <v>0</v>
      </c>
      <c r="O17" s="372">
        <v>0</v>
      </c>
      <c r="P17" s="372">
        <v>0</v>
      </c>
      <c r="Q17" s="372">
        <v>0</v>
      </c>
      <c r="R17" s="372">
        <v>0</v>
      </c>
      <c r="S17" s="372">
        <v>0</v>
      </c>
      <c r="T17" s="372">
        <v>0</v>
      </c>
      <c r="U17" s="372">
        <v>0</v>
      </c>
      <c r="V17" s="372">
        <v>0</v>
      </c>
      <c r="W17" s="372">
        <v>0</v>
      </c>
      <c r="X17" s="372">
        <v>0</v>
      </c>
      <c r="Y17" s="372">
        <v>0</v>
      </c>
      <c r="Z17" s="372">
        <v>0</v>
      </c>
      <c r="AA17" s="372">
        <v>0</v>
      </c>
      <c r="AB17" s="372">
        <v>0</v>
      </c>
      <c r="AC17" s="372">
        <v>0</v>
      </c>
      <c r="AD17" s="372">
        <v>0</v>
      </c>
      <c r="AE17" s="372">
        <v>0</v>
      </c>
      <c r="AF17" s="372">
        <v>0</v>
      </c>
      <c r="AG17" s="372">
        <v>0</v>
      </c>
      <c r="AH17" s="372">
        <v>2717.7864020185343</v>
      </c>
      <c r="AI17" s="372">
        <v>2587.0777048222712</v>
      </c>
      <c r="AJ17" s="372">
        <v>2537.1436489691905</v>
      </c>
      <c r="AK17" s="372">
        <v>2909.8458674304611</v>
      </c>
      <c r="AL17" s="372">
        <v>2759.8168547512332</v>
      </c>
      <c r="AM17" s="372">
        <v>2757.1615980737606</v>
      </c>
      <c r="AN17" s="372">
        <v>3149.1076239593826</v>
      </c>
      <c r="AO17" s="372">
        <v>3439.6030688595529</v>
      </c>
      <c r="AP17" s="372">
        <v>3512.3229877753479</v>
      </c>
      <c r="AQ17" s="372">
        <v>3590.8231540023712</v>
      </c>
      <c r="AR17" s="372">
        <v>0</v>
      </c>
      <c r="AS17" s="372">
        <v>0</v>
      </c>
      <c r="AT17" s="372">
        <v>0</v>
      </c>
      <c r="AU17" s="372">
        <v>0</v>
      </c>
      <c r="AV17" s="372">
        <v>0</v>
      </c>
      <c r="AW17" s="372">
        <v>0</v>
      </c>
      <c r="AX17" s="372">
        <v>0</v>
      </c>
      <c r="AY17" s="372">
        <v>0</v>
      </c>
      <c r="AZ17" s="372">
        <v>0</v>
      </c>
      <c r="BA17" s="372">
        <v>0</v>
      </c>
      <c r="BB17" s="372">
        <v>0</v>
      </c>
      <c r="BC17" s="372">
        <v>0</v>
      </c>
      <c r="BD17" s="372">
        <v>0</v>
      </c>
      <c r="BE17" s="372">
        <v>0</v>
      </c>
      <c r="BF17" s="372">
        <v>0</v>
      </c>
      <c r="BG17" s="372">
        <v>0</v>
      </c>
      <c r="BH17" s="372">
        <v>0</v>
      </c>
      <c r="BI17" s="372">
        <v>0</v>
      </c>
      <c r="BJ17" s="372">
        <v>0</v>
      </c>
      <c r="BK17" s="372">
        <v>0</v>
      </c>
      <c r="BL17" s="372">
        <v>0</v>
      </c>
      <c r="BM17" s="372">
        <v>0</v>
      </c>
      <c r="BN17" s="372">
        <v>0</v>
      </c>
      <c r="BO17" s="372">
        <v>0</v>
      </c>
      <c r="BP17" s="372">
        <v>0</v>
      </c>
      <c r="BQ17" s="372">
        <v>0</v>
      </c>
      <c r="BR17" s="372">
        <v>0</v>
      </c>
      <c r="BS17" s="372">
        <v>0</v>
      </c>
      <c r="BT17" s="372">
        <v>0</v>
      </c>
      <c r="BU17" s="372">
        <v>0</v>
      </c>
      <c r="BV17" s="372">
        <v>0</v>
      </c>
      <c r="BW17" s="372">
        <v>0</v>
      </c>
      <c r="BX17" s="372">
        <v>0</v>
      </c>
      <c r="BY17" s="372">
        <v>0</v>
      </c>
      <c r="BZ17" s="372">
        <v>0</v>
      </c>
      <c r="CA17" s="372">
        <v>0</v>
      </c>
      <c r="CB17" s="373">
        <v>0</v>
      </c>
    </row>
    <row r="18" spans="1:80" ht="39.75" customHeight="1" x14ac:dyDescent="0.4">
      <c r="A18" s="250"/>
      <c r="B18" s="251" t="s">
        <v>654</v>
      </c>
      <c r="C18" s="376"/>
      <c r="D18" s="253" t="s">
        <v>431</v>
      </c>
      <c r="E18" s="253" t="s">
        <v>432</v>
      </c>
      <c r="F18" s="253" t="s">
        <v>433</v>
      </c>
      <c r="G18" s="253" t="s">
        <v>434</v>
      </c>
      <c r="H18" s="253" t="s">
        <v>435</v>
      </c>
      <c r="I18" s="253" t="s">
        <v>436</v>
      </c>
      <c r="J18" s="253" t="s">
        <v>437</v>
      </c>
      <c r="K18" s="253" t="s">
        <v>438</v>
      </c>
      <c r="L18" s="253" t="s">
        <v>439</v>
      </c>
      <c r="M18" s="253" t="s">
        <v>440</v>
      </c>
      <c r="N18" s="253" t="s">
        <v>441</v>
      </c>
      <c r="O18" s="253" t="s">
        <v>442</v>
      </c>
      <c r="P18" s="253" t="s">
        <v>443</v>
      </c>
      <c r="Q18" s="253" t="s">
        <v>444</v>
      </c>
      <c r="R18" s="253" t="s">
        <v>445</v>
      </c>
      <c r="S18" s="253" t="s">
        <v>446</v>
      </c>
      <c r="T18" s="253" t="s">
        <v>447</v>
      </c>
      <c r="U18" s="253" t="s">
        <v>448</v>
      </c>
      <c r="V18" s="253" t="s">
        <v>449</v>
      </c>
      <c r="W18" s="253" t="s">
        <v>450</v>
      </c>
      <c r="X18" s="253" t="s">
        <v>451</v>
      </c>
      <c r="Y18" s="253" t="s">
        <v>452</v>
      </c>
      <c r="Z18" s="253" t="s">
        <v>453</v>
      </c>
      <c r="AA18" s="253" t="s">
        <v>454</v>
      </c>
      <c r="AB18" s="253" t="s">
        <v>455</v>
      </c>
      <c r="AC18" s="253" t="s">
        <v>456</v>
      </c>
      <c r="AD18" s="253" t="s">
        <v>457</v>
      </c>
      <c r="AE18" s="253" t="s">
        <v>458</v>
      </c>
      <c r="AF18" s="253" t="s">
        <v>459</v>
      </c>
      <c r="AG18" s="253" t="s">
        <v>460</v>
      </c>
      <c r="AH18" s="253" t="s">
        <v>461</v>
      </c>
      <c r="AI18" s="253" t="s">
        <v>462</v>
      </c>
      <c r="AJ18" s="253" t="s">
        <v>463</v>
      </c>
      <c r="AK18" s="253" t="s">
        <v>464</v>
      </c>
      <c r="AL18" s="253" t="s">
        <v>465</v>
      </c>
      <c r="AM18" s="253" t="s">
        <v>466</v>
      </c>
      <c r="AN18" s="253" t="s">
        <v>467</v>
      </c>
      <c r="AO18" s="253" t="s">
        <v>468</v>
      </c>
      <c r="AP18" s="253" t="s">
        <v>469</v>
      </c>
      <c r="AQ18" s="253" t="s">
        <v>470</v>
      </c>
      <c r="AR18" s="253" t="s">
        <v>471</v>
      </c>
      <c r="AS18" s="253" t="s">
        <v>472</v>
      </c>
      <c r="AT18" s="253" t="s">
        <v>473</v>
      </c>
      <c r="AU18" s="253" t="s">
        <v>474</v>
      </c>
      <c r="AV18" s="253" t="s">
        <v>475</v>
      </c>
      <c r="AW18" s="253" t="s">
        <v>476</v>
      </c>
      <c r="AX18" s="253" t="s">
        <v>477</v>
      </c>
      <c r="AY18" s="253" t="s">
        <v>478</v>
      </c>
      <c r="AZ18" s="253" t="s">
        <v>479</v>
      </c>
      <c r="BA18" s="253" t="s">
        <v>480</v>
      </c>
      <c r="BB18" s="253" t="s">
        <v>481</v>
      </c>
      <c r="BC18" s="253" t="s">
        <v>482</v>
      </c>
      <c r="BD18" s="253" t="s">
        <v>483</v>
      </c>
      <c r="BE18" s="253" t="s">
        <v>484</v>
      </c>
      <c r="BF18" s="253" t="s">
        <v>485</v>
      </c>
      <c r="BG18" s="253" t="s">
        <v>486</v>
      </c>
      <c r="BH18" s="253" t="s">
        <v>487</v>
      </c>
      <c r="BI18" s="253" t="s">
        <v>488</v>
      </c>
      <c r="BJ18" s="253" t="s">
        <v>489</v>
      </c>
      <c r="BK18" s="253" t="s">
        <v>490</v>
      </c>
      <c r="BL18" s="253" t="s">
        <v>491</v>
      </c>
      <c r="BM18" s="253" t="s">
        <v>492</v>
      </c>
      <c r="BN18" s="253" t="s">
        <v>493</v>
      </c>
      <c r="BO18" s="253" t="s">
        <v>494</v>
      </c>
      <c r="BP18" s="253" t="s">
        <v>495</v>
      </c>
      <c r="BQ18" s="253" t="s">
        <v>496</v>
      </c>
      <c r="BR18" s="253" t="s">
        <v>497</v>
      </c>
      <c r="BS18" s="253" t="s">
        <v>498</v>
      </c>
      <c r="BT18" s="253" t="s">
        <v>499</v>
      </c>
      <c r="BU18" s="253" t="s">
        <v>500</v>
      </c>
      <c r="BV18" s="253" t="s">
        <v>501</v>
      </c>
      <c r="BW18" s="253" t="s">
        <v>502</v>
      </c>
      <c r="BX18" s="253" t="s">
        <v>503</v>
      </c>
      <c r="BY18" s="253" t="s">
        <v>504</v>
      </c>
      <c r="BZ18" s="253" t="s">
        <v>505</v>
      </c>
      <c r="CA18" s="253" t="s">
        <v>506</v>
      </c>
      <c r="CB18" s="254" t="s">
        <v>507</v>
      </c>
    </row>
    <row r="19" spans="1:80" ht="26.25" customHeight="1" x14ac:dyDescent="0.4">
      <c r="A19" s="250"/>
      <c r="B19" s="66" t="s">
        <v>647</v>
      </c>
      <c r="D19" s="365">
        <v>0</v>
      </c>
      <c r="E19" s="365">
        <v>0</v>
      </c>
      <c r="F19" s="365">
        <v>0</v>
      </c>
      <c r="G19" s="365">
        <v>0</v>
      </c>
      <c r="H19" s="365">
        <v>0</v>
      </c>
      <c r="I19" s="365">
        <v>0</v>
      </c>
      <c r="J19" s="365">
        <v>0</v>
      </c>
      <c r="K19" s="365">
        <v>0</v>
      </c>
      <c r="L19" s="365">
        <v>0</v>
      </c>
      <c r="M19" s="365">
        <v>0</v>
      </c>
      <c r="N19" s="365">
        <v>0</v>
      </c>
      <c r="O19" s="365">
        <v>0</v>
      </c>
      <c r="P19" s="365">
        <v>0</v>
      </c>
      <c r="Q19" s="365">
        <v>0</v>
      </c>
      <c r="R19" s="365">
        <v>0</v>
      </c>
      <c r="S19" s="365">
        <v>0</v>
      </c>
      <c r="T19" s="365">
        <v>0</v>
      </c>
      <c r="U19" s="365">
        <v>0</v>
      </c>
      <c r="V19" s="365">
        <v>0</v>
      </c>
      <c r="W19" s="365">
        <v>0</v>
      </c>
      <c r="X19" s="365">
        <v>0</v>
      </c>
      <c r="Y19" s="365">
        <v>0</v>
      </c>
      <c r="Z19" s="365">
        <v>0</v>
      </c>
      <c r="AA19" s="365">
        <v>0</v>
      </c>
      <c r="AB19" s="365">
        <v>0</v>
      </c>
      <c r="AC19" s="365">
        <v>0</v>
      </c>
      <c r="AD19" s="365">
        <v>0</v>
      </c>
      <c r="AE19" s="365">
        <v>0</v>
      </c>
      <c r="AF19" s="365">
        <v>0</v>
      </c>
      <c r="AG19" s="365">
        <v>0</v>
      </c>
      <c r="AH19" s="365">
        <v>0</v>
      </c>
      <c r="AI19" s="365">
        <v>1723</v>
      </c>
      <c r="AJ19" s="365">
        <v>1694</v>
      </c>
      <c r="AK19" s="365">
        <v>1738</v>
      </c>
      <c r="AL19" s="365">
        <v>1781</v>
      </c>
      <c r="AM19" s="365">
        <v>1651</v>
      </c>
      <c r="AN19" s="365">
        <v>1683</v>
      </c>
      <c r="AO19" s="365">
        <v>1717</v>
      </c>
      <c r="AP19" s="365">
        <v>1722</v>
      </c>
      <c r="AQ19" s="365">
        <v>1727</v>
      </c>
      <c r="AR19" s="365">
        <v>1719</v>
      </c>
      <c r="AS19" s="365">
        <v>1607</v>
      </c>
      <c r="AT19" s="365">
        <v>1675</v>
      </c>
      <c r="AU19" s="365">
        <v>1575</v>
      </c>
      <c r="AV19" s="365">
        <v>1643</v>
      </c>
      <c r="AW19" s="365">
        <v>1736</v>
      </c>
      <c r="AX19" s="365">
        <v>1765</v>
      </c>
      <c r="AY19" s="365">
        <v>1781</v>
      </c>
      <c r="AZ19" s="365">
        <v>1764</v>
      </c>
      <c r="BA19" s="365">
        <v>1705</v>
      </c>
      <c r="BB19" s="365">
        <v>1643</v>
      </c>
      <c r="BC19" s="365">
        <v>1620</v>
      </c>
      <c r="BD19" s="365">
        <v>1671</v>
      </c>
      <c r="BE19" s="365">
        <v>1750</v>
      </c>
      <c r="BF19" s="365">
        <v>1776</v>
      </c>
      <c r="BG19" s="365">
        <v>1979</v>
      </c>
      <c r="BH19" s="365">
        <v>2606</v>
      </c>
      <c r="BI19" s="365">
        <v>2711</v>
      </c>
      <c r="BJ19" s="365">
        <v>2741</v>
      </c>
      <c r="BK19" s="365">
        <v>2744</v>
      </c>
      <c r="BL19" s="365">
        <v>2735</v>
      </c>
      <c r="BM19" s="365">
        <v>2746</v>
      </c>
      <c r="BN19" s="365">
        <v>2718</v>
      </c>
      <c r="BO19" s="365">
        <v>2649</v>
      </c>
      <c r="BP19" s="365">
        <v>2505</v>
      </c>
      <c r="BQ19" s="365">
        <v>2380</v>
      </c>
      <c r="BR19" s="365">
        <v>2228</v>
      </c>
      <c r="BS19" s="365">
        <v>2098</v>
      </c>
      <c r="BT19" s="365">
        <v>1903</v>
      </c>
      <c r="BU19" s="365">
        <v>1792</v>
      </c>
      <c r="BV19" s="365">
        <v>1654</v>
      </c>
      <c r="BW19" s="365">
        <v>1621</v>
      </c>
      <c r="BX19" s="365">
        <v>1668</v>
      </c>
      <c r="BY19" s="365">
        <v>1657</v>
      </c>
      <c r="BZ19" s="365">
        <v>1590</v>
      </c>
      <c r="CA19" s="365">
        <v>1514</v>
      </c>
      <c r="CB19" s="366">
        <v>1489</v>
      </c>
    </row>
    <row r="20" spans="1:80" ht="26.25" customHeight="1" x14ac:dyDescent="0.4">
      <c r="A20" s="175"/>
      <c r="B20" s="64" t="s">
        <v>27</v>
      </c>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v>1979</v>
      </c>
      <c r="BH20" s="367">
        <v>2594</v>
      </c>
      <c r="BI20" s="367">
        <v>2700</v>
      </c>
      <c r="BJ20" s="367">
        <v>2729</v>
      </c>
      <c r="BK20" s="367">
        <v>2732</v>
      </c>
      <c r="BL20" s="367">
        <v>2724</v>
      </c>
      <c r="BM20" s="367">
        <v>2736</v>
      </c>
      <c r="BN20" s="367">
        <v>2718</v>
      </c>
      <c r="BO20" s="367">
        <v>2649</v>
      </c>
      <c r="BP20" s="367">
        <v>2505</v>
      </c>
      <c r="BQ20" s="367">
        <v>2380</v>
      </c>
      <c r="BR20" s="367">
        <v>2228</v>
      </c>
      <c r="BS20" s="367">
        <v>2098</v>
      </c>
      <c r="BT20" s="367">
        <v>1903</v>
      </c>
      <c r="BU20" s="367">
        <v>1792</v>
      </c>
      <c r="BV20" s="367">
        <v>1654</v>
      </c>
      <c r="BW20" s="367">
        <v>1621</v>
      </c>
      <c r="BX20" s="367">
        <v>1668</v>
      </c>
      <c r="BY20" s="367">
        <v>1657</v>
      </c>
      <c r="BZ20" s="367">
        <v>1590</v>
      </c>
      <c r="CA20" s="367">
        <v>1514</v>
      </c>
      <c r="CB20" s="368">
        <v>1489</v>
      </c>
    </row>
    <row r="21" spans="1:80" x14ac:dyDescent="0.4">
      <c r="B21" s="171" t="s">
        <v>655</v>
      </c>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v>1259</v>
      </c>
      <c r="BH21" s="367">
        <v>752</v>
      </c>
      <c r="BI21" s="367">
        <v>773</v>
      </c>
      <c r="BJ21" s="367">
        <v>790</v>
      </c>
      <c r="BK21" s="367">
        <v>827</v>
      </c>
      <c r="BL21" s="367">
        <v>897</v>
      </c>
      <c r="BM21" s="367">
        <v>942</v>
      </c>
      <c r="BN21" s="367">
        <v>951</v>
      </c>
      <c r="BO21" s="367">
        <v>958</v>
      </c>
      <c r="BP21" s="367">
        <v>1002</v>
      </c>
      <c r="BQ21" s="367">
        <v>967</v>
      </c>
      <c r="BR21" s="367">
        <v>947</v>
      </c>
      <c r="BS21" s="367">
        <v>946</v>
      </c>
      <c r="BT21" s="367">
        <v>918</v>
      </c>
      <c r="BU21" s="367">
        <v>884</v>
      </c>
      <c r="BV21" s="367">
        <v>803</v>
      </c>
      <c r="BW21" s="367">
        <v>797</v>
      </c>
      <c r="BX21" s="367">
        <v>838</v>
      </c>
      <c r="BY21" s="367">
        <v>851</v>
      </c>
      <c r="BZ21" s="367">
        <v>833</v>
      </c>
      <c r="CA21" s="367">
        <v>817</v>
      </c>
      <c r="CB21" s="368">
        <v>823</v>
      </c>
    </row>
    <row r="22" spans="1:80" x14ac:dyDescent="0.4">
      <c r="B22" s="171" t="s">
        <v>656</v>
      </c>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v>577</v>
      </c>
      <c r="BH22" s="367">
        <v>1295</v>
      </c>
      <c r="BI22" s="367">
        <v>1321</v>
      </c>
      <c r="BJ22" s="367">
        <v>1333</v>
      </c>
      <c r="BK22" s="367">
        <v>1307</v>
      </c>
      <c r="BL22" s="367">
        <v>1234</v>
      </c>
      <c r="BM22" s="367">
        <v>1205</v>
      </c>
      <c r="BN22" s="367">
        <v>1186</v>
      </c>
      <c r="BO22" s="367">
        <v>1108</v>
      </c>
      <c r="BP22" s="367">
        <v>948</v>
      </c>
      <c r="BQ22" s="367">
        <v>885</v>
      </c>
      <c r="BR22" s="367">
        <v>802</v>
      </c>
      <c r="BS22" s="367">
        <v>723</v>
      </c>
      <c r="BT22" s="367">
        <v>646</v>
      </c>
      <c r="BU22" s="367">
        <v>599</v>
      </c>
      <c r="BV22" s="367">
        <v>568</v>
      </c>
      <c r="BW22" s="367">
        <v>548</v>
      </c>
      <c r="BX22" s="367">
        <v>550</v>
      </c>
      <c r="BY22" s="367">
        <v>535</v>
      </c>
      <c r="BZ22" s="367">
        <v>500</v>
      </c>
      <c r="CA22" s="367">
        <v>459</v>
      </c>
      <c r="CB22" s="368">
        <v>434</v>
      </c>
    </row>
    <row r="23" spans="1:80" x14ac:dyDescent="0.4">
      <c r="B23" s="171" t="s">
        <v>657</v>
      </c>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v>143</v>
      </c>
      <c r="BH23" s="367">
        <v>547</v>
      </c>
      <c r="BI23" s="367">
        <v>606</v>
      </c>
      <c r="BJ23" s="367">
        <v>606</v>
      </c>
      <c r="BK23" s="367">
        <v>598</v>
      </c>
      <c r="BL23" s="367">
        <v>594</v>
      </c>
      <c r="BM23" s="367">
        <v>589</v>
      </c>
      <c r="BN23" s="367">
        <v>581</v>
      </c>
      <c r="BO23" s="367">
        <v>583</v>
      </c>
      <c r="BP23" s="367">
        <v>555</v>
      </c>
      <c r="BQ23" s="367">
        <v>528</v>
      </c>
      <c r="BR23" s="367">
        <v>478</v>
      </c>
      <c r="BS23" s="367">
        <v>429</v>
      </c>
      <c r="BT23" s="367">
        <v>339</v>
      </c>
      <c r="BU23" s="367">
        <v>309</v>
      </c>
      <c r="BV23" s="367">
        <v>282</v>
      </c>
      <c r="BW23" s="367">
        <v>276</v>
      </c>
      <c r="BX23" s="367">
        <v>279</v>
      </c>
      <c r="BY23" s="367">
        <v>270</v>
      </c>
      <c r="BZ23" s="367">
        <v>257</v>
      </c>
      <c r="CA23" s="367">
        <v>238</v>
      </c>
      <c r="CB23" s="368">
        <v>232</v>
      </c>
    </row>
    <row r="24" spans="1:80" ht="30" customHeight="1" x14ac:dyDescent="0.4">
      <c r="B24" s="332" t="s">
        <v>651</v>
      </c>
      <c r="D24" s="367">
        <v>0</v>
      </c>
      <c r="E24" s="367">
        <v>0</v>
      </c>
      <c r="F24" s="367">
        <v>0</v>
      </c>
      <c r="G24" s="367">
        <v>0</v>
      </c>
      <c r="H24" s="367">
        <v>0</v>
      </c>
      <c r="I24" s="367">
        <v>0</v>
      </c>
      <c r="J24" s="367">
        <v>0</v>
      </c>
      <c r="K24" s="367">
        <v>0</v>
      </c>
      <c r="L24" s="367">
        <v>0</v>
      </c>
      <c r="M24" s="367">
        <v>0</v>
      </c>
      <c r="N24" s="367">
        <v>0</v>
      </c>
      <c r="O24" s="367">
        <v>0</v>
      </c>
      <c r="P24" s="367">
        <v>0</v>
      </c>
      <c r="Q24" s="367">
        <v>0</v>
      </c>
      <c r="R24" s="367">
        <v>0</v>
      </c>
      <c r="S24" s="367">
        <v>0</v>
      </c>
      <c r="T24" s="367">
        <v>0</v>
      </c>
      <c r="U24" s="367">
        <v>0</v>
      </c>
      <c r="V24" s="367">
        <v>0</v>
      </c>
      <c r="W24" s="367">
        <v>0</v>
      </c>
      <c r="X24" s="367">
        <v>0</v>
      </c>
      <c r="Y24" s="367">
        <v>0</v>
      </c>
      <c r="Z24" s="367">
        <v>0</v>
      </c>
      <c r="AA24" s="367">
        <v>0</v>
      </c>
      <c r="AB24" s="367">
        <v>0</v>
      </c>
      <c r="AC24" s="367">
        <v>0</v>
      </c>
      <c r="AD24" s="367">
        <v>0</v>
      </c>
      <c r="AE24" s="367">
        <v>0</v>
      </c>
      <c r="AF24" s="367">
        <v>0</v>
      </c>
      <c r="AG24" s="367">
        <v>0</v>
      </c>
      <c r="AH24" s="367">
        <v>0</v>
      </c>
      <c r="AI24" s="367">
        <v>0</v>
      </c>
      <c r="AJ24" s="367">
        <v>0</v>
      </c>
      <c r="AK24" s="367">
        <v>0</v>
      </c>
      <c r="AL24" s="367">
        <v>0</v>
      </c>
      <c r="AM24" s="367">
        <v>0</v>
      </c>
      <c r="AN24" s="367">
        <v>0</v>
      </c>
      <c r="AO24" s="367">
        <v>0</v>
      </c>
      <c r="AP24" s="367">
        <v>0</v>
      </c>
      <c r="AQ24" s="367">
        <v>0</v>
      </c>
      <c r="AR24" s="367">
        <v>1719</v>
      </c>
      <c r="AS24" s="367">
        <v>1607</v>
      </c>
      <c r="AT24" s="367">
        <v>1675</v>
      </c>
      <c r="AU24" s="367">
        <v>1575</v>
      </c>
      <c r="AV24" s="367">
        <v>1643</v>
      </c>
      <c r="AW24" s="367">
        <v>1736</v>
      </c>
      <c r="AX24" s="367">
        <v>1765</v>
      </c>
      <c r="AY24" s="367">
        <v>1781</v>
      </c>
      <c r="AZ24" s="367">
        <v>1764</v>
      </c>
      <c r="BA24" s="367">
        <v>1705</v>
      </c>
      <c r="BB24" s="367">
        <v>1643</v>
      </c>
      <c r="BC24" s="367">
        <v>1620</v>
      </c>
      <c r="BD24" s="367">
        <v>1671</v>
      </c>
      <c r="BE24" s="367">
        <v>1750</v>
      </c>
      <c r="BF24" s="367">
        <v>1776</v>
      </c>
      <c r="BG24" s="367">
        <v>911</v>
      </c>
      <c r="BH24" s="367">
        <v>12</v>
      </c>
      <c r="BI24" s="367">
        <v>11</v>
      </c>
      <c r="BJ24" s="367">
        <v>12</v>
      </c>
      <c r="BK24" s="367">
        <v>12</v>
      </c>
      <c r="BL24" s="367">
        <v>11</v>
      </c>
      <c r="BM24" s="367">
        <v>10</v>
      </c>
      <c r="BN24" s="367">
        <v>0</v>
      </c>
      <c r="BO24" s="367">
        <v>0</v>
      </c>
      <c r="BP24" s="367">
        <v>0</v>
      </c>
      <c r="BQ24" s="367">
        <v>0</v>
      </c>
      <c r="BR24" s="367">
        <v>0</v>
      </c>
      <c r="BS24" s="367">
        <v>0</v>
      </c>
      <c r="BT24" s="367">
        <v>0</v>
      </c>
      <c r="BU24" s="367">
        <v>0</v>
      </c>
      <c r="BV24" s="367">
        <v>0</v>
      </c>
      <c r="BW24" s="367">
        <v>0</v>
      </c>
      <c r="BX24" s="367">
        <v>0</v>
      </c>
      <c r="BY24" s="367">
        <v>0</v>
      </c>
      <c r="BZ24" s="367">
        <v>0</v>
      </c>
      <c r="CA24" s="367">
        <v>0</v>
      </c>
      <c r="CB24" s="368">
        <v>0</v>
      </c>
    </row>
    <row r="25" spans="1:80" ht="30" customHeight="1" x14ac:dyDescent="0.4">
      <c r="B25" s="332" t="s">
        <v>652</v>
      </c>
      <c r="D25" s="367">
        <v>0</v>
      </c>
      <c r="E25" s="367">
        <v>0</v>
      </c>
      <c r="F25" s="367">
        <v>0</v>
      </c>
      <c r="G25" s="367">
        <v>0</v>
      </c>
      <c r="H25" s="367">
        <v>0</v>
      </c>
      <c r="I25" s="367">
        <v>0</v>
      </c>
      <c r="J25" s="367">
        <v>0</v>
      </c>
      <c r="K25" s="367">
        <v>0</v>
      </c>
      <c r="L25" s="367">
        <v>0</v>
      </c>
      <c r="M25" s="367">
        <v>0</v>
      </c>
      <c r="N25" s="367">
        <v>0</v>
      </c>
      <c r="O25" s="367">
        <v>0</v>
      </c>
      <c r="P25" s="367">
        <v>0</v>
      </c>
      <c r="Q25" s="367">
        <v>0</v>
      </c>
      <c r="R25" s="367">
        <v>0</v>
      </c>
      <c r="S25" s="367">
        <v>0</v>
      </c>
      <c r="T25" s="367">
        <v>0</v>
      </c>
      <c r="U25" s="367">
        <v>0</v>
      </c>
      <c r="V25" s="367">
        <v>0</v>
      </c>
      <c r="W25" s="367">
        <v>0</v>
      </c>
      <c r="X25" s="367">
        <v>0</v>
      </c>
      <c r="Y25" s="367">
        <v>0</v>
      </c>
      <c r="Z25" s="367">
        <v>0</v>
      </c>
      <c r="AA25" s="367">
        <v>0</v>
      </c>
      <c r="AB25" s="367">
        <v>0</v>
      </c>
      <c r="AC25" s="367">
        <v>0</v>
      </c>
      <c r="AD25" s="367">
        <v>0</v>
      </c>
      <c r="AE25" s="367">
        <v>0</v>
      </c>
      <c r="AF25" s="367">
        <v>0</v>
      </c>
      <c r="AG25" s="367">
        <v>0</v>
      </c>
      <c r="AH25" s="367">
        <v>0</v>
      </c>
      <c r="AI25" s="367">
        <v>1723</v>
      </c>
      <c r="AJ25" s="367">
        <v>1694</v>
      </c>
      <c r="AK25" s="367">
        <v>1738</v>
      </c>
      <c r="AL25" s="367">
        <v>1781</v>
      </c>
      <c r="AM25" s="367">
        <v>1651</v>
      </c>
      <c r="AN25" s="367">
        <v>1683</v>
      </c>
      <c r="AO25" s="367">
        <v>1717</v>
      </c>
      <c r="AP25" s="367">
        <v>1722</v>
      </c>
      <c r="AQ25" s="367">
        <v>1727</v>
      </c>
      <c r="AR25" s="367">
        <v>0</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0</v>
      </c>
      <c r="BO25" s="367">
        <v>0</v>
      </c>
      <c r="BP25" s="367">
        <v>0</v>
      </c>
      <c r="BQ25" s="367">
        <v>0</v>
      </c>
      <c r="BR25" s="367">
        <v>0</v>
      </c>
      <c r="BS25" s="367">
        <v>0</v>
      </c>
      <c r="BT25" s="367">
        <v>0</v>
      </c>
      <c r="BU25" s="367">
        <v>0</v>
      </c>
      <c r="BV25" s="367">
        <v>0</v>
      </c>
      <c r="BW25" s="367">
        <v>0</v>
      </c>
      <c r="BX25" s="367">
        <v>0</v>
      </c>
      <c r="BY25" s="367">
        <v>0</v>
      </c>
      <c r="BZ25" s="367">
        <v>0</v>
      </c>
      <c r="CA25" s="367">
        <v>0</v>
      </c>
      <c r="CB25" s="368">
        <v>0</v>
      </c>
    </row>
    <row r="26" spans="1:80" ht="15.75" customHeight="1" thickBot="1" x14ac:dyDescent="0.45">
      <c r="A26" s="259"/>
      <c r="B26" s="286"/>
      <c r="C26" s="259"/>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8"/>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53"/>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234" bestFit="1" customWidth="1"/>
    <col min="2" max="2" width="75.73046875" style="234" customWidth="1"/>
    <col min="3" max="3" width="25.73046875" style="234" customWidth="1"/>
    <col min="4" max="75" width="12.73046875" style="262" customWidth="1"/>
    <col min="76" max="80" width="12.73046875" style="234" customWidth="1"/>
    <col min="81" max="81" width="9.1328125" style="234" customWidth="1"/>
    <col min="82" max="16384" width="9.1328125" style="234"/>
  </cols>
  <sheetData>
    <row r="1" spans="1:80" s="242" customFormat="1" ht="25.5" customHeight="1" thickBot="1" x14ac:dyDescent="0.4">
      <c r="A1" s="42" t="s">
        <v>39</v>
      </c>
      <c r="B1" s="43" t="s">
        <v>78</v>
      </c>
      <c r="C1" s="44"/>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4"/>
      <c r="BW1" s="264"/>
      <c r="BX1" s="264"/>
    </row>
    <row r="2" spans="1:80" ht="15.75" customHeight="1" x14ac:dyDescent="0.4">
      <c r="A2" s="46" t="s">
        <v>40</v>
      </c>
      <c r="B2" s="19" t="s">
        <v>658</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C4" s="66"/>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f t="shared" ref="AQ4:CB4" si="0">AQ5+AQ9</f>
        <v>28.981999999999999</v>
      </c>
      <c r="AR4" s="131">
        <f t="shared" si="0"/>
        <v>152.04351</v>
      </c>
      <c r="AS4" s="131">
        <f t="shared" si="0"/>
        <v>131.50648100000001</v>
      </c>
      <c r="AT4" s="131">
        <f t="shared" si="0"/>
        <v>155</v>
      </c>
      <c r="AU4" s="131">
        <f t="shared" si="0"/>
        <v>210.18</v>
      </c>
      <c r="AV4" s="131">
        <f t="shared" si="0"/>
        <v>211.578</v>
      </c>
      <c r="AW4" s="131">
        <f t="shared" si="0"/>
        <v>234.45600000000002</v>
      </c>
      <c r="AX4" s="131">
        <f t="shared" si="0"/>
        <v>217.38900000000001</v>
      </c>
      <c r="AY4" s="131">
        <f t="shared" si="0"/>
        <v>265.98800000000006</v>
      </c>
      <c r="AZ4" s="131">
        <f t="shared" si="0"/>
        <v>238.81600000000003</v>
      </c>
      <c r="BA4" s="131">
        <f t="shared" si="0"/>
        <v>185.90699999999998</v>
      </c>
      <c r="BB4" s="131">
        <f t="shared" si="0"/>
        <v>198.82299999999998</v>
      </c>
      <c r="BC4" s="131">
        <f t="shared" si="0"/>
        <v>185.245</v>
      </c>
      <c r="BD4" s="131">
        <f t="shared" si="0"/>
        <v>234.97299999999998</v>
      </c>
      <c r="BE4" s="131">
        <f t="shared" si="0"/>
        <v>251</v>
      </c>
      <c r="BF4" s="131">
        <f t="shared" si="0"/>
        <v>300.72500000000002</v>
      </c>
      <c r="BG4" s="131">
        <f t="shared" si="0"/>
        <v>328.07900000000001</v>
      </c>
      <c r="BH4" s="131">
        <f t="shared" si="0"/>
        <v>328.59699999999998</v>
      </c>
      <c r="BI4" s="131">
        <f t="shared" si="0"/>
        <v>364.44799999999998</v>
      </c>
      <c r="BJ4" s="131">
        <f t="shared" si="0"/>
        <v>442.661</v>
      </c>
      <c r="BK4" s="131">
        <f t="shared" si="0"/>
        <v>408.28</v>
      </c>
      <c r="BL4" s="131">
        <f t="shared" si="0"/>
        <v>611.97900000000004</v>
      </c>
      <c r="BM4" s="131">
        <f t="shared" si="0"/>
        <v>754.63800000000003</v>
      </c>
      <c r="BN4" s="131">
        <f t="shared" si="0"/>
        <v>884.19721186000004</v>
      </c>
      <c r="BO4" s="131">
        <f t="shared" si="0"/>
        <v>348.01045738980469</v>
      </c>
      <c r="BP4" s="131">
        <f t="shared" si="0"/>
        <v>321.60000000000002</v>
      </c>
      <c r="BQ4" s="131">
        <f t="shared" si="0"/>
        <v>98.405999999999992</v>
      </c>
      <c r="BR4" s="131">
        <f t="shared" si="0"/>
        <v>89.052999999999997</v>
      </c>
      <c r="BS4" s="131">
        <f t="shared" si="0"/>
        <v>73.740746990000005</v>
      </c>
      <c r="BT4" s="131">
        <f t="shared" si="0"/>
        <v>69.407407640000002</v>
      </c>
      <c r="BU4" s="131">
        <f t="shared" si="0"/>
        <v>176.87249709999998</v>
      </c>
      <c r="BV4" s="131">
        <f t="shared" si="0"/>
        <v>96.108252090000008</v>
      </c>
      <c r="BW4" s="131">
        <f t="shared" si="0"/>
        <v>92.562276222070409</v>
      </c>
      <c r="BX4" s="131">
        <f t="shared" si="0"/>
        <v>201.33116282144118</v>
      </c>
      <c r="BY4" s="131">
        <f t="shared" si="0"/>
        <v>207.73126633081137</v>
      </c>
      <c r="BZ4" s="131">
        <f t="shared" si="0"/>
        <v>211.48164851244209</v>
      </c>
      <c r="CA4" s="131">
        <f t="shared" si="0"/>
        <v>216.67368758482158</v>
      </c>
      <c r="CB4" s="379">
        <f t="shared" si="0"/>
        <v>220.08994907880128</v>
      </c>
    </row>
    <row r="5" spans="1:80" s="175" customFormat="1" ht="24.75" customHeight="1" x14ac:dyDescent="0.4">
      <c r="B5" s="166" t="s">
        <v>659</v>
      </c>
      <c r="C5" s="66"/>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f t="shared" ref="AR5:CB5" si="1">SUM(AR6:AR8)</f>
        <v>118</v>
      </c>
      <c r="AS5" s="131">
        <f t="shared" si="1"/>
        <v>93</v>
      </c>
      <c r="AT5" s="131">
        <f t="shared" si="1"/>
        <v>98.4</v>
      </c>
      <c r="AU5" s="131">
        <f t="shared" si="1"/>
        <v>126.66799999999999</v>
      </c>
      <c r="AV5" s="131">
        <f t="shared" si="1"/>
        <v>127.428</v>
      </c>
      <c r="AW5" s="131">
        <f t="shared" si="1"/>
        <v>139.703</v>
      </c>
      <c r="AX5" s="131">
        <f t="shared" si="1"/>
        <v>134.45699999999999</v>
      </c>
      <c r="AY5" s="131">
        <f t="shared" si="1"/>
        <v>137.58500000000001</v>
      </c>
      <c r="AZ5" s="131">
        <f t="shared" si="1"/>
        <v>134.50500000000002</v>
      </c>
      <c r="BA5" s="131">
        <f t="shared" si="1"/>
        <v>128.536</v>
      </c>
      <c r="BB5" s="131">
        <f t="shared" si="1"/>
        <v>142.53099999999998</v>
      </c>
      <c r="BC5" s="131">
        <f t="shared" si="1"/>
        <v>129.44200000000001</v>
      </c>
      <c r="BD5" s="131">
        <f t="shared" si="1"/>
        <v>126.22099999999999</v>
      </c>
      <c r="BE5" s="131">
        <f t="shared" si="1"/>
        <v>136</v>
      </c>
      <c r="BF5" s="131">
        <f t="shared" si="1"/>
        <v>135.53100000000001</v>
      </c>
      <c r="BG5" s="131">
        <f t="shared" si="1"/>
        <v>154.86799999999999</v>
      </c>
      <c r="BH5" s="131">
        <f t="shared" si="1"/>
        <v>160.81200000000001</v>
      </c>
      <c r="BI5" s="131">
        <f t="shared" si="1"/>
        <v>190.72200000000001</v>
      </c>
      <c r="BJ5" s="131">
        <f t="shared" si="1"/>
        <v>272.476</v>
      </c>
      <c r="BK5" s="131">
        <f t="shared" si="1"/>
        <v>234.56</v>
      </c>
      <c r="BL5" s="131">
        <f t="shared" si="1"/>
        <v>217.55500000000001</v>
      </c>
      <c r="BM5" s="131">
        <f t="shared" si="1"/>
        <v>270.00200000000001</v>
      </c>
      <c r="BN5" s="131">
        <f t="shared" si="1"/>
        <v>273.28648482000006</v>
      </c>
      <c r="BO5" s="131">
        <f t="shared" si="1"/>
        <v>126.68199999999999</v>
      </c>
      <c r="BP5" s="131">
        <f t="shared" si="1"/>
        <v>96.879000000000005</v>
      </c>
      <c r="BQ5" s="131">
        <f t="shared" si="1"/>
        <v>8.7829999999999995</v>
      </c>
      <c r="BR5" s="131">
        <f t="shared" si="1"/>
        <v>0</v>
      </c>
      <c r="BS5" s="131">
        <f t="shared" si="1"/>
        <v>0</v>
      </c>
      <c r="BT5" s="131">
        <f t="shared" si="1"/>
        <v>0</v>
      </c>
      <c r="BU5" s="131">
        <f t="shared" si="1"/>
        <v>0</v>
      </c>
      <c r="BV5" s="131">
        <f t="shared" si="1"/>
        <v>0</v>
      </c>
      <c r="BW5" s="131">
        <f t="shared" si="1"/>
        <v>0</v>
      </c>
      <c r="BX5" s="131">
        <f t="shared" si="1"/>
        <v>0</v>
      </c>
      <c r="BY5" s="131">
        <f t="shared" si="1"/>
        <v>0</v>
      </c>
      <c r="BZ5" s="131">
        <f t="shared" si="1"/>
        <v>0</v>
      </c>
      <c r="CA5" s="131">
        <f t="shared" si="1"/>
        <v>0</v>
      </c>
      <c r="CB5" s="379">
        <f t="shared" si="1"/>
        <v>0</v>
      </c>
    </row>
    <row r="6" spans="1:80" x14ac:dyDescent="0.4">
      <c r="B6" s="171" t="s">
        <v>660</v>
      </c>
      <c r="C6" s="50"/>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v>68</v>
      </c>
      <c r="AS6" s="153">
        <v>25</v>
      </c>
      <c r="AT6" s="153">
        <v>22</v>
      </c>
      <c r="AU6" s="153">
        <v>36.134</v>
      </c>
      <c r="AV6" s="153">
        <v>27.254999999999999</v>
      </c>
      <c r="AW6" s="153">
        <v>31.824000000000002</v>
      </c>
      <c r="AX6" s="153">
        <v>27.925000000000001</v>
      </c>
      <c r="AY6" s="153">
        <v>31.975999999999999</v>
      </c>
      <c r="AZ6" s="153">
        <v>33.951000000000001</v>
      </c>
      <c r="BA6" s="153">
        <v>28.73</v>
      </c>
      <c r="BB6" s="153">
        <v>37.692999999999998</v>
      </c>
      <c r="BC6" s="153">
        <v>22.696999999999999</v>
      </c>
      <c r="BD6" s="153">
        <v>15.597</v>
      </c>
      <c r="BE6" s="153">
        <v>15</v>
      </c>
      <c r="BF6" s="153">
        <v>3.915</v>
      </c>
      <c r="BG6" s="153">
        <v>22.943999999999999</v>
      </c>
      <c r="BH6" s="153">
        <v>19.669</v>
      </c>
      <c r="BI6" s="153">
        <v>38.921999999999997</v>
      </c>
      <c r="BJ6" s="153">
        <v>106.18</v>
      </c>
      <c r="BK6" s="153">
        <v>47.756999999999998</v>
      </c>
      <c r="BL6" s="153">
        <v>-0.24199999999999999</v>
      </c>
      <c r="BM6" s="153">
        <v>17.018999999999998</v>
      </c>
      <c r="BN6" s="153">
        <v>28.041668320000053</v>
      </c>
      <c r="BO6" s="153">
        <v>0.2287232800000325</v>
      </c>
      <c r="BP6" s="153">
        <v>-4.673</v>
      </c>
      <c r="BQ6" s="153">
        <v>0</v>
      </c>
      <c r="BR6" s="153">
        <v>0</v>
      </c>
      <c r="BS6" s="153"/>
      <c r="BT6" s="153"/>
      <c r="BU6" s="153"/>
      <c r="BV6" s="153"/>
      <c r="BW6" s="153"/>
      <c r="BX6" s="153"/>
      <c r="BY6" s="153"/>
      <c r="BZ6" s="153"/>
      <c r="CA6" s="153"/>
      <c r="CB6" s="154"/>
    </row>
    <row r="7" spans="1:80" x14ac:dyDescent="0.4">
      <c r="B7" s="171" t="s">
        <v>661</v>
      </c>
      <c r="C7" s="50"/>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v>41</v>
      </c>
      <c r="AS7" s="153">
        <v>60</v>
      </c>
      <c r="AT7" s="153">
        <v>67.400000000000006</v>
      </c>
      <c r="AU7" s="153">
        <v>80.007999999999996</v>
      </c>
      <c r="AV7" s="153">
        <v>90.844999999999999</v>
      </c>
      <c r="AW7" s="153">
        <v>97.629000000000005</v>
      </c>
      <c r="AX7" s="153">
        <v>94.061999999999998</v>
      </c>
      <c r="AY7" s="153">
        <v>95.814999999999998</v>
      </c>
      <c r="AZ7" s="153">
        <v>96.2</v>
      </c>
      <c r="BA7" s="153">
        <v>96.498999999999995</v>
      </c>
      <c r="BB7" s="153">
        <v>97.774000000000001</v>
      </c>
      <c r="BC7" s="153">
        <v>98.138999999999996</v>
      </c>
      <c r="BD7" s="153">
        <v>99.977999999999994</v>
      </c>
      <c r="BE7" s="153">
        <v>103</v>
      </c>
      <c r="BF7" s="153">
        <v>108.88500000000001</v>
      </c>
      <c r="BG7" s="153">
        <v>116.81699999999999</v>
      </c>
      <c r="BH7" s="153">
        <v>128.03800000000001</v>
      </c>
      <c r="BI7" s="153">
        <v>138</v>
      </c>
      <c r="BJ7" s="153">
        <v>140.625</v>
      </c>
      <c r="BK7" s="153">
        <v>140.04400000000001</v>
      </c>
      <c r="BL7" s="153">
        <v>141.37299999999999</v>
      </c>
      <c r="BM7" s="153">
        <v>140.65799999999999</v>
      </c>
      <c r="BN7" s="153">
        <v>141.16998859000003</v>
      </c>
      <c r="BO7" s="153">
        <v>141.81741953000005</v>
      </c>
      <c r="BP7" s="153">
        <v>133.44800000000001</v>
      </c>
      <c r="BQ7" s="153">
        <v>8.7829999999999995</v>
      </c>
      <c r="BR7" s="153">
        <v>0</v>
      </c>
      <c r="BS7" s="153"/>
      <c r="BT7" s="153"/>
      <c r="BU7" s="153"/>
      <c r="BV7" s="153"/>
      <c r="BW7" s="153"/>
      <c r="BX7" s="153"/>
      <c r="BY7" s="153"/>
      <c r="BZ7" s="153"/>
      <c r="CA7" s="153"/>
      <c r="CB7" s="154"/>
    </row>
    <row r="8" spans="1:80" x14ac:dyDescent="0.4">
      <c r="B8" s="171" t="s">
        <v>662</v>
      </c>
      <c r="C8" s="50"/>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v>9</v>
      </c>
      <c r="AS8" s="153">
        <v>8</v>
      </c>
      <c r="AT8" s="153">
        <v>9</v>
      </c>
      <c r="AU8" s="153">
        <v>10.526</v>
      </c>
      <c r="AV8" s="153">
        <v>9.3279999999999994</v>
      </c>
      <c r="AW8" s="153">
        <v>10.25</v>
      </c>
      <c r="AX8" s="153">
        <v>12.47</v>
      </c>
      <c r="AY8" s="153">
        <v>9.7940000000000005</v>
      </c>
      <c r="AZ8" s="153">
        <v>4.3540000000000001</v>
      </c>
      <c r="BA8" s="153">
        <v>3.3069999999999999</v>
      </c>
      <c r="BB8" s="153">
        <v>7.0640000000000001</v>
      </c>
      <c r="BC8" s="153">
        <v>8.6059999999999999</v>
      </c>
      <c r="BD8" s="153">
        <v>10.646000000000001</v>
      </c>
      <c r="BE8" s="153">
        <v>18</v>
      </c>
      <c r="BF8" s="153">
        <v>22.731000000000002</v>
      </c>
      <c r="BG8" s="153">
        <v>15.106999999999999</v>
      </c>
      <c r="BH8" s="153">
        <v>13.105</v>
      </c>
      <c r="BI8" s="153">
        <v>13.8</v>
      </c>
      <c r="BJ8" s="153">
        <v>25.670999999999999</v>
      </c>
      <c r="BK8" s="153">
        <v>46.759</v>
      </c>
      <c r="BL8" s="153">
        <v>76.424000000000007</v>
      </c>
      <c r="BM8" s="153">
        <v>112.325</v>
      </c>
      <c r="BN8" s="153">
        <v>104.07482791000001</v>
      </c>
      <c r="BO8" s="153">
        <v>-15.364142810000091</v>
      </c>
      <c r="BP8" s="153">
        <v>-31.895999999999997</v>
      </c>
      <c r="BQ8" s="153">
        <v>0</v>
      </c>
      <c r="BR8" s="153">
        <v>0</v>
      </c>
      <c r="BS8" s="153"/>
      <c r="BT8" s="153"/>
      <c r="BU8" s="153"/>
      <c r="BV8" s="153"/>
      <c r="BW8" s="153"/>
      <c r="BX8" s="153"/>
      <c r="BY8" s="153"/>
      <c r="BZ8" s="153"/>
      <c r="CA8" s="153"/>
      <c r="CB8" s="154"/>
    </row>
    <row r="9" spans="1:80" s="175" customFormat="1" ht="24.75" customHeight="1" x14ac:dyDescent="0.4">
      <c r="B9" s="166" t="s">
        <v>663</v>
      </c>
      <c r="C9" s="66"/>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f t="shared" ref="AQ9:CB9" si="2">SUM(AQ10:AQ12)</f>
        <v>28.981999999999999</v>
      </c>
      <c r="AR9" s="131">
        <f t="shared" si="2"/>
        <v>34.043509999999998</v>
      </c>
      <c r="AS9" s="131">
        <f t="shared" si="2"/>
        <v>38.506481000000001</v>
      </c>
      <c r="AT9" s="131">
        <f t="shared" si="2"/>
        <v>56.6</v>
      </c>
      <c r="AU9" s="131">
        <f t="shared" si="2"/>
        <v>83.512</v>
      </c>
      <c r="AV9" s="131">
        <f t="shared" si="2"/>
        <v>84.15</v>
      </c>
      <c r="AW9" s="131">
        <f t="shared" si="2"/>
        <v>94.753</v>
      </c>
      <c r="AX9" s="131">
        <f t="shared" si="2"/>
        <v>82.932000000000002</v>
      </c>
      <c r="AY9" s="131">
        <f t="shared" si="2"/>
        <v>128.40300000000002</v>
      </c>
      <c r="AZ9" s="131">
        <f t="shared" si="2"/>
        <v>104.31100000000001</v>
      </c>
      <c r="BA9" s="131">
        <f t="shared" si="2"/>
        <v>57.370999999999995</v>
      </c>
      <c r="BB9" s="131">
        <f t="shared" si="2"/>
        <v>56.292000000000002</v>
      </c>
      <c r="BC9" s="131">
        <f t="shared" si="2"/>
        <v>55.803000000000004</v>
      </c>
      <c r="BD9" s="131">
        <f t="shared" si="2"/>
        <v>108.752</v>
      </c>
      <c r="BE9" s="131">
        <f t="shared" si="2"/>
        <v>115</v>
      </c>
      <c r="BF9" s="131">
        <f t="shared" si="2"/>
        <v>165.19399999999999</v>
      </c>
      <c r="BG9" s="131">
        <f t="shared" si="2"/>
        <v>173.21100000000001</v>
      </c>
      <c r="BH9" s="131">
        <f t="shared" si="2"/>
        <v>167.785</v>
      </c>
      <c r="BI9" s="131">
        <f t="shared" si="2"/>
        <v>173.726</v>
      </c>
      <c r="BJ9" s="131">
        <f t="shared" si="2"/>
        <v>170.185</v>
      </c>
      <c r="BK9" s="131">
        <f t="shared" si="2"/>
        <v>173.72</v>
      </c>
      <c r="BL9" s="131">
        <f t="shared" si="2"/>
        <v>394.42399999999998</v>
      </c>
      <c r="BM9" s="131">
        <f t="shared" si="2"/>
        <v>484.63600000000002</v>
      </c>
      <c r="BN9" s="131">
        <f t="shared" si="2"/>
        <v>610.91072703999998</v>
      </c>
      <c r="BO9" s="131">
        <f t="shared" si="2"/>
        <v>221.3284573898047</v>
      </c>
      <c r="BP9" s="131">
        <f t="shared" si="2"/>
        <v>224.721</v>
      </c>
      <c r="BQ9" s="131">
        <f t="shared" si="2"/>
        <v>89.62299999999999</v>
      </c>
      <c r="BR9" s="131">
        <f t="shared" si="2"/>
        <v>89.052999999999997</v>
      </c>
      <c r="BS9" s="131">
        <f t="shared" si="2"/>
        <v>73.740746990000005</v>
      </c>
      <c r="BT9" s="131">
        <f t="shared" si="2"/>
        <v>69.407407640000002</v>
      </c>
      <c r="BU9" s="131">
        <f t="shared" si="2"/>
        <v>176.87249709999998</v>
      </c>
      <c r="BV9" s="131">
        <f t="shared" si="2"/>
        <v>96.108252090000008</v>
      </c>
      <c r="BW9" s="131">
        <f t="shared" si="2"/>
        <v>92.562276222070409</v>
      </c>
      <c r="BX9" s="131">
        <f t="shared" si="2"/>
        <v>201.33116282144118</v>
      </c>
      <c r="BY9" s="131">
        <f t="shared" si="2"/>
        <v>207.73126633081137</v>
      </c>
      <c r="BZ9" s="131">
        <f t="shared" si="2"/>
        <v>211.48164851244209</v>
      </c>
      <c r="CA9" s="131">
        <f t="shared" si="2"/>
        <v>216.67368758482158</v>
      </c>
      <c r="CB9" s="379">
        <f t="shared" si="2"/>
        <v>220.08994907880128</v>
      </c>
    </row>
    <row r="10" spans="1:80" x14ac:dyDescent="0.4">
      <c r="B10" s="171" t="s">
        <v>199</v>
      </c>
      <c r="C10" s="50"/>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v>14.981999999999999</v>
      </c>
      <c r="AR10" s="153">
        <v>19.041</v>
      </c>
      <c r="AS10" s="153">
        <v>23.1</v>
      </c>
      <c r="AT10" s="153">
        <v>29</v>
      </c>
      <c r="AU10" s="153">
        <v>37.561</v>
      </c>
      <c r="AV10" s="153">
        <v>46.265999999999998</v>
      </c>
      <c r="AW10" s="153">
        <v>59.125</v>
      </c>
      <c r="AX10" s="153">
        <v>60.497999999999998</v>
      </c>
      <c r="AY10" s="153">
        <v>46.542999999999999</v>
      </c>
      <c r="AZ10" s="153">
        <v>41.273000000000003</v>
      </c>
      <c r="BA10" s="153">
        <v>36.790999999999997</v>
      </c>
      <c r="BB10" s="153">
        <v>37.914999999999999</v>
      </c>
      <c r="BC10" s="153">
        <v>37.4</v>
      </c>
      <c r="BD10" s="153">
        <v>34.851999999999997</v>
      </c>
      <c r="BE10" s="153">
        <v>38</v>
      </c>
      <c r="BF10" s="153">
        <v>40.408999999999999</v>
      </c>
      <c r="BG10" s="153">
        <v>46.344000000000001</v>
      </c>
      <c r="BH10" s="153">
        <v>46.491</v>
      </c>
      <c r="BI10" s="153">
        <v>44.334000000000003</v>
      </c>
      <c r="BJ10" s="153">
        <v>46.637999999999998</v>
      </c>
      <c r="BK10" s="153">
        <v>46.658999999999999</v>
      </c>
      <c r="BL10" s="153">
        <v>50.039000000000001</v>
      </c>
      <c r="BM10" s="153">
        <v>47.561</v>
      </c>
      <c r="BN10" s="153">
        <v>44.601999999999997</v>
      </c>
      <c r="BO10" s="153">
        <v>46.558457389804701</v>
      </c>
      <c r="BP10" s="153">
        <v>43.945999999999998</v>
      </c>
      <c r="BQ10" s="153">
        <v>44.098999999999997</v>
      </c>
      <c r="BR10" s="153">
        <v>44.164999999999999</v>
      </c>
      <c r="BS10" s="153">
        <v>39.841999999999999</v>
      </c>
      <c r="BT10" s="153">
        <v>38.341528220000001</v>
      </c>
      <c r="BU10" s="153">
        <v>36.994</v>
      </c>
      <c r="BV10" s="153">
        <v>44.322000000000003</v>
      </c>
      <c r="BW10" s="153">
        <v>37.552022825753667</v>
      </c>
      <c r="BX10" s="153">
        <v>43.229057430494507</v>
      </c>
      <c r="BY10" s="153">
        <v>44.889711875347473</v>
      </c>
      <c r="BZ10" s="153">
        <v>46.883831308013249</v>
      </c>
      <c r="CA10" s="153">
        <v>49.074249861452586</v>
      </c>
      <c r="CB10" s="154">
        <v>50.807358457625696</v>
      </c>
    </row>
    <row r="11" spans="1:80" x14ac:dyDescent="0.4">
      <c r="B11" s="171" t="s">
        <v>233</v>
      </c>
      <c r="C11" s="50"/>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v>14</v>
      </c>
      <c r="AR11" s="153">
        <v>15</v>
      </c>
      <c r="AS11" s="153">
        <v>15</v>
      </c>
      <c r="AT11" s="153">
        <v>19</v>
      </c>
      <c r="AU11" s="153">
        <v>22.698</v>
      </c>
      <c r="AV11" s="153">
        <v>22.576000000000001</v>
      </c>
      <c r="AW11" s="153">
        <v>23.443000000000001</v>
      </c>
      <c r="AX11" s="153">
        <v>22.434000000000001</v>
      </c>
      <c r="AY11" s="153">
        <v>21.899000000000001</v>
      </c>
      <c r="AZ11" s="153">
        <v>22.006</v>
      </c>
      <c r="BA11" s="153">
        <v>19.994</v>
      </c>
      <c r="BB11" s="153">
        <v>18.376999999999999</v>
      </c>
      <c r="BC11" s="153">
        <v>17.431000000000001</v>
      </c>
      <c r="BD11" s="153">
        <v>44.381999999999998</v>
      </c>
      <c r="BE11" s="153">
        <v>61</v>
      </c>
      <c r="BF11" s="153">
        <v>110.63800000000001</v>
      </c>
      <c r="BG11" s="153">
        <v>120.54600000000001</v>
      </c>
      <c r="BH11" s="153">
        <v>119.50700000000001</v>
      </c>
      <c r="BI11" s="153">
        <v>120.578</v>
      </c>
      <c r="BJ11" s="153">
        <v>120.111</v>
      </c>
      <c r="BK11" s="153">
        <v>123.071</v>
      </c>
      <c r="BL11" s="153">
        <v>133.291</v>
      </c>
      <c r="BM11" s="153">
        <v>138.81399999999999</v>
      </c>
      <c r="BN11" s="153">
        <v>130.89869660000002</v>
      </c>
      <c r="BO11" s="153">
        <v>46.04</v>
      </c>
      <c r="BP11" s="153">
        <v>39.037999999999997</v>
      </c>
      <c r="BQ11" s="153">
        <v>37.116999999999997</v>
      </c>
      <c r="BR11" s="153">
        <v>33.851999999999997</v>
      </c>
      <c r="BS11" s="153">
        <v>30.114000000000001</v>
      </c>
      <c r="BT11" s="153">
        <v>27.888000000000002</v>
      </c>
      <c r="BU11" s="153">
        <v>25.613999999999965</v>
      </c>
      <c r="BV11" s="153">
        <v>24.831</v>
      </c>
      <c r="BW11" s="153">
        <v>25.768049907826999</v>
      </c>
      <c r="BX11" s="153">
        <v>25.819116360864861</v>
      </c>
      <c r="BY11" s="153">
        <v>25.775792900791505</v>
      </c>
      <c r="BZ11" s="153">
        <v>25.944431489242152</v>
      </c>
      <c r="CA11" s="153">
        <v>26.240293475508761</v>
      </c>
      <c r="CB11" s="154">
        <v>26.229490461876754</v>
      </c>
    </row>
    <row r="12" spans="1:80" x14ac:dyDescent="0.4">
      <c r="B12" s="171" t="s">
        <v>188</v>
      </c>
      <c r="C12" s="50"/>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v>0</v>
      </c>
      <c r="AR12" s="153">
        <v>2.5100000000000001E-3</v>
      </c>
      <c r="AS12" s="153">
        <v>0.40648099999999998</v>
      </c>
      <c r="AT12" s="153">
        <v>8.6</v>
      </c>
      <c r="AU12" s="153">
        <v>23.253</v>
      </c>
      <c r="AV12" s="153">
        <v>15.308</v>
      </c>
      <c r="AW12" s="153">
        <v>12.185</v>
      </c>
      <c r="AX12" s="153">
        <v>0</v>
      </c>
      <c r="AY12" s="153">
        <v>59.960999999999999</v>
      </c>
      <c r="AZ12" s="153">
        <v>41.031999999999996</v>
      </c>
      <c r="BA12" s="153">
        <v>0.58599999999999997</v>
      </c>
      <c r="BB12" s="153">
        <v>0</v>
      </c>
      <c r="BC12" s="153">
        <v>0.97199999999999998</v>
      </c>
      <c r="BD12" s="153">
        <v>29.518000000000001</v>
      </c>
      <c r="BE12" s="153">
        <v>16</v>
      </c>
      <c r="BF12" s="153">
        <v>14.147</v>
      </c>
      <c r="BG12" s="153">
        <v>6.3209999999999997</v>
      </c>
      <c r="BH12" s="153">
        <v>1.7869999999999999</v>
      </c>
      <c r="BI12" s="153">
        <v>8.8140000000000001</v>
      </c>
      <c r="BJ12" s="153">
        <v>3.4359999999999999</v>
      </c>
      <c r="BK12" s="153">
        <v>3.99</v>
      </c>
      <c r="BL12" s="153">
        <v>211.09399999999999</v>
      </c>
      <c r="BM12" s="153">
        <v>298.26100000000002</v>
      </c>
      <c r="BN12" s="153">
        <v>435.41003044000001</v>
      </c>
      <c r="BO12" s="153">
        <v>128.72999999999999</v>
      </c>
      <c r="BP12" s="153">
        <v>141.73699999999999</v>
      </c>
      <c r="BQ12" s="153">
        <v>8.4069999999999965</v>
      </c>
      <c r="BR12" s="153">
        <v>11.036000000000001</v>
      </c>
      <c r="BS12" s="153">
        <v>3.7847469900000021</v>
      </c>
      <c r="BT12" s="153">
        <v>3.1778794199999973</v>
      </c>
      <c r="BU12" s="153">
        <v>114.2644971</v>
      </c>
      <c r="BV12" s="153">
        <v>26.955252089999995</v>
      </c>
      <c r="BW12" s="153">
        <v>29.242203488489746</v>
      </c>
      <c r="BX12" s="153">
        <v>132.28298903008181</v>
      </c>
      <c r="BY12" s="153">
        <v>137.06576155467238</v>
      </c>
      <c r="BZ12" s="153">
        <v>138.65338571518669</v>
      </c>
      <c r="CA12" s="153">
        <v>141.35914424786023</v>
      </c>
      <c r="CB12" s="154">
        <v>143.05310015929882</v>
      </c>
    </row>
    <row r="13" spans="1:80" s="175" customFormat="1" ht="26.25" customHeight="1" x14ac:dyDescent="0.4">
      <c r="B13" s="221" t="s">
        <v>664</v>
      </c>
      <c r="C13" s="166"/>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53">
        <v>23.742129412884193</v>
      </c>
      <c r="AR13" s="153">
        <v>124.55443691978304</v>
      </c>
      <c r="AS13" s="153">
        <v>107.73044960785994</v>
      </c>
      <c r="AT13" s="153">
        <v>126.97640117994101</v>
      </c>
      <c r="AU13" s="153">
        <v>172.18</v>
      </c>
      <c r="AV13" s="153">
        <v>172.37799999999999</v>
      </c>
      <c r="AW13" s="153">
        <v>194.25600000000003</v>
      </c>
      <c r="AX13" s="153">
        <v>187.28899999999999</v>
      </c>
      <c r="AY13" s="153">
        <v>214.38800000000001</v>
      </c>
      <c r="AZ13" s="153">
        <v>197.916</v>
      </c>
      <c r="BA13" s="153">
        <v>164.20699999999999</v>
      </c>
      <c r="BB13" s="153">
        <v>176.72299999999998</v>
      </c>
      <c r="BC13" s="153">
        <v>163.03138294517106</v>
      </c>
      <c r="BD13" s="153">
        <v>199.31266883868574</v>
      </c>
      <c r="BE13" s="153">
        <v>223.009962981786</v>
      </c>
      <c r="BF13" s="153">
        <v>271.56763858619945</v>
      </c>
      <c r="BG13" s="153">
        <v>297.69167471771999</v>
      </c>
      <c r="BH13" s="153">
        <v>296.03603723607625</v>
      </c>
      <c r="BI13" s="153">
        <v>323.58529987590123</v>
      </c>
      <c r="BJ13" s="153">
        <f t="shared" ref="BJ13:CB13" si="3">SUM(BJ14:BJ19)</f>
        <v>397.09139123869591</v>
      </c>
      <c r="BK13" s="153">
        <f t="shared" si="3"/>
        <v>365.57602716769622</v>
      </c>
      <c r="BL13" s="153">
        <f t="shared" si="3"/>
        <v>428.08124799166512</v>
      </c>
      <c r="BM13" s="153">
        <f t="shared" si="3"/>
        <v>523.25416753056652</v>
      </c>
      <c r="BN13" s="153">
        <f t="shared" si="3"/>
        <v>581.59344393140691</v>
      </c>
      <c r="BO13" s="153">
        <f t="shared" si="3"/>
        <v>238.92399636036316</v>
      </c>
      <c r="BP13" s="153">
        <f t="shared" si="3"/>
        <v>211.24968195335762</v>
      </c>
      <c r="BQ13" s="153">
        <f t="shared" si="3"/>
        <v>75.084993981267189</v>
      </c>
      <c r="BR13" s="153">
        <f t="shared" si="3"/>
        <v>66.170281157308693</v>
      </c>
      <c r="BS13" s="153">
        <f t="shared" si="3"/>
        <v>57.56398189623264</v>
      </c>
      <c r="BT13" s="153">
        <f t="shared" si="3"/>
        <v>54.761063785330307</v>
      </c>
      <c r="BU13" s="153">
        <f t="shared" si="3"/>
        <v>111.30444023002792</v>
      </c>
      <c r="BV13" s="153">
        <f t="shared" si="3"/>
        <v>63.537856715465999</v>
      </c>
      <c r="BW13" s="153">
        <f t="shared" si="3"/>
        <v>54.743427319845615</v>
      </c>
      <c r="BX13" s="153">
        <f t="shared" si="3"/>
        <v>114.49544878202573</v>
      </c>
      <c r="BY13" s="153">
        <f t="shared" si="3"/>
        <v>118.90278995701351</v>
      </c>
      <c r="BZ13" s="153">
        <f t="shared" si="3"/>
        <v>122.09997861668117</v>
      </c>
      <c r="CA13" s="153">
        <f t="shared" si="3"/>
        <v>126.36215420293382</v>
      </c>
      <c r="CB13" s="154">
        <f t="shared" si="3"/>
        <v>134.9499618002373</v>
      </c>
    </row>
    <row r="14" spans="1:80" x14ac:dyDescent="0.4">
      <c r="B14" s="190" t="s">
        <v>660</v>
      </c>
      <c r="C14" s="64"/>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v>100.44628</v>
      </c>
      <c r="BK14" s="153">
        <v>44.748308999999999</v>
      </c>
      <c r="BL14" s="153">
        <v>-0.225302</v>
      </c>
      <c r="BM14" s="153">
        <v>15.793631999999999</v>
      </c>
      <c r="BN14" s="153">
        <v>25.79833485440005</v>
      </c>
      <c r="BO14" s="153">
        <v>0.21019669432002988</v>
      </c>
      <c r="BP14" s="153">
        <v>-4.303833</v>
      </c>
      <c r="BQ14" s="153">
        <v>0</v>
      </c>
      <c r="BR14" s="153">
        <v>0</v>
      </c>
      <c r="BS14" s="153"/>
      <c r="BT14" s="153"/>
      <c r="BU14" s="153"/>
      <c r="BV14" s="153"/>
      <c r="BW14" s="153"/>
      <c r="BX14" s="153"/>
      <c r="BY14" s="153"/>
      <c r="BZ14" s="153"/>
      <c r="CA14" s="153"/>
      <c r="CB14" s="154"/>
    </row>
    <row r="15" spans="1:80" x14ac:dyDescent="0.4">
      <c r="B15" s="190" t="s">
        <v>661</v>
      </c>
      <c r="C15" s="64"/>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v>126.84375</v>
      </c>
      <c r="BK15" s="153">
        <v>126.17964400000001</v>
      </c>
      <c r="BL15" s="153">
        <v>127.659819</v>
      </c>
      <c r="BM15" s="153">
        <v>127.99877999999998</v>
      </c>
      <c r="BN15" s="153">
        <v>129.31170954844004</v>
      </c>
      <c r="BO15" s="153">
        <v>131.89020016290004</v>
      </c>
      <c r="BP15" s="153">
        <v>124.90732800000001</v>
      </c>
      <c r="BQ15" s="153">
        <v>8.2208879999999986</v>
      </c>
      <c r="BR15" s="153">
        <v>0</v>
      </c>
      <c r="BS15" s="153"/>
      <c r="BT15" s="153"/>
      <c r="BU15" s="153"/>
      <c r="BV15" s="153"/>
      <c r="BW15" s="153"/>
      <c r="BX15" s="153"/>
      <c r="BY15" s="153"/>
      <c r="BZ15" s="153"/>
      <c r="CA15" s="153"/>
      <c r="CB15" s="154"/>
    </row>
    <row r="16" spans="1:80" x14ac:dyDescent="0.4">
      <c r="B16" s="190" t="s">
        <v>662</v>
      </c>
      <c r="C16" s="64"/>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v>25.234593</v>
      </c>
      <c r="BK16" s="153">
        <v>46.104374</v>
      </c>
      <c r="BL16" s="153">
        <v>75.277640000000005</v>
      </c>
      <c r="BM16" s="153">
        <v>110.86477500000001</v>
      </c>
      <c r="BN16" s="153">
        <v>102.72185514717</v>
      </c>
      <c r="BO16" s="153">
        <v>-15.28732209595009</v>
      </c>
      <c r="BP16" s="153">
        <v>-31.768415999999998</v>
      </c>
      <c r="BQ16" s="153">
        <v>0</v>
      </c>
      <c r="BR16" s="153">
        <v>0</v>
      </c>
      <c r="BS16" s="153"/>
      <c r="BT16" s="153"/>
      <c r="BU16" s="153"/>
      <c r="BV16" s="153"/>
      <c r="BW16" s="153"/>
      <c r="BX16" s="153"/>
      <c r="BY16" s="153"/>
      <c r="BZ16" s="153"/>
      <c r="CA16" s="153"/>
      <c r="CB16" s="154"/>
    </row>
    <row r="17" spans="1:80" x14ac:dyDescent="0.4">
      <c r="B17" s="190" t="s">
        <v>199</v>
      </c>
      <c r="C17" s="64"/>
      <c r="D17" s="153"/>
      <c r="E17" s="153"/>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v>23.645465999999999</v>
      </c>
      <c r="BK17" s="153">
        <v>24.26268</v>
      </c>
      <c r="BL17" s="153">
        <v>26.420592000000003</v>
      </c>
      <c r="BM17" s="153">
        <v>25.445135000000001</v>
      </c>
      <c r="BN17" s="153">
        <v>24.263487999999999</v>
      </c>
      <c r="BO17" s="153">
        <v>25.234683905274146</v>
      </c>
      <c r="BP17" s="153">
        <v>25.400787999999999</v>
      </c>
      <c r="BQ17" s="153">
        <v>26.194805999999996</v>
      </c>
      <c r="BR17" s="153">
        <v>27.426465</v>
      </c>
      <c r="BS17" s="153">
        <v>25.544037070000002</v>
      </c>
      <c r="BT17" s="153">
        <v>25.261430920000002</v>
      </c>
      <c r="BU17" s="153">
        <v>25.523962900000001</v>
      </c>
      <c r="BV17" s="153">
        <v>31.846040880000004</v>
      </c>
      <c r="BW17" s="153">
        <v>26.016549397833092</v>
      </c>
      <c r="BX17" s="153">
        <v>29.949675767956496</v>
      </c>
      <c r="BY17" s="153">
        <v>31.100199631816583</v>
      </c>
      <c r="BZ17" s="153">
        <v>32.481752550173567</v>
      </c>
      <c r="CA17" s="153">
        <v>33.999304154834448</v>
      </c>
      <c r="CB17" s="154">
        <v>35.200025234851054</v>
      </c>
    </row>
    <row r="18" spans="1:80" x14ac:dyDescent="0.4">
      <c r="B18" s="190" t="s">
        <v>233</v>
      </c>
      <c r="C18" s="64"/>
      <c r="D18" s="153"/>
      <c r="E18" s="153"/>
      <c r="F18" s="153"/>
      <c r="G18" s="153"/>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v>119.870778</v>
      </c>
      <c r="BK18" s="153">
        <v>123.071</v>
      </c>
      <c r="BL18" s="153">
        <v>133.291</v>
      </c>
      <c r="BM18" s="153">
        <v>138.81399999999999</v>
      </c>
      <c r="BN18" s="153">
        <v>130.89869660000002</v>
      </c>
      <c r="BO18" s="153">
        <v>46.04</v>
      </c>
      <c r="BP18" s="153">
        <v>39.037999999999997</v>
      </c>
      <c r="BQ18" s="153">
        <v>37.116999999999997</v>
      </c>
      <c r="BR18" s="153">
        <v>33.851999999999997</v>
      </c>
      <c r="BS18" s="153">
        <v>30.109000000000002</v>
      </c>
      <c r="BT18" s="153">
        <v>27.880500000000001</v>
      </c>
      <c r="BU18" s="153">
        <v>25.610500000000002</v>
      </c>
      <c r="BV18" s="153">
        <v>24.826999999999998</v>
      </c>
      <c r="BW18" s="153">
        <v>25.764474700712217</v>
      </c>
      <c r="BX18" s="153">
        <v>25.815534068497357</v>
      </c>
      <c r="BY18" s="153">
        <v>25.772216619369463</v>
      </c>
      <c r="BZ18" s="153">
        <v>25.9408318099346</v>
      </c>
      <c r="CA18" s="153">
        <v>26.236652746611437</v>
      </c>
      <c r="CB18" s="154">
        <v>26.225851231851532</v>
      </c>
    </row>
    <row r="19" spans="1:80" x14ac:dyDescent="0.4">
      <c r="B19" s="190" t="s">
        <v>188</v>
      </c>
      <c r="C19" s="64"/>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v>1.0505242386959734</v>
      </c>
      <c r="BK19" s="153">
        <v>1.210020167696229</v>
      </c>
      <c r="BL19" s="153">
        <v>65.657498991665165</v>
      </c>
      <c r="BM19" s="153">
        <v>104.33784553056645</v>
      </c>
      <c r="BN19" s="153">
        <v>168.59935978139674</v>
      </c>
      <c r="BO19" s="153">
        <v>50.836237693819029</v>
      </c>
      <c r="BP19" s="153">
        <v>57.975814953357627</v>
      </c>
      <c r="BQ19" s="153">
        <v>3.5522999812671952</v>
      </c>
      <c r="BR19" s="153">
        <v>4.8918161573086953</v>
      </c>
      <c r="BS19" s="153">
        <v>1.9109448262326334</v>
      </c>
      <c r="BT19" s="153">
        <v>1.6191328653303012</v>
      </c>
      <c r="BU19" s="153">
        <v>60.169977330027926</v>
      </c>
      <c r="BV19" s="153">
        <v>6.8648158354659987</v>
      </c>
      <c r="BW19" s="153">
        <v>2.9624032213003035</v>
      </c>
      <c r="BX19" s="153">
        <v>58.730238945571877</v>
      </c>
      <c r="BY19" s="153">
        <v>62.030373705827465</v>
      </c>
      <c r="BZ19" s="153">
        <v>63.677394256573002</v>
      </c>
      <c r="CA19" s="153">
        <v>66.126197301487935</v>
      </c>
      <c r="CB19" s="154">
        <v>73.524085333534728</v>
      </c>
    </row>
    <row r="20" spans="1:80" s="175" customFormat="1" ht="26.25" customHeight="1" x14ac:dyDescent="0.4">
      <c r="B20" s="221" t="s">
        <v>665</v>
      </c>
      <c r="C20" s="166"/>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53">
        <v>5.2398705871158064</v>
      </c>
      <c r="AR20" s="153">
        <v>27.489073080216954</v>
      </c>
      <c r="AS20" s="153">
        <v>23.776031392140069</v>
      </c>
      <c r="AT20" s="153">
        <v>28.023598820058993</v>
      </c>
      <c r="AU20" s="153">
        <v>38</v>
      </c>
      <c r="AV20" s="153">
        <v>39.200000000000003</v>
      </c>
      <c r="AW20" s="153">
        <v>40.200000000000003</v>
      </c>
      <c r="AX20" s="153">
        <v>30.1</v>
      </c>
      <c r="AY20" s="153">
        <v>51.6</v>
      </c>
      <c r="AZ20" s="153">
        <v>40.9</v>
      </c>
      <c r="BA20" s="153">
        <v>21.7</v>
      </c>
      <c r="BB20" s="153">
        <v>22.1</v>
      </c>
      <c r="BC20" s="153">
        <v>22.213617054828948</v>
      </c>
      <c r="BD20" s="153">
        <v>35.660331161314261</v>
      </c>
      <c r="BE20" s="153">
        <v>27.990037018213997</v>
      </c>
      <c r="BF20" s="153">
        <v>29.15736141380097</v>
      </c>
      <c r="BG20" s="153">
        <v>30.387325282280013</v>
      </c>
      <c r="BH20" s="153">
        <v>32.560962763923698</v>
      </c>
      <c r="BI20" s="153">
        <v>40.862700124098772</v>
      </c>
      <c r="BJ20" s="153">
        <f t="shared" ref="BJ20:CB20" si="4">SUM(BJ21:BJ26)</f>
        <v>45.569608761304032</v>
      </c>
      <c r="BK20" s="153">
        <f t="shared" si="4"/>
        <v>42.703972832303776</v>
      </c>
      <c r="BL20" s="153">
        <f t="shared" si="4"/>
        <v>183.89775200833483</v>
      </c>
      <c r="BM20" s="153">
        <f t="shared" si="4"/>
        <v>231.38383246943357</v>
      </c>
      <c r="BN20" s="153">
        <f t="shared" si="4"/>
        <v>302.6037679285933</v>
      </c>
      <c r="BO20" s="153">
        <f t="shared" si="4"/>
        <v>109.08646102944152</v>
      </c>
      <c r="BP20" s="153">
        <f t="shared" si="4"/>
        <v>110.35031804664237</v>
      </c>
      <c r="BQ20" s="153">
        <f t="shared" si="4"/>
        <v>23.321006018732803</v>
      </c>
      <c r="BR20" s="153">
        <f t="shared" si="4"/>
        <v>22.882718842691304</v>
      </c>
      <c r="BS20" s="153">
        <f t="shared" si="4"/>
        <v>16.176765093767365</v>
      </c>
      <c r="BT20" s="153">
        <f t="shared" si="4"/>
        <v>14.646343854669695</v>
      </c>
      <c r="BU20" s="153">
        <f t="shared" si="4"/>
        <v>65.568056869972068</v>
      </c>
      <c r="BV20" s="153">
        <f t="shared" si="4"/>
        <v>32.570395374534002</v>
      </c>
      <c r="BW20" s="153">
        <f t="shared" si="4"/>
        <v>37.818848902224801</v>
      </c>
      <c r="BX20" s="153">
        <f t="shared" si="4"/>
        <v>86.83571403941545</v>
      </c>
      <c r="BY20" s="153">
        <f t="shared" si="4"/>
        <v>88.828476373797855</v>
      </c>
      <c r="BZ20" s="153">
        <f t="shared" si="4"/>
        <v>89.381669895760922</v>
      </c>
      <c r="CA20" s="153">
        <f t="shared" si="4"/>
        <v>90.31153338188777</v>
      </c>
      <c r="CB20" s="154">
        <f t="shared" si="4"/>
        <v>85.13998727856395</v>
      </c>
    </row>
    <row r="21" spans="1:80" x14ac:dyDescent="0.4">
      <c r="B21" s="190" t="s">
        <v>660</v>
      </c>
      <c r="C21" s="50"/>
      <c r="D21" s="153"/>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v>5.7337199999999999</v>
      </c>
      <c r="BK21" s="153">
        <v>3.0086909999999998</v>
      </c>
      <c r="BL21" s="153">
        <v>-1.6698000000000001E-2</v>
      </c>
      <c r="BM21" s="153">
        <v>1.2253679999999998</v>
      </c>
      <c r="BN21" s="153">
        <v>2.2433334656000041</v>
      </c>
      <c r="BO21" s="153">
        <v>1.8526585680002632E-2</v>
      </c>
      <c r="BP21" s="153">
        <v>-0.36916700000000002</v>
      </c>
      <c r="BQ21" s="153">
        <v>0</v>
      </c>
      <c r="BR21" s="153">
        <v>0</v>
      </c>
      <c r="BS21" s="153"/>
      <c r="BT21" s="153"/>
      <c r="BU21" s="153"/>
      <c r="BV21" s="153"/>
      <c r="BW21" s="153"/>
      <c r="BX21" s="153"/>
      <c r="BY21" s="153"/>
      <c r="BZ21" s="153"/>
      <c r="CA21" s="153"/>
      <c r="CB21" s="154"/>
    </row>
    <row r="22" spans="1:80" x14ac:dyDescent="0.4">
      <c r="B22" s="190" t="s">
        <v>661</v>
      </c>
      <c r="C22" s="50"/>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v>13.78125</v>
      </c>
      <c r="BK22" s="153">
        <v>13.864356000000003</v>
      </c>
      <c r="BL22" s="153">
        <v>13.713180999999999</v>
      </c>
      <c r="BM22" s="153">
        <v>12.659219999999998</v>
      </c>
      <c r="BN22" s="153">
        <v>11.858279041560003</v>
      </c>
      <c r="BO22" s="153">
        <v>9.9272193671000046</v>
      </c>
      <c r="BP22" s="153">
        <v>8.5406720000000007</v>
      </c>
      <c r="BQ22" s="153">
        <v>0.56211199999999995</v>
      </c>
      <c r="BR22" s="153">
        <v>0</v>
      </c>
      <c r="BS22" s="153"/>
      <c r="BT22" s="153"/>
      <c r="BU22" s="153"/>
      <c r="BV22" s="153"/>
      <c r="BW22" s="153"/>
      <c r="BX22" s="153"/>
      <c r="BY22" s="153"/>
      <c r="BZ22" s="153"/>
      <c r="CA22" s="153"/>
      <c r="CB22" s="154"/>
    </row>
    <row r="23" spans="1:80" x14ac:dyDescent="0.4">
      <c r="B23" s="190" t="s">
        <v>662</v>
      </c>
      <c r="C23" s="50"/>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v>0.43640700000000004</v>
      </c>
      <c r="BK23" s="153">
        <v>0.65462600000000004</v>
      </c>
      <c r="BL23" s="153">
        <v>1.14636</v>
      </c>
      <c r="BM23" s="153">
        <v>1.4602249999999999</v>
      </c>
      <c r="BN23" s="153">
        <v>1.3529727628300001</v>
      </c>
      <c r="BO23" s="153">
        <v>-7.682071405000046E-2</v>
      </c>
      <c r="BP23" s="153">
        <v>-0.127584</v>
      </c>
      <c r="BQ23" s="153">
        <v>0</v>
      </c>
      <c r="BR23" s="153">
        <v>0</v>
      </c>
      <c r="BS23" s="153"/>
      <c r="BT23" s="153"/>
      <c r="BU23" s="153"/>
      <c r="BV23" s="153"/>
      <c r="BW23" s="153"/>
      <c r="BX23" s="153"/>
      <c r="BY23" s="153"/>
      <c r="BZ23" s="153"/>
      <c r="CA23" s="153"/>
      <c r="CB23" s="154"/>
    </row>
    <row r="24" spans="1:80" x14ac:dyDescent="0.4">
      <c r="B24" s="190" t="s">
        <v>199</v>
      </c>
      <c r="C24" s="50"/>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v>22.992533999999999</v>
      </c>
      <c r="BK24" s="153">
        <v>22.396319999999999</v>
      </c>
      <c r="BL24" s="153">
        <v>23.618407999999999</v>
      </c>
      <c r="BM24" s="153">
        <v>22.115864999999999</v>
      </c>
      <c r="BN24" s="153">
        <v>20.338511999999998</v>
      </c>
      <c r="BO24" s="153">
        <v>21.323773484530555</v>
      </c>
      <c r="BP24" s="153">
        <v>18.545211999999999</v>
      </c>
      <c r="BQ24" s="153">
        <v>17.904194</v>
      </c>
      <c r="BR24" s="153">
        <v>16.738534999999999</v>
      </c>
      <c r="BS24" s="153">
        <v>14.297962929999997</v>
      </c>
      <c r="BT24" s="153">
        <v>13.080097299999998</v>
      </c>
      <c r="BU24" s="153">
        <v>11.470037099999999</v>
      </c>
      <c r="BV24" s="153">
        <v>12.475959119999999</v>
      </c>
      <c r="BW24" s="153">
        <v>11.535473427920575</v>
      </c>
      <c r="BX24" s="153">
        <v>13.279381662538004</v>
      </c>
      <c r="BY24" s="153">
        <v>13.789512243530883</v>
      </c>
      <c r="BZ24" s="153">
        <v>14.402078757839675</v>
      </c>
      <c r="CA24" s="153">
        <v>15.074945706618131</v>
      </c>
      <c r="CB24" s="154">
        <v>15.607333222774642</v>
      </c>
    </row>
    <row r="25" spans="1:80" x14ac:dyDescent="0.4">
      <c r="B25" s="190" t="s">
        <v>233</v>
      </c>
      <c r="C25" s="50"/>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v>0.24022200000000002</v>
      </c>
      <c r="BK25" s="153">
        <v>0</v>
      </c>
      <c r="BL25" s="153">
        <v>0</v>
      </c>
      <c r="BM25" s="153">
        <v>0</v>
      </c>
      <c r="BN25" s="153">
        <v>0</v>
      </c>
      <c r="BO25" s="153">
        <v>0</v>
      </c>
      <c r="BP25" s="153">
        <v>0</v>
      </c>
      <c r="BQ25" s="153">
        <v>0</v>
      </c>
      <c r="BR25" s="153">
        <v>0</v>
      </c>
      <c r="BS25" s="153">
        <v>4.9999999999990052E-3</v>
      </c>
      <c r="BT25" s="153">
        <v>7.5000000000002842E-3</v>
      </c>
      <c r="BU25" s="153">
        <v>3.4999999999989484E-3</v>
      </c>
      <c r="BV25" s="153">
        <v>4.0000000000013358E-3</v>
      </c>
      <c r="BW25" s="153">
        <v>3.5752071147783226E-3</v>
      </c>
      <c r="BX25" s="153">
        <v>3.5822923675183915E-3</v>
      </c>
      <c r="BY25" s="153">
        <v>3.5762814220561268E-3</v>
      </c>
      <c r="BZ25" s="153">
        <v>3.5996793075554478E-3</v>
      </c>
      <c r="CA25" s="153">
        <v>3.6407288973414609E-3</v>
      </c>
      <c r="CB25" s="154">
        <v>3.6392300252359178E-3</v>
      </c>
    </row>
    <row r="26" spans="1:80" s="282" customFormat="1" ht="26.25" customHeight="1" thickBot="1" x14ac:dyDescent="0.4">
      <c r="B26" s="380" t="s">
        <v>188</v>
      </c>
      <c r="C26" s="135"/>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1"/>
      <c r="AM26" s="381"/>
      <c r="AN26" s="381"/>
      <c r="AO26" s="381"/>
      <c r="AP26" s="381"/>
      <c r="AQ26" s="381"/>
      <c r="AR26" s="381"/>
      <c r="AS26" s="381"/>
      <c r="AT26" s="381"/>
      <c r="AU26" s="381"/>
      <c r="AV26" s="381"/>
      <c r="AW26" s="381"/>
      <c r="AX26" s="381"/>
      <c r="AY26" s="381"/>
      <c r="AZ26" s="381"/>
      <c r="BA26" s="381"/>
      <c r="BB26" s="381"/>
      <c r="BC26" s="381"/>
      <c r="BD26" s="381"/>
      <c r="BE26" s="381"/>
      <c r="BF26" s="381"/>
      <c r="BG26" s="381"/>
      <c r="BH26" s="381"/>
      <c r="BI26" s="381"/>
      <c r="BJ26" s="381">
        <v>2.3854757613040265</v>
      </c>
      <c r="BK26" s="381">
        <v>2.7799798323037712</v>
      </c>
      <c r="BL26" s="381">
        <v>145.43650100833483</v>
      </c>
      <c r="BM26" s="381">
        <v>193.92315446943357</v>
      </c>
      <c r="BN26" s="381">
        <v>266.81067065860327</v>
      </c>
      <c r="BO26" s="381">
        <v>77.89376230618096</v>
      </c>
      <c r="BP26" s="381">
        <v>83.761185046642368</v>
      </c>
      <c r="BQ26" s="381">
        <v>4.8547000187328013</v>
      </c>
      <c r="BR26" s="381">
        <v>6.144183842691306</v>
      </c>
      <c r="BS26" s="381">
        <v>1.8738021637673685</v>
      </c>
      <c r="BT26" s="381">
        <v>1.5587465546696961</v>
      </c>
      <c r="BU26" s="381">
        <v>54.094519769972067</v>
      </c>
      <c r="BV26" s="381">
        <v>20.090436254533998</v>
      </c>
      <c r="BW26" s="381">
        <v>26.279800267189444</v>
      </c>
      <c r="BX26" s="381">
        <v>73.552750084509924</v>
      </c>
      <c r="BY26" s="381">
        <v>75.03538784884492</v>
      </c>
      <c r="BZ26" s="381">
        <v>74.975991458613692</v>
      </c>
      <c r="CA26" s="381">
        <v>75.232946946372294</v>
      </c>
      <c r="CB26" s="382">
        <v>69.529014825764079</v>
      </c>
    </row>
    <row r="27" spans="1:80" ht="26.25" customHeight="1" x14ac:dyDescent="0.4">
      <c r="A27" s="247"/>
      <c r="B27" s="125" t="s">
        <v>658</v>
      </c>
      <c r="D27" s="48" t="s">
        <v>80</v>
      </c>
      <c r="E27" s="48" t="s">
        <v>81</v>
      </c>
      <c r="F27" s="48" t="s">
        <v>82</v>
      </c>
      <c r="G27" s="48" t="s">
        <v>83</v>
      </c>
      <c r="H27" s="48" t="s">
        <v>84</v>
      </c>
      <c r="I27" s="48" t="s">
        <v>85</v>
      </c>
      <c r="J27" s="48" t="s">
        <v>86</v>
      </c>
      <c r="K27" s="48" t="s">
        <v>87</v>
      </c>
      <c r="L27" s="48" t="s">
        <v>88</v>
      </c>
      <c r="M27" s="48" t="s">
        <v>89</v>
      </c>
      <c r="N27" s="48" t="s">
        <v>90</v>
      </c>
      <c r="O27" s="48" t="s">
        <v>91</v>
      </c>
      <c r="P27" s="48" t="s">
        <v>92</v>
      </c>
      <c r="Q27" s="48" t="s">
        <v>93</v>
      </c>
      <c r="R27" s="48" t="s">
        <v>94</v>
      </c>
      <c r="S27" s="48" t="s">
        <v>95</v>
      </c>
      <c r="T27" s="48" t="s">
        <v>96</v>
      </c>
      <c r="U27" s="48" t="s">
        <v>97</v>
      </c>
      <c r="V27" s="48" t="s">
        <v>98</v>
      </c>
      <c r="W27" s="48" t="s">
        <v>99</v>
      </c>
      <c r="X27" s="48" t="s">
        <v>100</v>
      </c>
      <c r="Y27" s="48" t="s">
        <v>101</v>
      </c>
      <c r="Z27" s="48" t="s">
        <v>102</v>
      </c>
      <c r="AA27" s="48" t="s">
        <v>103</v>
      </c>
      <c r="AB27" s="48" t="s">
        <v>104</v>
      </c>
      <c r="AC27" s="48" t="s">
        <v>105</v>
      </c>
      <c r="AD27" s="48" t="s">
        <v>106</v>
      </c>
      <c r="AE27" s="48" t="s">
        <v>107</v>
      </c>
      <c r="AF27" s="48" t="s">
        <v>108</v>
      </c>
      <c r="AG27" s="48" t="s">
        <v>109</v>
      </c>
      <c r="AH27" s="48" t="s">
        <v>110</v>
      </c>
      <c r="AI27" s="48" t="s">
        <v>111</v>
      </c>
      <c r="AJ27" s="48" t="s">
        <v>112</v>
      </c>
      <c r="AK27" s="48" t="s">
        <v>113</v>
      </c>
      <c r="AL27" s="48" t="s">
        <v>114</v>
      </c>
      <c r="AM27" s="48" t="s">
        <v>115</v>
      </c>
      <c r="AN27" s="48" t="s">
        <v>116</v>
      </c>
      <c r="AO27" s="48" t="s">
        <v>117</v>
      </c>
      <c r="AP27" s="48" t="s">
        <v>118</v>
      </c>
      <c r="AQ27" s="48" t="s">
        <v>119</v>
      </c>
      <c r="AR27" s="48" t="s">
        <v>120</v>
      </c>
      <c r="AS27" s="48" t="s">
        <v>121</v>
      </c>
      <c r="AT27" s="48" t="s">
        <v>122</v>
      </c>
      <c r="AU27" s="48" t="s">
        <v>123</v>
      </c>
      <c r="AV27" s="48" t="s">
        <v>124</v>
      </c>
      <c r="AW27" s="48" t="s">
        <v>125</v>
      </c>
      <c r="AX27" s="48" t="s">
        <v>126</v>
      </c>
      <c r="AY27" s="48" t="s">
        <v>127</v>
      </c>
      <c r="AZ27" s="48" t="s">
        <v>128</v>
      </c>
      <c r="BA27" s="48" t="s">
        <v>129</v>
      </c>
      <c r="BB27" s="48" t="s">
        <v>130</v>
      </c>
      <c r="BC27" s="48" t="s">
        <v>131</v>
      </c>
      <c r="BD27" s="48" t="s">
        <v>132</v>
      </c>
      <c r="BE27" s="48" t="s">
        <v>133</v>
      </c>
      <c r="BF27" s="48" t="s">
        <v>134</v>
      </c>
      <c r="BG27" s="48" t="s">
        <v>135</v>
      </c>
      <c r="BH27" s="48" t="s">
        <v>136</v>
      </c>
      <c r="BI27" s="48" t="s">
        <v>137</v>
      </c>
      <c r="BJ27" s="48" t="s">
        <v>138</v>
      </c>
      <c r="BK27" s="48" t="s">
        <v>139</v>
      </c>
      <c r="BL27" s="48" t="s">
        <v>140</v>
      </c>
      <c r="BM27" s="48" t="s">
        <v>141</v>
      </c>
      <c r="BN27" s="48" t="s">
        <v>142</v>
      </c>
      <c r="BO27" s="48" t="s">
        <v>143</v>
      </c>
      <c r="BP27" s="48" t="s">
        <v>144</v>
      </c>
      <c r="BQ27" s="48" t="s">
        <v>145</v>
      </c>
      <c r="BR27" s="48" t="s">
        <v>146</v>
      </c>
      <c r="BS27" s="48" t="s">
        <v>147</v>
      </c>
      <c r="BT27" s="48" t="s">
        <v>148</v>
      </c>
      <c r="BU27" s="48" t="s">
        <v>149</v>
      </c>
      <c r="BV27" s="48" t="s">
        <v>150</v>
      </c>
      <c r="BW27" s="48" t="s">
        <v>151</v>
      </c>
      <c r="BX27" s="48" t="s">
        <v>152</v>
      </c>
      <c r="BY27" s="48" t="s">
        <v>153</v>
      </c>
      <c r="BZ27" s="48" t="s">
        <v>154</v>
      </c>
      <c r="CA27" s="48" t="s">
        <v>155</v>
      </c>
      <c r="CB27" s="49" t="s">
        <v>156</v>
      </c>
    </row>
    <row r="28" spans="1:80" x14ac:dyDescent="0.4">
      <c r="A28" s="247"/>
      <c r="B28" s="248" t="s">
        <v>267</v>
      </c>
      <c r="C28" s="249"/>
      <c r="D28" s="203" t="s">
        <v>158</v>
      </c>
      <c r="E28" s="203" t="s">
        <v>158</v>
      </c>
      <c r="F28" s="203" t="s">
        <v>158</v>
      </c>
      <c r="G28" s="203" t="s">
        <v>158</v>
      </c>
      <c r="H28" s="203" t="s">
        <v>158</v>
      </c>
      <c r="I28" s="203" t="s">
        <v>158</v>
      </c>
      <c r="J28" s="203" t="s">
        <v>158</v>
      </c>
      <c r="K28" s="203" t="s">
        <v>158</v>
      </c>
      <c r="L28" s="203" t="s">
        <v>158</v>
      </c>
      <c r="M28" s="203" t="s">
        <v>158</v>
      </c>
      <c r="N28" s="203" t="s">
        <v>158</v>
      </c>
      <c r="O28" s="203" t="s">
        <v>158</v>
      </c>
      <c r="P28" s="203" t="s">
        <v>158</v>
      </c>
      <c r="Q28" s="203" t="s">
        <v>158</v>
      </c>
      <c r="R28" s="203" t="s">
        <v>158</v>
      </c>
      <c r="S28" s="203" t="s">
        <v>158</v>
      </c>
      <c r="T28" s="203" t="s">
        <v>158</v>
      </c>
      <c r="U28" s="203" t="s">
        <v>158</v>
      </c>
      <c r="V28" s="203" t="s">
        <v>158</v>
      </c>
      <c r="W28" s="203" t="s">
        <v>158</v>
      </c>
      <c r="X28" s="203" t="s">
        <v>158</v>
      </c>
      <c r="Y28" s="203" t="s">
        <v>158</v>
      </c>
      <c r="Z28" s="203" t="s">
        <v>158</v>
      </c>
      <c r="AA28" s="203" t="s">
        <v>158</v>
      </c>
      <c r="AB28" s="203" t="s">
        <v>158</v>
      </c>
      <c r="AC28" s="203" t="s">
        <v>158</v>
      </c>
      <c r="AD28" s="203" t="s">
        <v>158</v>
      </c>
      <c r="AE28" s="203" t="s">
        <v>158</v>
      </c>
      <c r="AF28" s="203" t="s">
        <v>158</v>
      </c>
      <c r="AG28" s="203" t="s">
        <v>158</v>
      </c>
      <c r="AH28" s="203" t="s">
        <v>158</v>
      </c>
      <c r="AI28" s="203" t="s">
        <v>158</v>
      </c>
      <c r="AJ28" s="203" t="s">
        <v>158</v>
      </c>
      <c r="AK28" s="203" t="s">
        <v>158</v>
      </c>
      <c r="AL28" s="203" t="s">
        <v>158</v>
      </c>
      <c r="AM28" s="203" t="s">
        <v>158</v>
      </c>
      <c r="AN28" s="203" t="s">
        <v>158</v>
      </c>
      <c r="AO28" s="203" t="s">
        <v>158</v>
      </c>
      <c r="AP28" s="203" t="s">
        <v>158</v>
      </c>
      <c r="AQ28" s="203" t="s">
        <v>158</v>
      </c>
      <c r="AR28" s="203" t="s">
        <v>158</v>
      </c>
      <c r="AS28" s="203" t="s">
        <v>158</v>
      </c>
      <c r="AT28" s="203" t="s">
        <v>158</v>
      </c>
      <c r="AU28" s="203" t="s">
        <v>158</v>
      </c>
      <c r="AV28" s="203" t="s">
        <v>158</v>
      </c>
      <c r="AW28" s="203" t="s">
        <v>158</v>
      </c>
      <c r="AX28" s="203" t="s">
        <v>158</v>
      </c>
      <c r="AY28" s="203" t="s">
        <v>158</v>
      </c>
      <c r="AZ28" s="203" t="s">
        <v>158</v>
      </c>
      <c r="BA28" s="203" t="s">
        <v>158</v>
      </c>
      <c r="BB28" s="203" t="s">
        <v>158</v>
      </c>
      <c r="BC28" s="203" t="s">
        <v>158</v>
      </c>
      <c r="BD28" s="203" t="s">
        <v>158</v>
      </c>
      <c r="BE28" s="203" t="s">
        <v>158</v>
      </c>
      <c r="BF28" s="203" t="s">
        <v>158</v>
      </c>
      <c r="BG28" s="203" t="s">
        <v>158</v>
      </c>
      <c r="BH28" s="203" t="s">
        <v>158</v>
      </c>
      <c r="BI28" s="203" t="s">
        <v>158</v>
      </c>
      <c r="BJ28" s="203" t="s">
        <v>158</v>
      </c>
      <c r="BK28" s="203" t="s">
        <v>158</v>
      </c>
      <c r="BL28" s="203" t="s">
        <v>158</v>
      </c>
      <c r="BM28" s="203" t="s">
        <v>158</v>
      </c>
      <c r="BN28" s="203" t="s">
        <v>158</v>
      </c>
      <c r="BO28" s="203" t="s">
        <v>158</v>
      </c>
      <c r="BP28" s="203" t="s">
        <v>158</v>
      </c>
      <c r="BQ28" s="203" t="s">
        <v>158</v>
      </c>
      <c r="BR28" s="203" t="s">
        <v>158</v>
      </c>
      <c r="BS28" s="203" t="s">
        <v>158</v>
      </c>
      <c r="BT28" s="203" t="s">
        <v>158</v>
      </c>
      <c r="BU28" s="203" t="s">
        <v>158</v>
      </c>
      <c r="BV28" s="203" t="s">
        <v>158</v>
      </c>
      <c r="BW28" s="203" t="s">
        <v>159</v>
      </c>
      <c r="BX28" s="203" t="s">
        <v>159</v>
      </c>
      <c r="BY28" s="203" t="s">
        <v>159</v>
      </c>
      <c r="BZ28" s="203" t="s">
        <v>159</v>
      </c>
      <c r="CA28" s="203" t="s">
        <v>159</v>
      </c>
      <c r="CB28" s="204" t="s">
        <v>159</v>
      </c>
    </row>
    <row r="29" spans="1:80" s="175" customFormat="1" ht="24" customHeight="1" x14ac:dyDescent="0.4">
      <c r="A29" s="239"/>
      <c r="B29" s="66" t="s">
        <v>167</v>
      </c>
      <c r="C29" s="66"/>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v>66.117685291802232</v>
      </c>
      <c r="AR29" s="131">
        <f t="shared" ref="AR29:CB29" si="5">AR30+AR34</f>
        <v>325.59379954322213</v>
      </c>
      <c r="AS29" s="131">
        <f t="shared" si="5"/>
        <v>261.35372761292314</v>
      </c>
      <c r="AT29" s="131">
        <f t="shared" si="5"/>
        <v>284.63833858227724</v>
      </c>
      <c r="AU29" s="131">
        <f t="shared" si="5"/>
        <v>364.78299790802032</v>
      </c>
      <c r="AV29" s="131">
        <f t="shared" si="5"/>
        <v>357.88885686869389</v>
      </c>
      <c r="AW29" s="131">
        <f t="shared" si="5"/>
        <v>387.07972027916082</v>
      </c>
      <c r="AX29" s="131">
        <f t="shared" si="5"/>
        <v>354.26169680118397</v>
      </c>
      <c r="AY29" s="131">
        <f t="shared" si="5"/>
        <v>421.14602325230101</v>
      </c>
      <c r="AZ29" s="131">
        <f t="shared" si="5"/>
        <v>363.71864700505466</v>
      </c>
      <c r="BA29" s="131">
        <f t="shared" si="5"/>
        <v>281.94420445033921</v>
      </c>
      <c r="BB29" s="131">
        <f t="shared" si="5"/>
        <v>296.90837522354508</v>
      </c>
      <c r="BC29" s="131">
        <f t="shared" si="5"/>
        <v>275.54064554832769</v>
      </c>
      <c r="BD29" s="131">
        <f t="shared" si="5"/>
        <v>342.83171618924382</v>
      </c>
      <c r="BE29" s="131">
        <f t="shared" si="5"/>
        <v>361.70628022534197</v>
      </c>
      <c r="BF29" s="131">
        <f t="shared" si="5"/>
        <v>423.53074252613044</v>
      </c>
      <c r="BG29" s="131">
        <f t="shared" si="5"/>
        <v>452.94637443473079</v>
      </c>
      <c r="BH29" s="131">
        <f t="shared" si="5"/>
        <v>441.17666674739797</v>
      </c>
      <c r="BI29" s="131">
        <f t="shared" si="5"/>
        <v>477.66563327076238</v>
      </c>
      <c r="BJ29" s="131">
        <f t="shared" si="5"/>
        <v>564.15598335697598</v>
      </c>
      <c r="BK29" s="131">
        <f t="shared" si="5"/>
        <v>506.85812641780251</v>
      </c>
      <c r="BL29" s="131">
        <f t="shared" si="5"/>
        <v>740.8344685188008</v>
      </c>
      <c r="BM29" s="131">
        <f t="shared" si="5"/>
        <v>898.71365866807321</v>
      </c>
      <c r="BN29" s="131">
        <f t="shared" si="5"/>
        <v>1035.2768399868578</v>
      </c>
      <c r="BO29" s="131">
        <f t="shared" si="5"/>
        <v>401.34845437678814</v>
      </c>
      <c r="BP29" s="131">
        <f t="shared" si="5"/>
        <v>363.40525783988528</v>
      </c>
      <c r="BQ29" s="131">
        <f t="shared" si="5"/>
        <v>109.09309989931363</v>
      </c>
      <c r="BR29" s="131">
        <f t="shared" si="5"/>
        <v>97.364690042435996</v>
      </c>
      <c r="BS29" s="131">
        <f t="shared" si="5"/>
        <v>79.934886256456522</v>
      </c>
      <c r="BT29" s="131">
        <f t="shared" si="5"/>
        <v>73.497370596609656</v>
      </c>
      <c r="BU29" s="131">
        <f t="shared" si="5"/>
        <v>184.11425920216732</v>
      </c>
      <c r="BV29" s="131">
        <f t="shared" si="5"/>
        <v>97.950521344444411</v>
      </c>
      <c r="BW29" s="131">
        <f t="shared" si="5"/>
        <v>92.562276222070409</v>
      </c>
      <c r="BX29" s="131">
        <f t="shared" si="5"/>
        <v>197.44136412906977</v>
      </c>
      <c r="BY29" s="131">
        <f t="shared" si="5"/>
        <v>199.49840822440376</v>
      </c>
      <c r="BZ29" s="131">
        <f t="shared" si="5"/>
        <v>198.88864263557417</v>
      </c>
      <c r="CA29" s="131">
        <f t="shared" si="5"/>
        <v>199.63087192895338</v>
      </c>
      <c r="CB29" s="379">
        <f t="shared" si="5"/>
        <v>198.58444221938436</v>
      </c>
    </row>
    <row r="30" spans="1:80" s="175" customFormat="1" ht="24.75" customHeight="1" x14ac:dyDescent="0.4">
      <c r="B30" s="166" t="s">
        <v>659</v>
      </c>
      <c r="C30" s="66"/>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f t="shared" ref="AR30:CB30" si="6">SUM(AR31:AR33)</f>
        <v>252.69127466276075</v>
      </c>
      <c r="AS30" s="131">
        <f t="shared" si="6"/>
        <v>184.82660689553279</v>
      </c>
      <c r="AT30" s="131">
        <f t="shared" si="6"/>
        <v>180.69943559029727</v>
      </c>
      <c r="AU30" s="131">
        <f t="shared" si="6"/>
        <v>219.84172033025555</v>
      </c>
      <c r="AV30" s="131">
        <f t="shared" si="6"/>
        <v>215.5472745420787</v>
      </c>
      <c r="AW30" s="131">
        <f t="shared" si="6"/>
        <v>230.64540110792476</v>
      </c>
      <c r="AX30" s="131">
        <f t="shared" si="6"/>
        <v>219.11396145525669</v>
      </c>
      <c r="AY30" s="131">
        <f t="shared" si="6"/>
        <v>217.84206659386072</v>
      </c>
      <c r="AZ30" s="131">
        <f t="shared" si="6"/>
        <v>204.85217328577178</v>
      </c>
      <c r="BA30" s="131">
        <f t="shared" si="6"/>
        <v>194.93607160154701</v>
      </c>
      <c r="BB30" s="131">
        <f t="shared" si="6"/>
        <v>212.84583588914313</v>
      </c>
      <c r="BC30" s="131">
        <f t="shared" si="6"/>
        <v>192.53708462342647</v>
      </c>
      <c r="BD30" s="131">
        <f t="shared" si="6"/>
        <v>184.15972068757918</v>
      </c>
      <c r="BE30" s="131">
        <f t="shared" si="6"/>
        <v>195.98427932528489</v>
      </c>
      <c r="BF30" s="131">
        <f t="shared" si="6"/>
        <v>190.8771969916335</v>
      </c>
      <c r="BG30" s="131">
        <f t="shared" si="6"/>
        <v>213.8110001431298</v>
      </c>
      <c r="BH30" s="131">
        <f t="shared" si="6"/>
        <v>215.9073337035413</v>
      </c>
      <c r="BI30" s="131">
        <f t="shared" si="6"/>
        <v>249.9707637541332</v>
      </c>
      <c r="BJ30" s="131">
        <f t="shared" si="6"/>
        <v>347.26114503237329</v>
      </c>
      <c r="BK30" s="131">
        <f t="shared" si="6"/>
        <v>291.19389177172468</v>
      </c>
      <c r="BL30" s="131">
        <f t="shared" si="6"/>
        <v>263.36237485045683</v>
      </c>
      <c r="BM30" s="131">
        <f t="shared" si="6"/>
        <v>321.55084327544739</v>
      </c>
      <c r="BN30" s="131">
        <f t="shared" si="6"/>
        <v>319.98197304920194</v>
      </c>
      <c r="BO30" s="131">
        <f t="shared" si="6"/>
        <v>146.09798015469002</v>
      </c>
      <c r="BP30" s="131">
        <f t="shared" si="6"/>
        <v>109.47244394984531</v>
      </c>
      <c r="BQ30" s="131">
        <f t="shared" si="6"/>
        <v>9.7368523912736187</v>
      </c>
      <c r="BR30" s="131">
        <f t="shared" si="6"/>
        <v>0</v>
      </c>
      <c r="BS30" s="131">
        <f t="shared" si="6"/>
        <v>0</v>
      </c>
      <c r="BT30" s="131">
        <f t="shared" si="6"/>
        <v>0</v>
      </c>
      <c r="BU30" s="131">
        <f t="shared" si="6"/>
        <v>0</v>
      </c>
      <c r="BV30" s="131">
        <f t="shared" si="6"/>
        <v>0</v>
      </c>
      <c r="BW30" s="131">
        <f t="shared" si="6"/>
        <v>0</v>
      </c>
      <c r="BX30" s="131">
        <f t="shared" si="6"/>
        <v>0</v>
      </c>
      <c r="BY30" s="131">
        <f t="shared" si="6"/>
        <v>0</v>
      </c>
      <c r="BZ30" s="131">
        <f t="shared" si="6"/>
        <v>0</v>
      </c>
      <c r="CA30" s="131">
        <f t="shared" si="6"/>
        <v>0</v>
      </c>
      <c r="CB30" s="379">
        <f t="shared" si="6"/>
        <v>0</v>
      </c>
    </row>
    <row r="31" spans="1:80" x14ac:dyDescent="0.4">
      <c r="B31" s="171" t="s">
        <v>660</v>
      </c>
      <c r="C31" s="50"/>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v>145.61870065311638</v>
      </c>
      <c r="AS31" s="153">
        <v>49.684571746110969</v>
      </c>
      <c r="AT31" s="153">
        <v>40.40028031490386</v>
      </c>
      <c r="AU31" s="153">
        <v>62.713240300734633</v>
      </c>
      <c r="AV31" s="153">
        <v>46.102434061935796</v>
      </c>
      <c r="AW31" s="153">
        <v>52.540455429436719</v>
      </c>
      <c r="AX31" s="153">
        <v>45.507168638583657</v>
      </c>
      <c r="AY31" s="153">
        <v>50.628469102048122</v>
      </c>
      <c r="AZ31" s="153">
        <v>51.70764012657699</v>
      </c>
      <c r="BA31" s="153">
        <v>43.571554561464851</v>
      </c>
      <c r="BB31" s="153">
        <v>56.288092360044288</v>
      </c>
      <c r="BC31" s="153">
        <v>33.76040396237628</v>
      </c>
      <c r="BD31" s="153">
        <v>22.756428514781</v>
      </c>
      <c r="BE31" s="153">
        <v>21.61591316087701</v>
      </c>
      <c r="BF31" s="153">
        <v>5.5137512910127215</v>
      </c>
      <c r="BG31" s="153">
        <v>31.676521859157287</v>
      </c>
      <c r="BH31" s="153">
        <v>26.40773914020691</v>
      </c>
      <c r="BI31" s="153">
        <v>51.01331816381105</v>
      </c>
      <c r="BJ31" s="153">
        <v>135.32270137383622</v>
      </c>
      <c r="BK31" s="153">
        <v>59.287801369978915</v>
      </c>
      <c r="BL31" s="153">
        <v>-0.29295440101956077</v>
      </c>
      <c r="BM31" s="153">
        <v>20.268271352452349</v>
      </c>
      <c r="BN31" s="153">
        <v>32.833048302900387</v>
      </c>
      <c r="BO31" s="153">
        <v>0.26377866802197908</v>
      </c>
      <c r="BP31" s="153">
        <v>-5.2804501551174869</v>
      </c>
      <c r="BQ31" s="91">
        <v>0</v>
      </c>
      <c r="BR31" s="153">
        <v>0</v>
      </c>
      <c r="BS31" s="153"/>
      <c r="BT31" s="153"/>
      <c r="BU31" s="153"/>
      <c r="BV31" s="153"/>
      <c r="BW31" s="153"/>
      <c r="BX31" s="153"/>
      <c r="BY31" s="153"/>
      <c r="BZ31" s="153"/>
      <c r="CA31" s="153"/>
      <c r="CB31" s="154"/>
    </row>
    <row r="32" spans="1:80" x14ac:dyDescent="0.4">
      <c r="B32" s="171" t="s">
        <v>661</v>
      </c>
      <c r="C32" s="50"/>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v>87.799510687908395</v>
      </c>
      <c r="AS32" s="153">
        <v>119.24297219066632</v>
      </c>
      <c r="AT32" s="153">
        <v>123.77176787384184</v>
      </c>
      <c r="AU32" s="153">
        <v>138.85982537170466</v>
      </c>
      <c r="AV32" s="153">
        <v>153.66632259609457</v>
      </c>
      <c r="AW32" s="153">
        <v>161.18250763953233</v>
      </c>
      <c r="AX32" s="153">
        <v>153.28541795819001</v>
      </c>
      <c r="AY32" s="153">
        <v>151.70649133765139</v>
      </c>
      <c r="AZ32" s="153">
        <v>146.51335690190882</v>
      </c>
      <c r="BA32" s="153">
        <v>146.34916267409665</v>
      </c>
      <c r="BB32" s="153">
        <v>146.00885953389144</v>
      </c>
      <c r="BC32" s="153">
        <v>145.97578025570101</v>
      </c>
      <c r="BD32" s="153">
        <v>145.87050138172563</v>
      </c>
      <c r="BE32" s="153">
        <v>148.42927037135547</v>
      </c>
      <c r="BF32" s="153">
        <v>153.34988743854922</v>
      </c>
      <c r="BG32" s="153">
        <v>161.27773073662729</v>
      </c>
      <c r="BH32" s="153">
        <v>171.90472845766499</v>
      </c>
      <c r="BI32" s="153">
        <v>180.87040508211103</v>
      </c>
      <c r="BJ32" s="153">
        <v>179.22165078824372</v>
      </c>
      <c r="BK32" s="153">
        <v>173.85725349283513</v>
      </c>
      <c r="BL32" s="153">
        <v>171.13984518734861</v>
      </c>
      <c r="BM32" s="153">
        <v>167.51245736490054</v>
      </c>
      <c r="BN32" s="153">
        <v>165.2912017003473</v>
      </c>
      <c r="BO32" s="153">
        <v>163.55313733666421</v>
      </c>
      <c r="BP32" s="153">
        <v>150.79510213997827</v>
      </c>
      <c r="BQ32" s="153">
        <v>9.7368523912736187</v>
      </c>
      <c r="BR32" s="153">
        <v>0</v>
      </c>
      <c r="BS32" s="153"/>
      <c r="BT32" s="153"/>
      <c r="BU32" s="153"/>
      <c r="BV32" s="153"/>
      <c r="BW32" s="153"/>
      <c r="BX32" s="153"/>
      <c r="BY32" s="153"/>
      <c r="BZ32" s="153"/>
      <c r="CA32" s="153"/>
      <c r="CB32" s="154"/>
    </row>
    <row r="33" spans="2:80" x14ac:dyDescent="0.4">
      <c r="B33" s="171" t="s">
        <v>662</v>
      </c>
      <c r="C33" s="50"/>
      <c r="D33" s="153"/>
      <c r="E33" s="153"/>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v>19.273063321735989</v>
      </c>
      <c r="AS33" s="153">
        <v>15.899062958755509</v>
      </c>
      <c r="AT33" s="153">
        <v>16.527387401551579</v>
      </c>
      <c r="AU33" s="153">
        <v>18.26865465781626</v>
      </c>
      <c r="AV33" s="153">
        <v>15.778517884048323</v>
      </c>
      <c r="AW33" s="153">
        <v>16.922438038955704</v>
      </c>
      <c r="AX33" s="153">
        <v>20.321374858483018</v>
      </c>
      <c r="AY33" s="153">
        <v>15.507106154161226</v>
      </c>
      <c r="AZ33" s="153">
        <v>6.6311762572859774</v>
      </c>
      <c r="BA33" s="153">
        <v>5.0153543659855293</v>
      </c>
      <c r="BB33" s="153">
        <v>10.548883995207408</v>
      </c>
      <c r="BC33" s="153">
        <v>12.800900405349179</v>
      </c>
      <c r="BD33" s="153">
        <v>15.532790791072548</v>
      </c>
      <c r="BE33" s="153">
        <v>25.939095793052413</v>
      </c>
      <c r="BF33" s="153">
        <v>32.013558262071562</v>
      </c>
      <c r="BG33" s="153">
        <v>20.856747547345236</v>
      </c>
      <c r="BH33" s="153">
        <v>17.594866105669407</v>
      </c>
      <c r="BI33" s="153">
        <v>18.087040508211103</v>
      </c>
      <c r="BJ33" s="153">
        <v>32.716792870293361</v>
      </c>
      <c r="BK33" s="153">
        <v>58.048836908910609</v>
      </c>
      <c r="BL33" s="153">
        <v>92.515484064127747</v>
      </c>
      <c r="BM33" s="153">
        <v>133.77011455809452</v>
      </c>
      <c r="BN33" s="153">
        <v>121.85772304595426</v>
      </c>
      <c r="BO33" s="153">
        <v>-17.718935849996182</v>
      </c>
      <c r="BP33" s="153">
        <v>-36.042208035015484</v>
      </c>
      <c r="BQ33" s="153">
        <v>0</v>
      </c>
      <c r="BR33" s="153">
        <v>0</v>
      </c>
      <c r="BS33" s="153"/>
      <c r="BT33" s="153"/>
      <c r="BU33" s="153"/>
      <c r="BV33" s="153"/>
      <c r="BW33" s="153"/>
      <c r="BX33" s="153"/>
      <c r="BY33" s="153"/>
      <c r="BZ33" s="153"/>
      <c r="CA33" s="153"/>
      <c r="CB33" s="154"/>
    </row>
    <row r="34" spans="2:80" s="175" customFormat="1" ht="24.75" customHeight="1" x14ac:dyDescent="0.4">
      <c r="B34" s="166" t="s">
        <v>663</v>
      </c>
      <c r="C34" s="66"/>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v>66.117685291802232</v>
      </c>
      <c r="AR34" s="131">
        <f t="shared" ref="AR34:CB34" si="7">SUM(AR35:AR37)</f>
        <v>72.902524880461385</v>
      </c>
      <c r="AS34" s="131">
        <f t="shared" si="7"/>
        <v>76.527120717390346</v>
      </c>
      <c r="AT34" s="131">
        <f t="shared" si="7"/>
        <v>103.93890299197994</v>
      </c>
      <c r="AU34" s="131">
        <f t="shared" si="7"/>
        <v>144.94127757776474</v>
      </c>
      <c r="AV34" s="131">
        <f t="shared" si="7"/>
        <v>142.3415823266152</v>
      </c>
      <c r="AW34" s="131">
        <f t="shared" si="7"/>
        <v>156.4343191712361</v>
      </c>
      <c r="AX34" s="131">
        <f t="shared" si="7"/>
        <v>135.14773534592729</v>
      </c>
      <c r="AY34" s="131">
        <f t="shared" si="7"/>
        <v>203.30395665844026</v>
      </c>
      <c r="AZ34" s="131">
        <f t="shared" si="7"/>
        <v>158.86647371928285</v>
      </c>
      <c r="BA34" s="131">
        <f t="shared" si="7"/>
        <v>87.008132848792201</v>
      </c>
      <c r="BB34" s="131">
        <f t="shared" si="7"/>
        <v>84.062539334401961</v>
      </c>
      <c r="BC34" s="131">
        <f t="shared" si="7"/>
        <v>83.003560924901251</v>
      </c>
      <c r="BD34" s="131">
        <f t="shared" si="7"/>
        <v>158.67199550166464</v>
      </c>
      <c r="BE34" s="131">
        <f t="shared" si="7"/>
        <v>165.72200090005708</v>
      </c>
      <c r="BF34" s="131">
        <f t="shared" si="7"/>
        <v>232.65354553449691</v>
      </c>
      <c r="BG34" s="131">
        <f t="shared" si="7"/>
        <v>239.13537429160098</v>
      </c>
      <c r="BH34" s="131">
        <f t="shared" si="7"/>
        <v>225.26933304385668</v>
      </c>
      <c r="BI34" s="131">
        <f t="shared" si="7"/>
        <v>227.69486951662918</v>
      </c>
      <c r="BJ34" s="131">
        <f t="shared" si="7"/>
        <v>216.89483832460272</v>
      </c>
      <c r="BK34" s="131">
        <f t="shared" si="7"/>
        <v>215.6642346460778</v>
      </c>
      <c r="BL34" s="131">
        <f t="shared" si="7"/>
        <v>477.47209366834397</v>
      </c>
      <c r="BM34" s="131">
        <f t="shared" si="7"/>
        <v>577.16281539262582</v>
      </c>
      <c r="BN34" s="131">
        <f t="shared" si="7"/>
        <v>715.2948669376558</v>
      </c>
      <c r="BO34" s="131">
        <f t="shared" si="7"/>
        <v>255.25047422209815</v>
      </c>
      <c r="BP34" s="131">
        <f t="shared" si="7"/>
        <v>253.93281389003994</v>
      </c>
      <c r="BQ34" s="131">
        <f t="shared" si="7"/>
        <v>99.356247508040013</v>
      </c>
      <c r="BR34" s="131">
        <f t="shared" si="7"/>
        <v>97.364690042435996</v>
      </c>
      <c r="BS34" s="131">
        <f t="shared" si="7"/>
        <v>79.934886256456522</v>
      </c>
      <c r="BT34" s="131">
        <f t="shared" si="7"/>
        <v>73.497370596609656</v>
      </c>
      <c r="BU34" s="131">
        <f t="shared" si="7"/>
        <v>184.11425920216732</v>
      </c>
      <c r="BV34" s="131">
        <f t="shared" si="7"/>
        <v>97.950521344444411</v>
      </c>
      <c r="BW34" s="131">
        <f t="shared" si="7"/>
        <v>92.562276222070409</v>
      </c>
      <c r="BX34" s="131">
        <f t="shared" si="7"/>
        <v>197.44136412906977</v>
      </c>
      <c r="BY34" s="131">
        <f t="shared" si="7"/>
        <v>199.49840822440376</v>
      </c>
      <c r="BZ34" s="131">
        <f t="shared" si="7"/>
        <v>198.88864263557417</v>
      </c>
      <c r="CA34" s="131">
        <f t="shared" si="7"/>
        <v>199.63087192895338</v>
      </c>
      <c r="CB34" s="379">
        <f t="shared" si="7"/>
        <v>198.58444221938436</v>
      </c>
    </row>
    <row r="35" spans="2:80" x14ac:dyDescent="0.4">
      <c r="B35" s="171" t="s">
        <v>199</v>
      </c>
      <c r="C35" s="50"/>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v>40.775377634352779</v>
      </c>
      <c r="AS35" s="153">
        <v>45.908544293406536</v>
      </c>
      <c r="AT35" s="153">
        <v>53.254914960555091</v>
      </c>
      <c r="AU35" s="153">
        <v>65.18990476935555</v>
      </c>
      <c r="AV35" s="153">
        <v>78.259960165456661</v>
      </c>
      <c r="AW35" s="153">
        <v>97.613575517390828</v>
      </c>
      <c r="AX35" s="153">
        <v>98.588816053609094</v>
      </c>
      <c r="AY35" s="153">
        <v>73.692795766094136</v>
      </c>
      <c r="AZ35" s="153">
        <v>62.8591037360965</v>
      </c>
      <c r="BA35" s="153">
        <v>55.79676518868267</v>
      </c>
      <c r="BB35" s="153">
        <v>56.619611647549391</v>
      </c>
      <c r="BC35" s="153">
        <v>55.630220213811207</v>
      </c>
      <c r="BD35" s="153">
        <v>50.849974135868905</v>
      </c>
      <c r="BE35" s="153">
        <v>54.760313340888423</v>
      </c>
      <c r="BF35" s="153">
        <v>56.910645189919038</v>
      </c>
      <c r="BG35" s="153">
        <v>63.982598023046783</v>
      </c>
      <c r="BH35" s="153">
        <v>62.419146899555621</v>
      </c>
      <c r="BI35" s="153">
        <v>58.106583615292109</v>
      </c>
      <c r="BJ35" s="153">
        <v>59.438502040619447</v>
      </c>
      <c r="BK35" s="153">
        <v>57.924692173332623</v>
      </c>
      <c r="BL35" s="153">
        <v>60.57498046536282</v>
      </c>
      <c r="BM35" s="153">
        <v>56.641356941887672</v>
      </c>
      <c r="BN35" s="153">
        <v>52.222984870037159</v>
      </c>
      <c r="BO35" s="153">
        <v>53.694262671639756</v>
      </c>
      <c r="BP35" s="153">
        <v>49.658605289277354</v>
      </c>
      <c r="BQ35" s="153">
        <v>48.888244745847125</v>
      </c>
      <c r="BR35" s="153">
        <v>48.287104709826579</v>
      </c>
      <c r="BS35" s="153">
        <v>43.188682895518099</v>
      </c>
      <c r="BT35" s="153">
        <v>40.600875391313018</v>
      </c>
      <c r="BU35" s="153">
        <v>38.508660286930386</v>
      </c>
      <c r="BV35" s="153">
        <v>45.17159466143471</v>
      </c>
      <c r="BW35" s="153">
        <v>37.552022825753667</v>
      </c>
      <c r="BX35" s="153">
        <v>42.393854729088964</v>
      </c>
      <c r="BY35" s="153">
        <v>43.110631456520608</v>
      </c>
      <c r="BZ35" s="153">
        <v>44.092060166900929</v>
      </c>
      <c r="CA35" s="153">
        <v>45.21423620145827</v>
      </c>
      <c r="CB35" s="154">
        <v>45.842851898409243</v>
      </c>
    </row>
    <row r="36" spans="2:80" x14ac:dyDescent="0.4">
      <c r="B36" s="171" t="s">
        <v>233</v>
      </c>
      <c r="C36" s="50"/>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v>32.121772202893318</v>
      </c>
      <c r="AS36" s="153">
        <v>29.81074304766658</v>
      </c>
      <c r="AT36" s="153">
        <v>34.891151181053331</v>
      </c>
      <c r="AU36" s="153">
        <v>39.394064547132196</v>
      </c>
      <c r="AV36" s="153">
        <v>38.187802288837368</v>
      </c>
      <c r="AW36" s="153">
        <v>38.703679507047667</v>
      </c>
      <c r="AX36" s="153">
        <v>36.558919292318201</v>
      </c>
      <c r="AY36" s="153">
        <v>34.673281363077059</v>
      </c>
      <c r="AZ36" s="153">
        <v>33.515311143278645</v>
      </c>
      <c r="BA36" s="153">
        <v>30.322647473091827</v>
      </c>
      <c r="BB36" s="153">
        <v>27.442927686852567</v>
      </c>
      <c r="BC36" s="153">
        <v>25.927549961148216</v>
      </c>
      <c r="BD36" s="153">
        <v>64.75449191145799</v>
      </c>
      <c r="BE36" s="153">
        <v>87.904713520899847</v>
      </c>
      <c r="BF36" s="153">
        <v>155.81875232057865</v>
      </c>
      <c r="BG36" s="153">
        <v>166.42599389966765</v>
      </c>
      <c r="BH36" s="153">
        <v>160.45094724839635</v>
      </c>
      <c r="BI36" s="153">
        <v>158.03617176804917</v>
      </c>
      <c r="BJ36" s="153">
        <v>153.07727429565682</v>
      </c>
      <c r="BK36" s="153">
        <v>152.78616752318351</v>
      </c>
      <c r="BL36" s="153">
        <v>161.35613663759617</v>
      </c>
      <c r="BM36" s="153">
        <v>165.31640046532232</v>
      </c>
      <c r="BN36" s="153">
        <v>153.2648906338143</v>
      </c>
      <c r="BO36" s="153">
        <v>53.096343650415427</v>
      </c>
      <c r="BP36" s="153">
        <v>44.112607137914921</v>
      </c>
      <c r="BQ36" s="153">
        <v>41.147984766811213</v>
      </c>
      <c r="BR36" s="153">
        <v>37.011549159675063</v>
      </c>
      <c r="BS36" s="153">
        <v>32.6435419084291</v>
      </c>
      <c r="BT36" s="153">
        <v>29.531353221395864</v>
      </c>
      <c r="BU36" s="153">
        <v>26.662724349608951</v>
      </c>
      <c r="BV36" s="153">
        <v>25.306977732008601</v>
      </c>
      <c r="BW36" s="153">
        <v>25.768049907826999</v>
      </c>
      <c r="BX36" s="153">
        <v>25.320280693046517</v>
      </c>
      <c r="BY36" s="153">
        <v>24.754240154877834</v>
      </c>
      <c r="BZ36" s="153">
        <v>24.399529695095218</v>
      </c>
      <c r="CA36" s="153">
        <v>24.176321197915492</v>
      </c>
      <c r="CB36" s="154">
        <v>23.6665452233146</v>
      </c>
    </row>
    <row r="37" spans="2:80" x14ac:dyDescent="0.4">
      <c r="B37" s="171" t="s">
        <v>188</v>
      </c>
      <c r="C37" s="50"/>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v>5.3750432152841485E-3</v>
      </c>
      <c r="AS37" s="153">
        <v>0.80783337631723728</v>
      </c>
      <c r="AT37" s="153">
        <v>15.792836850371508</v>
      </c>
      <c r="AU37" s="153">
        <v>40.357308261276984</v>
      </c>
      <c r="AV37" s="153">
        <v>25.893819872321156</v>
      </c>
      <c r="AW37" s="153">
        <v>20.117064146797585</v>
      </c>
      <c r="AX37" s="153">
        <v>0</v>
      </c>
      <c r="AY37" s="153">
        <v>94.937879529269068</v>
      </c>
      <c r="AZ37" s="153">
        <v>62.492058839907713</v>
      </c>
      <c r="BA37" s="153">
        <v>0.88872018701769584</v>
      </c>
      <c r="BB37" s="153">
        <v>0</v>
      </c>
      <c r="BC37" s="153">
        <v>1.4457907499418314</v>
      </c>
      <c r="BD37" s="153">
        <v>43.06752945433773</v>
      </c>
      <c r="BE37" s="153">
        <v>23.056974038268809</v>
      </c>
      <c r="BF37" s="153">
        <v>19.924148023999226</v>
      </c>
      <c r="BG37" s="153">
        <v>8.7267823688865587</v>
      </c>
      <c r="BH37" s="153">
        <v>2.3992388959047104</v>
      </c>
      <c r="BI37" s="153">
        <v>11.552114133287875</v>
      </c>
      <c r="BJ37" s="153">
        <v>4.3790619883264386</v>
      </c>
      <c r="BK37" s="153">
        <v>4.9533749495616535</v>
      </c>
      <c r="BL37" s="153">
        <v>255.54097656538497</v>
      </c>
      <c r="BM37" s="153">
        <v>355.20505798541581</v>
      </c>
      <c r="BN37" s="153">
        <v>509.80699143380428</v>
      </c>
      <c r="BO37" s="153">
        <v>148.45986790004295</v>
      </c>
      <c r="BP37" s="153">
        <v>160.16160146284767</v>
      </c>
      <c r="BQ37" s="153">
        <v>9.3200179953816775</v>
      </c>
      <c r="BR37" s="153">
        <v>12.066036172934364</v>
      </c>
      <c r="BS37" s="153">
        <v>4.102661452509329</v>
      </c>
      <c r="BT37" s="153">
        <v>3.3651419839007652</v>
      </c>
      <c r="BU37" s="153">
        <v>118.942874565628</v>
      </c>
      <c r="BV37" s="153">
        <v>27.471948951001096</v>
      </c>
      <c r="BW37" s="153">
        <v>29.242203488489746</v>
      </c>
      <c r="BX37" s="153">
        <v>129.72722870693428</v>
      </c>
      <c r="BY37" s="153">
        <v>131.63353661300533</v>
      </c>
      <c r="BZ37" s="153">
        <v>130.39705277357803</v>
      </c>
      <c r="CA37" s="153">
        <v>130.24031452957962</v>
      </c>
      <c r="CB37" s="154">
        <v>129.07504509766051</v>
      </c>
    </row>
    <row r="38" spans="2:80" s="175" customFormat="1" ht="26.25" customHeight="1" x14ac:dyDescent="0.4">
      <c r="B38" s="221" t="s">
        <v>373</v>
      </c>
      <c r="C38" s="166"/>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v>54.163778920651389</v>
      </c>
      <c r="AR38" s="153">
        <v>266.72728330646106</v>
      </c>
      <c r="AS38" s="153">
        <v>214.10165011130036</v>
      </c>
      <c r="AT38" s="153">
        <v>233.17646368396845</v>
      </c>
      <c r="AU38" s="153">
        <v>298.83117603864753</v>
      </c>
      <c r="AV38" s="153">
        <v>291.58119166128665</v>
      </c>
      <c r="AW38" s="153">
        <v>320.71074377515902</v>
      </c>
      <c r="AX38" s="153">
        <v>305.21010231519051</v>
      </c>
      <c r="AY38" s="153">
        <v>339.44634206435745</v>
      </c>
      <c r="AZ38" s="153">
        <v>301.42762520372332</v>
      </c>
      <c r="BA38" s="153">
        <v>249.034258958387</v>
      </c>
      <c r="BB38" s="153">
        <v>263.90577948542449</v>
      </c>
      <c r="BC38" s="153">
        <v>242.49924425139176</v>
      </c>
      <c r="BD38" s="153">
        <v>290.80236587278137</v>
      </c>
      <c r="BE38" s="153">
        <v>321.37093292164553</v>
      </c>
      <c r="BF38" s="153">
        <v>382.46651796984247</v>
      </c>
      <c r="BG38" s="153">
        <v>410.99358618745634</v>
      </c>
      <c r="BH38" s="153">
        <v>397.46008680822013</v>
      </c>
      <c r="BI38" s="153">
        <v>424.10872657370021</v>
      </c>
      <c r="BJ38" s="153">
        <f t="shared" ref="BJ38:CB38" si="8">SUM(BJ39:BJ44)</f>
        <v>506.07910863359592</v>
      </c>
      <c r="BK38" s="153">
        <f t="shared" si="8"/>
        <v>453.84339226384378</v>
      </c>
      <c r="BL38" s="153">
        <f t="shared" si="8"/>
        <v>518.21605616985255</v>
      </c>
      <c r="BM38" s="153">
        <f t="shared" si="8"/>
        <v>623.1539722551903</v>
      </c>
      <c r="BN38" s="153">
        <f t="shared" si="8"/>
        <v>680.96824409090766</v>
      </c>
      <c r="BO38" s="153">
        <f t="shared" si="8"/>
        <v>275.54280228237292</v>
      </c>
      <c r="BP38" s="153">
        <f t="shared" si="8"/>
        <v>238.71033936210722</v>
      </c>
      <c r="BQ38" s="153">
        <f t="shared" si="8"/>
        <v>83.239383262583033</v>
      </c>
      <c r="BR38" s="153">
        <f t="shared" si="8"/>
        <v>72.346231063548728</v>
      </c>
      <c r="BS38" s="153">
        <f t="shared" si="8"/>
        <v>62.39929120826605</v>
      </c>
      <c r="BT38" s="153">
        <f t="shared" si="8"/>
        <v>57.987963189327971</v>
      </c>
      <c r="BU38" s="153">
        <f t="shared" si="8"/>
        <v>115.86162289141734</v>
      </c>
      <c r="BV38" s="153">
        <f t="shared" si="8"/>
        <v>64.755794170103968</v>
      </c>
      <c r="BW38" s="153">
        <f t="shared" si="8"/>
        <v>54.743427319845615</v>
      </c>
      <c r="BX38" s="153">
        <f t="shared" si="8"/>
        <v>112.28335085980893</v>
      </c>
      <c r="BY38" s="153">
        <f t="shared" si="8"/>
        <v>114.19040450121426</v>
      </c>
      <c r="BZ38" s="153">
        <f t="shared" si="8"/>
        <v>114.82934421837379</v>
      </c>
      <c r="CA38" s="153">
        <f t="shared" si="8"/>
        <v>116.42293673742623</v>
      </c>
      <c r="CB38" s="154">
        <f t="shared" si="8"/>
        <v>121.76368345667716</v>
      </c>
    </row>
    <row r="39" spans="2:80" x14ac:dyDescent="0.4">
      <c r="B39" s="190" t="s">
        <v>660</v>
      </c>
      <c r="C39" s="64"/>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v>128.01527549964905</v>
      </c>
      <c r="BK39" s="153">
        <v>55.552669883670241</v>
      </c>
      <c r="BL39" s="153">
        <v>-0.2727405473492111</v>
      </c>
      <c r="BM39" s="153">
        <v>18.80895581507578</v>
      </c>
      <c r="BN39" s="153">
        <v>30.206404438668358</v>
      </c>
      <c r="BO39" s="153">
        <v>0.2424125959121988</v>
      </c>
      <c r="BP39" s="153">
        <v>-4.8632945928632054</v>
      </c>
      <c r="BQ39" s="153">
        <v>0</v>
      </c>
      <c r="BR39" s="153">
        <v>0</v>
      </c>
      <c r="BS39" s="153"/>
      <c r="BT39" s="153"/>
      <c r="BU39" s="153"/>
      <c r="BV39" s="153"/>
      <c r="BW39" s="153"/>
      <c r="BX39" s="153"/>
      <c r="BY39" s="153"/>
      <c r="BZ39" s="153"/>
      <c r="CA39" s="153"/>
      <c r="CB39" s="154"/>
    </row>
    <row r="40" spans="2:80" x14ac:dyDescent="0.4">
      <c r="B40" s="190" t="s">
        <v>661</v>
      </c>
      <c r="C40" s="64"/>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v>161.65792901099582</v>
      </c>
      <c r="BK40" s="153">
        <v>156.64538539704446</v>
      </c>
      <c r="BL40" s="153">
        <v>154.53928020417581</v>
      </c>
      <c r="BM40" s="153">
        <v>152.43633620205949</v>
      </c>
      <c r="BN40" s="153">
        <v>151.40674075751812</v>
      </c>
      <c r="BO40" s="153">
        <v>152.1044177230977</v>
      </c>
      <c r="BP40" s="153">
        <v>141.14421560301966</v>
      </c>
      <c r="BQ40" s="153">
        <v>9.1136938382321055</v>
      </c>
      <c r="BR40" s="153">
        <v>0</v>
      </c>
      <c r="BS40" s="153"/>
      <c r="BT40" s="153"/>
      <c r="BU40" s="153"/>
      <c r="BV40" s="153"/>
      <c r="BW40" s="153"/>
      <c r="BX40" s="153"/>
      <c r="BY40" s="153"/>
      <c r="BZ40" s="153"/>
      <c r="CA40" s="153"/>
      <c r="CB40" s="154"/>
    </row>
    <row r="41" spans="2:80" x14ac:dyDescent="0.4">
      <c r="B41" s="190" t="s">
        <v>662</v>
      </c>
      <c r="C41" s="64"/>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v>32.160607391498374</v>
      </c>
      <c r="BK41" s="153">
        <v>57.23615319218586</v>
      </c>
      <c r="BL41" s="153">
        <v>91.127751803165836</v>
      </c>
      <c r="BM41" s="153">
        <v>132.03110306883929</v>
      </c>
      <c r="BN41" s="153">
        <v>120.27357264635684</v>
      </c>
      <c r="BO41" s="153">
        <v>-17.630341170746203</v>
      </c>
      <c r="BP41" s="153">
        <v>-35.898039202875424</v>
      </c>
      <c r="BQ41" s="153">
        <v>0</v>
      </c>
      <c r="BR41" s="153">
        <v>0</v>
      </c>
      <c r="BS41" s="153"/>
      <c r="BT41" s="153"/>
      <c r="BU41" s="153"/>
      <c r="BV41" s="153"/>
      <c r="BW41" s="153"/>
      <c r="BX41" s="153"/>
      <c r="BY41" s="153"/>
      <c r="BZ41" s="153"/>
      <c r="CA41" s="153"/>
      <c r="CB41" s="154"/>
    </row>
    <row r="42" spans="2:80" x14ac:dyDescent="0.4">
      <c r="B42" s="190" t="s">
        <v>199</v>
      </c>
      <c r="C42" s="64"/>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v>30.135320534594062</v>
      </c>
      <c r="BK42" s="153">
        <v>30.120839930132963</v>
      </c>
      <c r="BL42" s="153">
        <v>31.983589685711571</v>
      </c>
      <c r="BM42" s="153">
        <v>30.303125963909906</v>
      </c>
      <c r="BN42" s="153">
        <v>28.409303769300212</v>
      </c>
      <c r="BO42" s="153">
        <v>29.102290368028743</v>
      </c>
      <c r="BP42" s="153">
        <v>28.70267385720231</v>
      </c>
      <c r="BQ42" s="153">
        <v>29.039617379033189</v>
      </c>
      <c r="BR42" s="153">
        <v>29.986292024802307</v>
      </c>
      <c r="BS42" s="153">
        <v>27.68970726589</v>
      </c>
      <c r="BT42" s="153">
        <v>26.750008583491507</v>
      </c>
      <c r="BU42" s="153">
        <v>26.569000824250271</v>
      </c>
      <c r="BV42" s="153">
        <v>32.456487753324303</v>
      </c>
      <c r="BW42" s="153">
        <v>26.016549397833092</v>
      </c>
      <c r="BX42" s="153">
        <v>29.371036038236831</v>
      </c>
      <c r="BY42" s="153">
        <v>29.86762865118266</v>
      </c>
      <c r="BZ42" s="153">
        <v>30.547575737989128</v>
      </c>
      <c r="CA42" s="153">
        <v>31.32503447494172</v>
      </c>
      <c r="CB42" s="154">
        <v>31.76054793337418</v>
      </c>
    </row>
    <row r="43" spans="2:80" x14ac:dyDescent="0.4">
      <c r="B43" s="190" t="s">
        <v>233</v>
      </c>
      <c r="C43" s="64"/>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v>152.77111974706551</v>
      </c>
      <c r="BK43" s="153">
        <v>152.78616752318351</v>
      </c>
      <c r="BL43" s="153">
        <v>161.35613663759617</v>
      </c>
      <c r="BM43" s="153">
        <v>165.31640046532232</v>
      </c>
      <c r="BN43" s="153">
        <v>153.2648906338143</v>
      </c>
      <c r="BO43" s="153">
        <v>53.096343650415427</v>
      </c>
      <c r="BP43" s="153">
        <v>44.112607137914921</v>
      </c>
      <c r="BQ43" s="153">
        <v>41.147984766811213</v>
      </c>
      <c r="BR43" s="153">
        <v>37.011549159675063</v>
      </c>
      <c r="BS43" s="153">
        <v>32.638121914089517</v>
      </c>
      <c r="BT43" s="153">
        <v>29.523411269690456</v>
      </c>
      <c r="BU43" s="153">
        <v>26.65908104769505</v>
      </c>
      <c r="BV43" s="153">
        <v>25.302901057250114</v>
      </c>
      <c r="BW43" s="153">
        <v>25.764474700712217</v>
      </c>
      <c r="BX43" s="153">
        <v>25.316767612002145</v>
      </c>
      <c r="BY43" s="153">
        <v>24.750805609545967</v>
      </c>
      <c r="BZ43" s="153">
        <v>24.396144364328041</v>
      </c>
      <c r="CA43" s="153">
        <v>24.172966836376112</v>
      </c>
      <c r="CB43" s="154">
        <v>23.663261591019296</v>
      </c>
    </row>
    <row r="44" spans="2:80" x14ac:dyDescent="0.4">
      <c r="B44" s="190" t="s">
        <v>188</v>
      </c>
      <c r="C44" s="64"/>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v>1.3388564497931046</v>
      </c>
      <c r="BK44" s="153">
        <v>1.5021763376267898</v>
      </c>
      <c r="BL44" s="153">
        <v>79.482038386552418</v>
      </c>
      <c r="BM44" s="153">
        <v>124.25805073998347</v>
      </c>
      <c r="BN44" s="153">
        <v>197.40733184524984</v>
      </c>
      <c r="BO44" s="153">
        <v>58.627679115665025</v>
      </c>
      <c r="BP44" s="153">
        <v>65.512176559708962</v>
      </c>
      <c r="BQ44" s="153">
        <v>3.9380872785065151</v>
      </c>
      <c r="BR44" s="153">
        <v>5.3483898790713562</v>
      </c>
      <c r="BS44" s="153">
        <v>2.0714620282865353</v>
      </c>
      <c r="BT44" s="153">
        <v>1.7145433361460092</v>
      </c>
      <c r="BU44" s="153">
        <v>62.63354101947202</v>
      </c>
      <c r="BV44" s="153">
        <v>6.9964053595295423</v>
      </c>
      <c r="BW44" s="153">
        <v>2.9624032213003035</v>
      </c>
      <c r="BX44" s="153">
        <v>57.595547209569958</v>
      </c>
      <c r="BY44" s="153">
        <v>59.571970240485641</v>
      </c>
      <c r="BZ44" s="153">
        <v>59.885624116056619</v>
      </c>
      <c r="CA44" s="153">
        <v>60.924935426108398</v>
      </c>
      <c r="CB44" s="154">
        <v>66.33987393228368</v>
      </c>
    </row>
    <row r="45" spans="2:80" s="175" customFormat="1" ht="26.25" customHeight="1" x14ac:dyDescent="0.4">
      <c r="B45" s="221" t="s">
        <v>666</v>
      </c>
      <c r="C45" s="166"/>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v>11.953906371150849</v>
      </c>
      <c r="AR45" s="153">
        <v>58.866516236761058</v>
      </c>
      <c r="AS45" s="153">
        <v>47.252077501622793</v>
      </c>
      <c r="AT45" s="153">
        <v>51.461874898308743</v>
      </c>
      <c r="AU45" s="153">
        <v>65.951821869372779</v>
      </c>
      <c r="AV45" s="153">
        <v>66.307665207407197</v>
      </c>
      <c r="AW45" s="153">
        <v>66.368976504001893</v>
      </c>
      <c r="AX45" s="153">
        <v>49.05159448599349</v>
      </c>
      <c r="AY45" s="153">
        <v>81.699681187943568</v>
      </c>
      <c r="AZ45" s="153">
        <v>62.291021801331297</v>
      </c>
      <c r="BA45" s="153">
        <v>32.909945491952222</v>
      </c>
      <c r="BB45" s="153">
        <v>33.002595738120576</v>
      </c>
      <c r="BC45" s="153">
        <v>33.041401296936009</v>
      </c>
      <c r="BD45" s="153">
        <v>52.029350316462477</v>
      </c>
      <c r="BE45" s="153">
        <v>40.335347303696444</v>
      </c>
      <c r="BF45" s="153">
        <v>41.064224556288529</v>
      </c>
      <c r="BG45" s="153">
        <v>41.952788247274484</v>
      </c>
      <c r="BH45" s="153">
        <v>43.716579939177777</v>
      </c>
      <c r="BI45" s="153">
        <v>53.556906697062125</v>
      </c>
      <c r="BJ45" s="153">
        <f t="shared" ref="BJ45:CB45" si="9">SUM(BJ46:BJ51)</f>
        <v>58.076874723380065</v>
      </c>
      <c r="BK45" s="153">
        <f t="shared" si="9"/>
        <v>53.014734153958621</v>
      </c>
      <c r="BL45" s="153">
        <f t="shared" si="9"/>
        <v>222.6184123489482</v>
      </c>
      <c r="BM45" s="153">
        <f t="shared" si="9"/>
        <v>275.55968641288291</v>
      </c>
      <c r="BN45" s="153">
        <f t="shared" si="9"/>
        <v>354.30859589595002</v>
      </c>
      <c r="BO45" s="153">
        <f t="shared" si="9"/>
        <v>125.80565209441524</v>
      </c>
      <c r="BP45" s="153">
        <f t="shared" si="9"/>
        <v>124.69491847777802</v>
      </c>
      <c r="BQ45" s="153">
        <f t="shared" si="9"/>
        <v>25.85371663673061</v>
      </c>
      <c r="BR45" s="153">
        <f t="shared" si="9"/>
        <v>25.018458978887281</v>
      </c>
      <c r="BS45" s="153">
        <f t="shared" si="9"/>
        <v>17.535595048190473</v>
      </c>
      <c r="BT45" s="153">
        <f t="shared" si="9"/>
        <v>15.509407407281678</v>
      </c>
      <c r="BU45" s="153">
        <f t="shared" si="9"/>
        <v>68.25263631075002</v>
      </c>
      <c r="BV45" s="153">
        <f t="shared" si="9"/>
        <v>33.194727174340457</v>
      </c>
      <c r="BW45" s="153">
        <f t="shared" si="9"/>
        <v>37.818848902224801</v>
      </c>
      <c r="BX45" s="153">
        <f t="shared" si="9"/>
        <v>85.158013269260834</v>
      </c>
      <c r="BY45" s="153">
        <f t="shared" si="9"/>
        <v>85.308003723189529</v>
      </c>
      <c r="BZ45" s="153">
        <f t="shared" si="9"/>
        <v>84.059298417200395</v>
      </c>
      <c r="CA45" s="153">
        <f t="shared" si="9"/>
        <v>83.207935191527156</v>
      </c>
      <c r="CB45" s="154">
        <f t="shared" si="9"/>
        <v>76.8207587627072</v>
      </c>
    </row>
    <row r="46" spans="2:80" x14ac:dyDescent="0.4">
      <c r="B46" s="190" t="s">
        <v>660</v>
      </c>
      <c r="C46" s="50"/>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v>7.3074258741871549</v>
      </c>
      <c r="BK46" s="153">
        <v>3.7351314863086715</v>
      </c>
      <c r="BL46" s="153">
        <v>-2.0213853670349696E-2</v>
      </c>
      <c r="BM46" s="153">
        <v>1.4593155373765689</v>
      </c>
      <c r="BN46" s="153">
        <v>2.6266438642320309</v>
      </c>
      <c r="BO46" s="153">
        <v>2.1366072109780306E-2</v>
      </c>
      <c r="BP46" s="153">
        <v>-0.41715556225428146</v>
      </c>
      <c r="BQ46" s="153">
        <v>0</v>
      </c>
      <c r="BR46" s="153">
        <v>0</v>
      </c>
      <c r="BS46" s="153"/>
      <c r="BT46" s="153"/>
      <c r="BU46" s="153"/>
      <c r="BV46" s="153"/>
      <c r="BW46" s="153"/>
      <c r="BX46" s="153"/>
      <c r="BY46" s="153"/>
      <c r="BZ46" s="153"/>
      <c r="CA46" s="153"/>
      <c r="CB46" s="154"/>
    </row>
    <row r="47" spans="2:80" x14ac:dyDescent="0.4">
      <c r="B47" s="190" t="s">
        <v>661</v>
      </c>
      <c r="C47" s="50"/>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v>17.563721777247885</v>
      </c>
      <c r="BK47" s="153">
        <v>17.211868095790681</v>
      </c>
      <c r="BL47" s="153">
        <v>16.600564983172816</v>
      </c>
      <c r="BM47" s="153">
        <v>15.076121162841048</v>
      </c>
      <c r="BN47" s="153">
        <v>13.884460942829174</v>
      </c>
      <c r="BO47" s="153">
        <v>11.448719613566494</v>
      </c>
      <c r="BP47" s="153">
        <v>9.650886536958609</v>
      </c>
      <c r="BQ47" s="153">
        <v>0.62315855304151158</v>
      </c>
      <c r="BR47" s="153">
        <v>0</v>
      </c>
      <c r="BS47" s="153"/>
      <c r="BT47" s="153"/>
      <c r="BU47" s="153"/>
      <c r="BV47" s="153"/>
      <c r="BW47" s="153"/>
      <c r="BX47" s="153"/>
      <c r="BY47" s="153"/>
      <c r="BZ47" s="153"/>
      <c r="CA47" s="153"/>
      <c r="CB47" s="154"/>
    </row>
    <row r="48" spans="2:80" x14ac:dyDescent="0.4">
      <c r="B48" s="190" t="s">
        <v>662</v>
      </c>
      <c r="C48" s="50"/>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v>0.55618547879498725</v>
      </c>
      <c r="BK48" s="153">
        <v>0.81268371672474859</v>
      </c>
      <c r="BL48" s="153">
        <v>1.3877322609619163</v>
      </c>
      <c r="BM48" s="153">
        <v>1.7390114892552284</v>
      </c>
      <c r="BN48" s="153">
        <v>1.5841503995974053</v>
      </c>
      <c r="BO48" s="153">
        <v>-8.859467924998092E-2</v>
      </c>
      <c r="BP48" s="153">
        <v>-0.14416883214006193</v>
      </c>
      <c r="BQ48" s="153">
        <v>0</v>
      </c>
      <c r="BR48" s="153">
        <v>0</v>
      </c>
      <c r="BS48" s="153"/>
      <c r="BT48" s="153"/>
      <c r="BU48" s="153"/>
      <c r="BV48" s="153"/>
      <c r="BW48" s="153"/>
      <c r="BX48" s="153"/>
      <c r="BY48" s="153"/>
      <c r="BZ48" s="153"/>
      <c r="CA48" s="153"/>
      <c r="CB48" s="154"/>
    </row>
    <row r="49" spans="1:80" x14ac:dyDescent="0.4">
      <c r="B49" s="190" t="s">
        <v>199</v>
      </c>
      <c r="C49" s="50"/>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v>29.303181506025389</v>
      </c>
      <c r="BK49" s="153">
        <v>27.80385224319966</v>
      </c>
      <c r="BL49" s="153">
        <v>28.591390779651249</v>
      </c>
      <c r="BM49" s="153">
        <v>26.338230977977766</v>
      </c>
      <c r="BN49" s="153">
        <v>23.813681100736943</v>
      </c>
      <c r="BO49" s="153">
        <v>24.591972303611008</v>
      </c>
      <c r="BP49" s="153">
        <v>20.955931432075044</v>
      </c>
      <c r="BQ49" s="153">
        <v>19.848627366813933</v>
      </c>
      <c r="BR49" s="153">
        <v>18.300812685024272</v>
      </c>
      <c r="BS49" s="153">
        <v>15.498975629628099</v>
      </c>
      <c r="BT49" s="153">
        <v>13.850866807821511</v>
      </c>
      <c r="BU49" s="153">
        <v>11.939659462680114</v>
      </c>
      <c r="BV49" s="153">
        <v>12.71510690811041</v>
      </c>
      <c r="BW49" s="153">
        <v>11.535473427920575</v>
      </c>
      <c r="BX49" s="153">
        <v>13.022818690852132</v>
      </c>
      <c r="BY49" s="153">
        <v>13.243002805337943</v>
      </c>
      <c r="BZ49" s="153">
        <v>13.544484428911796</v>
      </c>
      <c r="CA49" s="153">
        <v>13.889201726516541</v>
      </c>
      <c r="CB49" s="154">
        <v>14.082303965035065</v>
      </c>
    </row>
    <row r="50" spans="1:80" x14ac:dyDescent="0.4">
      <c r="B50" s="190" t="s">
        <v>233</v>
      </c>
      <c r="C50" s="50"/>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v>0.30615454859131369</v>
      </c>
      <c r="BK50" s="153">
        <v>0</v>
      </c>
      <c r="BL50" s="153">
        <v>0</v>
      </c>
      <c r="BM50" s="153">
        <v>0</v>
      </c>
      <c r="BN50" s="153">
        <v>0</v>
      </c>
      <c r="BO50" s="153">
        <v>0</v>
      </c>
      <c r="BP50" s="153">
        <v>0</v>
      </c>
      <c r="BQ50" s="153">
        <v>0</v>
      </c>
      <c r="BR50" s="153">
        <v>0</v>
      </c>
      <c r="BS50" s="153">
        <v>5.4199943395800291E-3</v>
      </c>
      <c r="BT50" s="153">
        <v>7.9419517054101184E-3</v>
      </c>
      <c r="BU50" s="153">
        <v>3.6433019139378237E-3</v>
      </c>
      <c r="BV50" s="153">
        <v>4.076674758490122E-3</v>
      </c>
      <c r="BW50" s="153">
        <v>3.5752071147783226E-3</v>
      </c>
      <c r="BX50" s="153">
        <v>3.5130810443849557E-3</v>
      </c>
      <c r="BY50" s="153">
        <v>3.434545331883347E-3</v>
      </c>
      <c r="BZ50" s="153">
        <v>3.3853307671797631E-3</v>
      </c>
      <c r="CA50" s="153">
        <v>3.3543615393940743E-3</v>
      </c>
      <c r="CB50" s="154">
        <v>3.2836322953155683E-3</v>
      </c>
    </row>
    <row r="51" spans="1:80" x14ac:dyDescent="0.4">
      <c r="B51" s="190" t="s">
        <v>188</v>
      </c>
      <c r="C51" s="50"/>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v>3.0402055385333338</v>
      </c>
      <c r="BK51" s="153">
        <v>3.4511986119348634</v>
      </c>
      <c r="BL51" s="153">
        <v>176.05893817883256</v>
      </c>
      <c r="BM51" s="153">
        <v>230.9470072454323</v>
      </c>
      <c r="BN51" s="153">
        <v>312.39965958855447</v>
      </c>
      <c r="BO51" s="153">
        <v>89.832188784377934</v>
      </c>
      <c r="BP51" s="153">
        <v>94.649424903138708</v>
      </c>
      <c r="BQ51" s="153">
        <v>5.3819307168751633</v>
      </c>
      <c r="BR51" s="153">
        <v>6.717646293863007</v>
      </c>
      <c r="BS51" s="153">
        <v>2.0311994242227938</v>
      </c>
      <c r="BT51" s="153">
        <v>1.6505986477547561</v>
      </c>
      <c r="BU51" s="153">
        <v>56.309333546155969</v>
      </c>
      <c r="BV51" s="153">
        <v>20.475543591471556</v>
      </c>
      <c r="BW51" s="153">
        <v>26.279800267189444</v>
      </c>
      <c r="BX51" s="153">
        <v>72.131681497364312</v>
      </c>
      <c r="BY51" s="153">
        <v>72.061566372519707</v>
      </c>
      <c r="BZ51" s="153">
        <v>70.511428657521421</v>
      </c>
      <c r="CA51" s="153">
        <v>69.315379103471216</v>
      </c>
      <c r="CB51" s="154">
        <v>62.735171165376819</v>
      </c>
    </row>
    <row r="52" spans="1:80" ht="15.4" thickBot="1" x14ac:dyDescent="0.45">
      <c r="A52" s="259"/>
      <c r="B52" s="312"/>
      <c r="C52" s="69"/>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3"/>
      <c r="BN52" s="383"/>
      <c r="BO52" s="383"/>
      <c r="BP52" s="383"/>
      <c r="BQ52" s="383"/>
      <c r="BR52" s="383"/>
      <c r="BS52" s="383"/>
      <c r="BT52" s="383"/>
      <c r="BU52" s="383"/>
      <c r="BV52" s="383"/>
      <c r="BW52" s="383"/>
      <c r="BX52" s="383"/>
      <c r="BY52" s="383"/>
      <c r="BZ52" s="383"/>
      <c r="CA52" s="383"/>
      <c r="CB52" s="384"/>
    </row>
    <row r="53" spans="1:80" x14ac:dyDescent="0.4">
      <c r="B53" s="50"/>
      <c r="C53" s="50"/>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s="153"/>
      <c r="BS53" s="153"/>
      <c r="BT53" s="153"/>
      <c r="BU53" s="153"/>
      <c r="BV53" s="153"/>
      <c r="BW53" s="153"/>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9"/>
  <sheetViews>
    <sheetView topLeftCell="A25" zoomScale="85" zoomScaleNormal="85" workbookViewId="0">
      <pane xSplit="3" topLeftCell="BV1" activePane="topRight" state="frozen"/>
      <selection pane="topRight" activeCell="B44" sqref="B44"/>
    </sheetView>
  </sheetViews>
  <sheetFormatPr defaultColWidth="12.73046875" defaultRowHeight="15" x14ac:dyDescent="0.4"/>
  <cols>
    <col min="1" max="1" width="23.1328125" style="234" bestFit="1" customWidth="1"/>
    <col min="2" max="2" width="75.73046875" style="234" customWidth="1"/>
    <col min="3" max="3" width="25.73046875" style="234" customWidth="1"/>
    <col min="4" max="75" width="12.73046875" style="153" customWidth="1"/>
    <col min="76" max="76" width="12.73046875" style="234" customWidth="1"/>
    <col min="77" max="16384" width="12.7304687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c r="BX1" s="264"/>
    </row>
    <row r="2" spans="1:80" ht="15.75" customHeight="1" x14ac:dyDescent="0.4">
      <c r="A2" s="46" t="s">
        <v>40</v>
      </c>
      <c r="B2" s="19" t="s">
        <v>667</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6"/>
      <c r="B4" s="66" t="s">
        <v>167</v>
      </c>
      <c r="D4" s="365">
        <f t="shared" ref="D4:AI4" si="0">SUM(D5,D12)</f>
        <v>176.4</v>
      </c>
      <c r="E4" s="365">
        <f t="shared" si="0"/>
        <v>248.9</v>
      </c>
      <c r="F4" s="365">
        <f t="shared" si="0"/>
        <v>248.6</v>
      </c>
      <c r="G4" s="365">
        <f t="shared" si="0"/>
        <v>275.2</v>
      </c>
      <c r="H4" s="365">
        <f t="shared" si="0"/>
        <v>315.5</v>
      </c>
      <c r="I4" s="365">
        <f t="shared" si="0"/>
        <v>334.1</v>
      </c>
      <c r="J4" s="365">
        <f t="shared" si="0"/>
        <v>348.1</v>
      </c>
      <c r="K4" s="365">
        <f t="shared" si="0"/>
        <v>432.5</v>
      </c>
      <c r="L4" s="365">
        <f t="shared" si="0"/>
        <v>447.9</v>
      </c>
      <c r="M4" s="365">
        <f t="shared" si="0"/>
        <v>482.1</v>
      </c>
      <c r="N4" s="365">
        <f t="shared" si="0"/>
        <v>617.4</v>
      </c>
      <c r="O4" s="365">
        <f t="shared" si="0"/>
        <v>657</v>
      </c>
      <c r="P4" s="365">
        <f t="shared" si="0"/>
        <v>676.9</v>
      </c>
      <c r="Q4" s="365">
        <f t="shared" si="0"/>
        <v>783.9</v>
      </c>
      <c r="R4" s="365">
        <f t="shared" si="0"/>
        <v>807.1</v>
      </c>
      <c r="S4" s="365">
        <f t="shared" si="0"/>
        <v>958.8</v>
      </c>
      <c r="T4" s="365">
        <f t="shared" si="0"/>
        <v>1014.7</v>
      </c>
      <c r="U4" s="365">
        <f t="shared" si="0"/>
        <v>1237.8</v>
      </c>
      <c r="V4" s="365">
        <f t="shared" si="0"/>
        <v>1271.5999999999999</v>
      </c>
      <c r="W4" s="365">
        <f t="shared" si="0"/>
        <v>1384.6</v>
      </c>
      <c r="X4" s="365">
        <f t="shared" si="0"/>
        <v>1543.3</v>
      </c>
      <c r="Y4" s="365">
        <f t="shared" si="0"/>
        <v>1626.9</v>
      </c>
      <c r="Z4" s="365">
        <f t="shared" si="0"/>
        <v>1785.2</v>
      </c>
      <c r="AA4" s="365">
        <f t="shared" si="0"/>
        <v>2068.1999999999998</v>
      </c>
      <c r="AB4" s="365">
        <f t="shared" si="0"/>
        <v>2395.6</v>
      </c>
      <c r="AC4" s="365">
        <f t="shared" si="0"/>
        <v>2779.8</v>
      </c>
      <c r="AD4" s="365">
        <f t="shared" si="0"/>
        <v>3609</v>
      </c>
      <c r="AE4" s="365">
        <f t="shared" si="0"/>
        <v>4824.8999999999996</v>
      </c>
      <c r="AF4" s="365">
        <f t="shared" si="0"/>
        <v>5687.1</v>
      </c>
      <c r="AG4" s="365">
        <f t="shared" si="0"/>
        <v>6627.5</v>
      </c>
      <c r="AH4" s="365">
        <f t="shared" si="0"/>
        <v>7589</v>
      </c>
      <c r="AI4" s="365">
        <f t="shared" si="0"/>
        <v>8852</v>
      </c>
      <c r="AJ4" s="365">
        <f t="shared" ref="AJ4:BO4" si="1">SUM(AJ5,AJ12)</f>
        <v>10564</v>
      </c>
      <c r="AK4" s="365">
        <f t="shared" si="1"/>
        <v>12165</v>
      </c>
      <c r="AL4" s="365">
        <f t="shared" si="1"/>
        <v>13589</v>
      </c>
      <c r="AM4" s="365">
        <f t="shared" si="1"/>
        <v>14654</v>
      </c>
      <c r="AN4" s="365">
        <f t="shared" si="1"/>
        <v>15307</v>
      </c>
      <c r="AO4" s="365">
        <f t="shared" si="1"/>
        <v>16625</v>
      </c>
      <c r="AP4" s="365">
        <f t="shared" si="1"/>
        <v>17816.453000000001</v>
      </c>
      <c r="AQ4" s="365">
        <f t="shared" si="1"/>
        <v>18685.544999999998</v>
      </c>
      <c r="AR4" s="365">
        <f t="shared" si="1"/>
        <v>19273.72</v>
      </c>
      <c r="AS4" s="365">
        <f t="shared" si="1"/>
        <v>20731.936000000002</v>
      </c>
      <c r="AT4" s="365">
        <f t="shared" si="1"/>
        <v>22734.863000000001</v>
      </c>
      <c r="AU4" s="365">
        <f t="shared" si="1"/>
        <v>25578.864000000001</v>
      </c>
      <c r="AV4" s="365">
        <f t="shared" si="1"/>
        <v>26741.489000000001</v>
      </c>
      <c r="AW4" s="365">
        <f t="shared" si="1"/>
        <v>28219.280000000002</v>
      </c>
      <c r="AX4" s="365">
        <f t="shared" si="1"/>
        <v>28779.506000000001</v>
      </c>
      <c r="AY4" s="365">
        <f t="shared" si="1"/>
        <v>29998.344000000005</v>
      </c>
      <c r="AZ4" s="365">
        <f t="shared" si="1"/>
        <v>32024.285999999996</v>
      </c>
      <c r="BA4" s="365">
        <f t="shared" si="1"/>
        <v>33586</v>
      </c>
      <c r="BB4" s="365">
        <f t="shared" si="1"/>
        <v>35603.290999999997</v>
      </c>
      <c r="BC4" s="365">
        <f t="shared" si="1"/>
        <v>37802.438000000002</v>
      </c>
      <c r="BD4" s="365">
        <f t="shared" si="1"/>
        <v>38745.199999999997</v>
      </c>
      <c r="BE4" s="365">
        <f t="shared" si="1"/>
        <v>41921.603135450001</v>
      </c>
      <c r="BF4" s="365">
        <f t="shared" si="1"/>
        <v>44367.258565528275</v>
      </c>
      <c r="BG4" s="365">
        <f t="shared" si="1"/>
        <v>46506.352382756908</v>
      </c>
      <c r="BH4" s="365">
        <f t="shared" si="1"/>
        <v>48801.804999999993</v>
      </c>
      <c r="BI4" s="365">
        <f t="shared" si="1"/>
        <v>51422.462685709994</v>
      </c>
      <c r="BJ4" s="365">
        <f t="shared" si="1"/>
        <v>53663.45674691999</v>
      </c>
      <c r="BK4" s="365">
        <f t="shared" si="1"/>
        <v>57593.742352232308</v>
      </c>
      <c r="BL4" s="365">
        <f t="shared" si="1"/>
        <v>61584.34965923</v>
      </c>
      <c r="BM4" s="365">
        <f t="shared" si="1"/>
        <v>66895.841990320012</v>
      </c>
      <c r="BN4" s="365">
        <f t="shared" si="1"/>
        <v>69835.141333070016</v>
      </c>
      <c r="BO4" s="365">
        <f t="shared" si="1"/>
        <v>74150.519898250015</v>
      </c>
      <c r="BP4" s="365">
        <f t="shared" ref="BP4:CB4" si="2">SUM(BP5,BP12)</f>
        <v>79809.006438810029</v>
      </c>
      <c r="BQ4" s="365">
        <f t="shared" si="2"/>
        <v>83110.340476999991</v>
      </c>
      <c r="BR4" s="365">
        <f t="shared" si="2"/>
        <v>86515.830874880034</v>
      </c>
      <c r="BS4" s="365">
        <f t="shared" si="2"/>
        <v>89367.86147389999</v>
      </c>
      <c r="BT4" s="365">
        <f t="shared" si="2"/>
        <v>91580.290263549949</v>
      </c>
      <c r="BU4" s="365">
        <f t="shared" si="2"/>
        <v>93800.446975290019</v>
      </c>
      <c r="BV4" s="365">
        <f t="shared" si="2"/>
        <v>96743.36957997999</v>
      </c>
      <c r="BW4" s="365">
        <f t="shared" si="2"/>
        <v>98811.009904269813</v>
      </c>
      <c r="BX4" s="365">
        <f t="shared" si="2"/>
        <v>101747.29332471907</v>
      </c>
      <c r="BY4" s="365">
        <f t="shared" si="2"/>
        <v>106310.08730631447</v>
      </c>
      <c r="BZ4" s="365">
        <f t="shared" si="2"/>
        <v>112162.4118715317</v>
      </c>
      <c r="CA4" s="365">
        <f t="shared" si="2"/>
        <v>118660.00611169584</v>
      </c>
      <c r="CB4" s="366">
        <f t="shared" si="2"/>
        <v>124818.63484809366</v>
      </c>
    </row>
    <row r="5" spans="1:80" ht="26.25" customHeight="1" x14ac:dyDescent="0.4">
      <c r="B5" s="64" t="s">
        <v>668</v>
      </c>
      <c r="C5" s="385"/>
      <c r="D5" s="367">
        <f t="shared" ref="D5:AI5" si="3">SUM(D6:D9)</f>
        <v>176.4</v>
      </c>
      <c r="E5" s="367">
        <f t="shared" si="3"/>
        <v>248.9</v>
      </c>
      <c r="F5" s="367">
        <f t="shared" si="3"/>
        <v>248.6</v>
      </c>
      <c r="G5" s="367">
        <f t="shared" si="3"/>
        <v>275.2</v>
      </c>
      <c r="H5" s="367">
        <f t="shared" si="3"/>
        <v>315.5</v>
      </c>
      <c r="I5" s="367">
        <f t="shared" si="3"/>
        <v>334.1</v>
      </c>
      <c r="J5" s="367">
        <f t="shared" si="3"/>
        <v>348.1</v>
      </c>
      <c r="K5" s="367">
        <f t="shared" si="3"/>
        <v>432.5</v>
      </c>
      <c r="L5" s="367">
        <f t="shared" si="3"/>
        <v>447.9</v>
      </c>
      <c r="M5" s="367">
        <f t="shared" si="3"/>
        <v>482.1</v>
      </c>
      <c r="N5" s="367">
        <f t="shared" si="3"/>
        <v>617.4</v>
      </c>
      <c r="O5" s="367">
        <f t="shared" si="3"/>
        <v>657</v>
      </c>
      <c r="P5" s="367">
        <f t="shared" si="3"/>
        <v>676.9</v>
      </c>
      <c r="Q5" s="367">
        <f t="shared" si="3"/>
        <v>783.9</v>
      </c>
      <c r="R5" s="367">
        <f t="shared" si="3"/>
        <v>807.1</v>
      </c>
      <c r="S5" s="367">
        <f t="shared" si="3"/>
        <v>958.8</v>
      </c>
      <c r="T5" s="367">
        <f t="shared" si="3"/>
        <v>1014.7</v>
      </c>
      <c r="U5" s="367">
        <f t="shared" si="3"/>
        <v>1237.8</v>
      </c>
      <c r="V5" s="367">
        <f t="shared" si="3"/>
        <v>1271.5999999999999</v>
      </c>
      <c r="W5" s="367">
        <f t="shared" si="3"/>
        <v>1384.6</v>
      </c>
      <c r="X5" s="367">
        <f t="shared" si="3"/>
        <v>1543.3</v>
      </c>
      <c r="Y5" s="367">
        <f t="shared" si="3"/>
        <v>1626.9</v>
      </c>
      <c r="Z5" s="367">
        <f t="shared" si="3"/>
        <v>1777.8</v>
      </c>
      <c r="AA5" s="367">
        <f t="shared" si="3"/>
        <v>2045.3</v>
      </c>
      <c r="AB5" s="367">
        <f t="shared" si="3"/>
        <v>2368.6</v>
      </c>
      <c r="AC5" s="367">
        <f t="shared" si="3"/>
        <v>2752</v>
      </c>
      <c r="AD5" s="367">
        <f t="shared" si="3"/>
        <v>3578.4</v>
      </c>
      <c r="AE5" s="367">
        <f t="shared" si="3"/>
        <v>4791</v>
      </c>
      <c r="AF5" s="367">
        <f t="shared" si="3"/>
        <v>5651.3</v>
      </c>
      <c r="AG5" s="367">
        <f t="shared" si="3"/>
        <v>6591.6</v>
      </c>
      <c r="AH5" s="367">
        <f t="shared" si="3"/>
        <v>7552</v>
      </c>
      <c r="AI5" s="367">
        <f t="shared" si="3"/>
        <v>8816</v>
      </c>
      <c r="AJ5" s="367">
        <f t="shared" ref="AJ5:BO5" si="4">SUM(AJ6:AJ9)</f>
        <v>10526</v>
      </c>
      <c r="AK5" s="367">
        <f t="shared" si="4"/>
        <v>12126</v>
      </c>
      <c r="AL5" s="367">
        <f t="shared" si="4"/>
        <v>13549</v>
      </c>
      <c r="AM5" s="367">
        <f t="shared" si="4"/>
        <v>14613</v>
      </c>
      <c r="AN5" s="367">
        <f t="shared" si="4"/>
        <v>15268</v>
      </c>
      <c r="AO5" s="367">
        <f t="shared" si="4"/>
        <v>16584</v>
      </c>
      <c r="AP5" s="367">
        <f t="shared" si="4"/>
        <v>17779.453000000001</v>
      </c>
      <c r="AQ5" s="367">
        <f t="shared" si="4"/>
        <v>18648.391</v>
      </c>
      <c r="AR5" s="367">
        <f t="shared" si="4"/>
        <v>19237.593000000001</v>
      </c>
      <c r="AS5" s="367">
        <f t="shared" si="4"/>
        <v>20697.363000000001</v>
      </c>
      <c r="AT5" s="367">
        <f t="shared" si="4"/>
        <v>22699.034</v>
      </c>
      <c r="AU5" s="367">
        <f t="shared" si="4"/>
        <v>25543.024000000001</v>
      </c>
      <c r="AV5" s="367">
        <f t="shared" si="4"/>
        <v>26705.927</v>
      </c>
      <c r="AW5" s="367">
        <f t="shared" si="4"/>
        <v>28183.114000000001</v>
      </c>
      <c r="AX5" s="367">
        <f t="shared" si="4"/>
        <v>28744.81</v>
      </c>
      <c r="AY5" s="367">
        <f t="shared" si="4"/>
        <v>29962.569000000003</v>
      </c>
      <c r="AZ5" s="367">
        <f t="shared" si="4"/>
        <v>31994.560999999998</v>
      </c>
      <c r="BA5" s="367">
        <f t="shared" si="4"/>
        <v>33556.756999999998</v>
      </c>
      <c r="BB5" s="367">
        <f t="shared" si="4"/>
        <v>35574.510999999999</v>
      </c>
      <c r="BC5" s="367">
        <f t="shared" si="4"/>
        <v>37774.760999999999</v>
      </c>
      <c r="BD5" s="367">
        <f t="shared" si="4"/>
        <v>38717.656999999999</v>
      </c>
      <c r="BE5" s="367">
        <f t="shared" si="4"/>
        <v>41893.0018538</v>
      </c>
      <c r="BF5" s="367">
        <f t="shared" si="4"/>
        <v>44338.400971748277</v>
      </c>
      <c r="BG5" s="367">
        <f t="shared" si="4"/>
        <v>46476.654559836905</v>
      </c>
      <c r="BH5" s="367">
        <f t="shared" si="4"/>
        <v>48771.517999999996</v>
      </c>
      <c r="BI5" s="367">
        <f t="shared" si="4"/>
        <v>51391.939927299994</v>
      </c>
      <c r="BJ5" s="367">
        <f t="shared" si="4"/>
        <v>53629.367547699992</v>
      </c>
      <c r="BK5" s="367">
        <f t="shared" si="4"/>
        <v>57554.148143162311</v>
      </c>
      <c r="BL5" s="367">
        <f t="shared" si="4"/>
        <v>61539.334872430001</v>
      </c>
      <c r="BM5" s="367">
        <f t="shared" si="4"/>
        <v>66848.160442100008</v>
      </c>
      <c r="BN5" s="367">
        <f t="shared" si="4"/>
        <v>69777.042747120009</v>
      </c>
      <c r="BO5" s="367">
        <f t="shared" si="4"/>
        <v>74087.953530660016</v>
      </c>
      <c r="BP5" s="367">
        <f t="shared" ref="BP5:BS5" si="5">SUM(BP6:BP9)</f>
        <v>79733.982094140025</v>
      </c>
      <c r="BQ5" s="367">
        <f t="shared" si="5"/>
        <v>83014.68745279999</v>
      </c>
      <c r="BR5" s="367">
        <f t="shared" si="5"/>
        <v>86427.717724600036</v>
      </c>
      <c r="BS5" s="367">
        <f t="shared" si="5"/>
        <v>89274.966169329986</v>
      </c>
      <c r="BT5" s="367">
        <f t="shared" ref="BT5:CB5" si="6">SUM(BT6:BT11)</f>
        <v>91481.012978129947</v>
      </c>
      <c r="BU5" s="367">
        <f t="shared" si="6"/>
        <v>93695.825169830016</v>
      </c>
      <c r="BV5" s="367">
        <f t="shared" si="6"/>
        <v>96630.245520049983</v>
      </c>
      <c r="BW5" s="367">
        <f t="shared" si="6"/>
        <v>98691.202457864085</v>
      </c>
      <c r="BX5" s="367">
        <f t="shared" si="6"/>
        <v>101624.62074985403</v>
      </c>
      <c r="BY5" s="367">
        <f t="shared" si="6"/>
        <v>106183.21552602061</v>
      </c>
      <c r="BZ5" s="367">
        <f t="shared" si="6"/>
        <v>112030.11725677529</v>
      </c>
      <c r="CA5" s="367">
        <f t="shared" si="6"/>
        <v>118530.14611052598</v>
      </c>
      <c r="CB5" s="368">
        <f t="shared" si="6"/>
        <v>124682.03614184825</v>
      </c>
    </row>
    <row r="6" spans="1:80" x14ac:dyDescent="0.4">
      <c r="B6" s="171" t="s">
        <v>669</v>
      </c>
      <c r="C6" s="305"/>
      <c r="D6" s="369">
        <v>176.4</v>
      </c>
      <c r="E6" s="369">
        <v>248.9</v>
      </c>
      <c r="F6" s="369">
        <v>248.6</v>
      </c>
      <c r="G6" s="369">
        <v>275.2</v>
      </c>
      <c r="H6" s="369">
        <v>315.5</v>
      </c>
      <c r="I6" s="369">
        <v>334.1</v>
      </c>
      <c r="J6" s="369">
        <v>348.1</v>
      </c>
      <c r="K6" s="369">
        <v>432.5</v>
      </c>
      <c r="L6" s="369">
        <v>447.9</v>
      </c>
      <c r="M6" s="369">
        <v>482.1</v>
      </c>
      <c r="N6" s="369">
        <v>617.4</v>
      </c>
      <c r="O6" s="369">
        <v>657</v>
      </c>
      <c r="P6" s="369">
        <v>676.9</v>
      </c>
      <c r="Q6" s="369">
        <v>783.9</v>
      </c>
      <c r="R6" s="369">
        <v>807.1</v>
      </c>
      <c r="S6" s="369">
        <v>958.8</v>
      </c>
      <c r="T6" s="369">
        <v>1014.7</v>
      </c>
      <c r="U6" s="369">
        <v>1237.8</v>
      </c>
      <c r="V6" s="369">
        <v>1271.5999999999999</v>
      </c>
      <c r="W6" s="369">
        <v>1384.6</v>
      </c>
      <c r="X6" s="369">
        <v>1543.3</v>
      </c>
      <c r="Y6" s="369">
        <v>1626.9</v>
      </c>
      <c r="Z6" s="369">
        <v>1777.8</v>
      </c>
      <c r="AA6" s="369">
        <v>2045.3</v>
      </c>
      <c r="AB6" s="369">
        <v>2368.6</v>
      </c>
      <c r="AC6" s="369">
        <v>2752</v>
      </c>
      <c r="AD6" s="369">
        <v>3578.4</v>
      </c>
      <c r="AE6" s="369">
        <v>4791</v>
      </c>
      <c r="AF6" s="369">
        <v>5651.3</v>
      </c>
      <c r="AG6" s="369">
        <v>6591.6</v>
      </c>
      <c r="AH6" s="369">
        <v>7552</v>
      </c>
      <c r="AI6" s="369">
        <v>8815</v>
      </c>
      <c r="AJ6" s="369">
        <v>10518</v>
      </c>
      <c r="AK6" s="369">
        <v>12107</v>
      </c>
      <c r="AL6" s="369">
        <v>13509</v>
      </c>
      <c r="AM6" s="369">
        <v>14553</v>
      </c>
      <c r="AN6" s="369">
        <v>15181</v>
      </c>
      <c r="AO6" s="369">
        <v>16443</v>
      </c>
      <c r="AP6" s="369">
        <v>17560.36</v>
      </c>
      <c r="AQ6" s="369">
        <v>18355.971000000001</v>
      </c>
      <c r="AR6" s="369">
        <v>18857.098000000002</v>
      </c>
      <c r="AS6" s="369">
        <v>20171.257000000001</v>
      </c>
      <c r="AT6" s="369">
        <v>21972.580999999998</v>
      </c>
      <c r="AU6" s="369">
        <v>24450.99</v>
      </c>
      <c r="AV6" s="369">
        <v>25364.328000000001</v>
      </c>
      <c r="AW6" s="369">
        <v>26546.062000000002</v>
      </c>
      <c r="AX6" s="369">
        <v>26859.15</v>
      </c>
      <c r="AY6" s="369">
        <v>27740.434000000001</v>
      </c>
      <c r="AZ6" s="369">
        <v>29238.920999999998</v>
      </c>
      <c r="BA6" s="369">
        <v>30391.121999999999</v>
      </c>
      <c r="BB6" s="369">
        <v>31914.134999999998</v>
      </c>
      <c r="BC6" s="369">
        <v>33377.665495317</v>
      </c>
      <c r="BD6" s="369">
        <v>32886.690685359994</v>
      </c>
      <c r="BE6" s="369">
        <v>35420.719669182879</v>
      </c>
      <c r="BF6" s="369">
        <v>37284.042076120684</v>
      </c>
      <c r="BG6" s="369">
        <v>38505.283116754588</v>
      </c>
      <c r="BH6" s="369">
        <v>40026.295326250001</v>
      </c>
      <c r="BI6" s="369">
        <v>41780.351999849998</v>
      </c>
      <c r="BJ6" s="369">
        <v>43129.110323089997</v>
      </c>
      <c r="BK6" s="369">
        <v>45774.817325406155</v>
      </c>
      <c r="BL6" s="369">
        <v>48323.221362397162</v>
      </c>
      <c r="BM6" s="369">
        <v>51848.801061122263</v>
      </c>
      <c r="BN6" s="369">
        <v>54097.476088878946</v>
      </c>
      <c r="BO6" s="369">
        <v>57360.707342025926</v>
      </c>
      <c r="BP6" s="369">
        <v>61155.804856264447</v>
      </c>
      <c r="BQ6" s="369">
        <v>63491.474743577586</v>
      </c>
      <c r="BR6" s="369">
        <v>65864.526208284093</v>
      </c>
      <c r="BS6" s="369">
        <v>68092.517947238579</v>
      </c>
      <c r="BT6" s="369">
        <v>68920.063520287906</v>
      </c>
      <c r="BU6" s="369">
        <v>68213.252523381976</v>
      </c>
      <c r="BV6" s="369">
        <v>67553.759064642582</v>
      </c>
      <c r="BW6" s="369">
        <v>66824.045275512719</v>
      </c>
      <c r="BX6" s="369">
        <v>66511.413298198255</v>
      </c>
      <c r="BY6" s="369">
        <v>65692.442157308935</v>
      </c>
      <c r="BZ6" s="369">
        <v>65021.325897165094</v>
      </c>
      <c r="CA6" s="369">
        <v>64213.393222988576</v>
      </c>
      <c r="CB6" s="370">
        <v>62805.952486667011</v>
      </c>
    </row>
    <row r="7" spans="1:80" x14ac:dyDescent="0.4">
      <c r="B7" s="171" t="s">
        <v>318</v>
      </c>
      <c r="C7" s="305"/>
      <c r="BD7" s="369">
        <v>1099.6683146400001</v>
      </c>
      <c r="BE7" s="369">
        <v>1144.4988485600004</v>
      </c>
      <c r="BF7" s="369">
        <v>1185.4171848499998</v>
      </c>
      <c r="BG7" s="369">
        <v>1322.9499594399999</v>
      </c>
      <c r="BH7" s="369">
        <v>1382.4806737499998</v>
      </c>
      <c r="BI7" s="369">
        <v>1450.2460951499997</v>
      </c>
      <c r="BJ7" s="369">
        <v>1507.2713076100001</v>
      </c>
      <c r="BK7" s="369">
        <v>1595.1330525061512</v>
      </c>
      <c r="BL7" s="369">
        <v>1696.1175015328326</v>
      </c>
      <c r="BM7" s="369">
        <v>1803.6566907777408</v>
      </c>
      <c r="BN7" s="369">
        <v>1841.4891045270388</v>
      </c>
      <c r="BO7" s="369">
        <v>1928.517541864087</v>
      </c>
      <c r="BP7" s="369">
        <v>2057.8452180005802</v>
      </c>
      <c r="BQ7" s="369">
        <v>2120.523072903236</v>
      </c>
      <c r="BR7" s="369">
        <v>2184.8482328354826</v>
      </c>
      <c r="BS7" s="369">
        <v>2207.3069311882009</v>
      </c>
      <c r="BT7" s="369">
        <v>2159.1949436468071</v>
      </c>
      <c r="BU7" s="369">
        <v>2100.0853934315187</v>
      </c>
      <c r="BV7" s="369">
        <v>2073.6107772618311</v>
      </c>
      <c r="BW7" s="369">
        <v>2044.3877892951825</v>
      </c>
      <c r="BX7" s="369">
        <v>1985.5777458421542</v>
      </c>
      <c r="BY7" s="369">
        <v>1920.8588814785217</v>
      </c>
      <c r="BZ7" s="369">
        <v>1865.128123738469</v>
      </c>
      <c r="CA7" s="369">
        <v>1816.2741215678629</v>
      </c>
      <c r="CB7" s="370">
        <v>1751.6131377750862</v>
      </c>
    </row>
    <row r="8" spans="1:80" x14ac:dyDescent="0.4">
      <c r="B8" s="171" t="s">
        <v>670</v>
      </c>
      <c r="C8" s="305"/>
      <c r="D8" s="369">
        <v>0</v>
      </c>
      <c r="E8" s="369">
        <v>0</v>
      </c>
      <c r="F8" s="369">
        <v>0</v>
      </c>
      <c r="G8" s="369">
        <v>0</v>
      </c>
      <c r="H8" s="369">
        <v>0</v>
      </c>
      <c r="I8" s="369">
        <v>0</v>
      </c>
      <c r="J8" s="369">
        <v>0</v>
      </c>
      <c r="K8" s="369">
        <v>0</v>
      </c>
      <c r="L8" s="369">
        <v>0</v>
      </c>
      <c r="M8" s="369">
        <v>0</v>
      </c>
      <c r="N8" s="369">
        <v>0</v>
      </c>
      <c r="O8" s="369">
        <v>0</v>
      </c>
      <c r="P8" s="369">
        <v>0</v>
      </c>
      <c r="Q8" s="369">
        <v>0</v>
      </c>
      <c r="R8" s="369">
        <v>0</v>
      </c>
      <c r="S8" s="369">
        <v>0</v>
      </c>
      <c r="T8" s="369">
        <v>0</v>
      </c>
      <c r="U8" s="369">
        <v>0</v>
      </c>
      <c r="V8" s="369">
        <v>0</v>
      </c>
      <c r="W8" s="369">
        <v>0</v>
      </c>
      <c r="X8" s="369">
        <v>0</v>
      </c>
      <c r="Y8" s="369">
        <v>0</v>
      </c>
      <c r="Z8" s="369">
        <v>0</v>
      </c>
      <c r="AA8" s="369">
        <v>0</v>
      </c>
      <c r="AB8" s="369">
        <v>0</v>
      </c>
      <c r="AC8" s="369">
        <v>0</v>
      </c>
      <c r="AD8" s="369">
        <v>0</v>
      </c>
      <c r="AE8" s="369">
        <v>0</v>
      </c>
      <c r="AF8" s="369">
        <v>0</v>
      </c>
      <c r="AG8" s="369">
        <v>0</v>
      </c>
      <c r="AH8" s="369">
        <v>0</v>
      </c>
      <c r="AI8" s="369">
        <v>0</v>
      </c>
      <c r="AJ8" s="369">
        <v>0</v>
      </c>
      <c r="AK8" s="369">
        <v>0</v>
      </c>
      <c r="AL8" s="369">
        <v>0</v>
      </c>
      <c r="AM8" s="369">
        <v>0</v>
      </c>
      <c r="AN8" s="369">
        <v>0</v>
      </c>
      <c r="AO8" s="369">
        <v>0</v>
      </c>
      <c r="AP8" s="369">
        <v>0</v>
      </c>
      <c r="AQ8" s="369">
        <v>0</v>
      </c>
      <c r="AR8" s="369">
        <v>0</v>
      </c>
      <c r="AS8" s="369">
        <v>0</v>
      </c>
      <c r="AT8" s="369">
        <v>0</v>
      </c>
      <c r="AU8" s="369">
        <v>0</v>
      </c>
      <c r="AV8" s="369">
        <v>0</v>
      </c>
      <c r="AW8" s="369">
        <v>0</v>
      </c>
      <c r="AX8" s="369">
        <v>0</v>
      </c>
      <c r="AY8" s="369">
        <v>0</v>
      </c>
      <c r="AZ8" s="369">
        <v>0</v>
      </c>
      <c r="BA8" s="369">
        <v>0</v>
      </c>
      <c r="BB8" s="369">
        <v>0</v>
      </c>
      <c r="BC8" s="369">
        <v>0</v>
      </c>
      <c r="BD8" s="369">
        <v>0</v>
      </c>
      <c r="BE8" s="369">
        <v>0</v>
      </c>
      <c r="BF8" s="369">
        <v>0</v>
      </c>
      <c r="BG8" s="369">
        <v>0</v>
      </c>
      <c r="BH8" s="369">
        <v>0</v>
      </c>
      <c r="BI8" s="369">
        <v>0</v>
      </c>
      <c r="BJ8" s="369">
        <v>41.005154839999996</v>
      </c>
      <c r="BK8" s="369">
        <v>158.65031815</v>
      </c>
      <c r="BL8" s="369">
        <v>347.99640159999996</v>
      </c>
      <c r="BM8" s="369">
        <v>499.48331779</v>
      </c>
      <c r="BN8" s="369">
        <v>763.72664662801776</v>
      </c>
      <c r="BO8" s="369">
        <v>632.22697060000007</v>
      </c>
      <c r="BP8" s="369">
        <v>753.45013339999991</v>
      </c>
      <c r="BQ8" s="369">
        <v>738.99857426000017</v>
      </c>
      <c r="BR8" s="369">
        <v>745.19955327293599</v>
      </c>
      <c r="BS8" s="369">
        <v>750.35909004872349</v>
      </c>
      <c r="BT8" s="369">
        <v>843.26833552000005</v>
      </c>
      <c r="BU8" s="369">
        <v>773.7962701000821</v>
      </c>
      <c r="BV8" s="369">
        <v>755.74334992456068</v>
      </c>
      <c r="BW8" s="369">
        <v>625.75218174156612</v>
      </c>
      <c r="BX8" s="369">
        <v>511.0394521133411</v>
      </c>
      <c r="BY8" s="369">
        <v>390.91739622186964</v>
      </c>
      <c r="BZ8" s="369">
        <v>261.55971857711586</v>
      </c>
      <c r="CA8" s="369">
        <v>174.17867335499633</v>
      </c>
      <c r="CB8" s="370">
        <v>115.977783404489</v>
      </c>
    </row>
    <row r="9" spans="1:80" x14ac:dyDescent="0.4">
      <c r="B9" s="171" t="s">
        <v>671</v>
      </c>
      <c r="C9" s="305"/>
      <c r="D9" s="369">
        <v>0</v>
      </c>
      <c r="E9" s="369">
        <v>0</v>
      </c>
      <c r="F9" s="369">
        <v>0</v>
      </c>
      <c r="G9" s="369">
        <v>0</v>
      </c>
      <c r="H9" s="369">
        <v>0</v>
      </c>
      <c r="I9" s="369">
        <v>0</v>
      </c>
      <c r="J9" s="369">
        <v>0</v>
      </c>
      <c r="K9" s="369">
        <v>0</v>
      </c>
      <c r="L9" s="369">
        <v>0</v>
      </c>
      <c r="M9" s="369">
        <v>0</v>
      </c>
      <c r="N9" s="369">
        <v>0</v>
      </c>
      <c r="O9" s="369">
        <v>0</v>
      </c>
      <c r="P9" s="369">
        <v>0</v>
      </c>
      <c r="Q9" s="369">
        <v>0</v>
      </c>
      <c r="R9" s="369">
        <v>0</v>
      </c>
      <c r="S9" s="369">
        <v>0</v>
      </c>
      <c r="T9" s="369">
        <v>0</v>
      </c>
      <c r="U9" s="369">
        <v>0</v>
      </c>
      <c r="V9" s="369">
        <v>0</v>
      </c>
      <c r="W9" s="369">
        <v>0</v>
      </c>
      <c r="X9" s="369">
        <v>0</v>
      </c>
      <c r="Y9" s="369">
        <v>0</v>
      </c>
      <c r="Z9" s="369">
        <v>0</v>
      </c>
      <c r="AA9" s="369">
        <v>0</v>
      </c>
      <c r="AB9" s="369">
        <v>0</v>
      </c>
      <c r="AC9" s="369">
        <v>0</v>
      </c>
      <c r="AD9" s="369">
        <v>0</v>
      </c>
      <c r="AE9" s="369">
        <v>0</v>
      </c>
      <c r="AF9" s="369">
        <v>0</v>
      </c>
      <c r="AG9" s="369">
        <v>0</v>
      </c>
      <c r="AH9" s="369">
        <v>0</v>
      </c>
      <c r="AI9" s="369">
        <v>1</v>
      </c>
      <c r="AJ9" s="369">
        <v>8</v>
      </c>
      <c r="AK9" s="369">
        <v>19</v>
      </c>
      <c r="AL9" s="369">
        <v>40</v>
      </c>
      <c r="AM9" s="369">
        <v>60</v>
      </c>
      <c r="AN9" s="369">
        <v>87</v>
      </c>
      <c r="AO9" s="369">
        <v>141</v>
      </c>
      <c r="AP9" s="369">
        <v>219.09299999999999</v>
      </c>
      <c r="AQ9" s="369">
        <v>292.42</v>
      </c>
      <c r="AR9" s="369">
        <v>380.495</v>
      </c>
      <c r="AS9" s="369">
        <v>526.10599999999999</v>
      </c>
      <c r="AT9" s="369">
        <v>726.45299999999997</v>
      </c>
      <c r="AU9" s="369">
        <v>1092.0340000000001</v>
      </c>
      <c r="AV9" s="369">
        <v>1341.5989999999999</v>
      </c>
      <c r="AW9" s="369">
        <v>1637.0519999999999</v>
      </c>
      <c r="AX9" s="369">
        <v>1885.66</v>
      </c>
      <c r="AY9" s="369">
        <v>2222.1350000000002</v>
      </c>
      <c r="AZ9" s="369">
        <v>2755.64</v>
      </c>
      <c r="BA9" s="369">
        <v>3165.6350000000002</v>
      </c>
      <c r="BB9" s="369">
        <v>3660.3760000000002</v>
      </c>
      <c r="BC9" s="369">
        <v>4397.0955046829995</v>
      </c>
      <c r="BD9" s="369">
        <v>4731.2979999999998</v>
      </c>
      <c r="BE9" s="369">
        <v>5327.7833360571276</v>
      </c>
      <c r="BF9" s="369">
        <v>5868.9417107775953</v>
      </c>
      <c r="BG9" s="369">
        <v>6648.4214836423171</v>
      </c>
      <c r="BH9" s="369">
        <v>7362.7420000000002</v>
      </c>
      <c r="BI9" s="369">
        <v>8161.3418322999996</v>
      </c>
      <c r="BJ9" s="369">
        <v>8951.9807621599994</v>
      </c>
      <c r="BK9" s="369">
        <v>10025.547447100002</v>
      </c>
      <c r="BL9" s="369">
        <v>11171.999606900003</v>
      </c>
      <c r="BM9" s="369">
        <v>12696.219372410003</v>
      </c>
      <c r="BN9" s="369">
        <v>13074.350907085996</v>
      </c>
      <c r="BO9" s="369">
        <v>14166.501676169999</v>
      </c>
      <c r="BP9" s="369">
        <v>15766.881886475003</v>
      </c>
      <c r="BQ9" s="369">
        <v>16663.691062059166</v>
      </c>
      <c r="BR9" s="369">
        <v>17633.143730207517</v>
      </c>
      <c r="BS9" s="369">
        <v>18224.782200854486</v>
      </c>
      <c r="BT9" s="369">
        <v>18149.389574605244</v>
      </c>
      <c r="BU9" s="369">
        <v>18003.207867805271</v>
      </c>
      <c r="BV9" s="369">
        <v>18232.180479210248</v>
      </c>
      <c r="BW9" s="369">
        <v>18340.18895285984</v>
      </c>
      <c r="BX9" s="369">
        <v>18086.569754969503</v>
      </c>
      <c r="BY9" s="369">
        <v>17712.092032868874</v>
      </c>
      <c r="BZ9" s="369">
        <v>17440.254919657353</v>
      </c>
      <c r="CA9" s="369">
        <v>17223.103006665111</v>
      </c>
      <c r="CB9" s="370">
        <v>16825.313233509507</v>
      </c>
    </row>
    <row r="10" spans="1:80" x14ac:dyDescent="0.4">
      <c r="B10" s="171" t="s">
        <v>320</v>
      </c>
      <c r="C10" s="305"/>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v>1346.5040417899927</v>
      </c>
      <c r="BU10" s="369">
        <v>4411.5230526242794</v>
      </c>
      <c r="BV10" s="369">
        <v>7688.5788062906558</v>
      </c>
      <c r="BW10" s="369">
        <v>10438.407360949643</v>
      </c>
      <c r="BX10" s="369">
        <v>14021.480713054809</v>
      </c>
      <c r="BY10" s="369">
        <v>19823.488209726151</v>
      </c>
      <c r="BZ10" s="369">
        <v>26655.537560499044</v>
      </c>
      <c r="CA10" s="369">
        <v>34177.168354619876</v>
      </c>
      <c r="CB10" s="370">
        <v>42124.668123258445</v>
      </c>
    </row>
    <row r="11" spans="1:80" x14ac:dyDescent="0.4">
      <c r="B11" s="171" t="s">
        <v>321</v>
      </c>
      <c r="C11" s="305"/>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v>62.592562279999946</v>
      </c>
      <c r="BU11" s="369">
        <v>193.96006248688587</v>
      </c>
      <c r="BV11" s="369">
        <v>326.3730427201121</v>
      </c>
      <c r="BW11" s="369">
        <v>418.42089750512918</v>
      </c>
      <c r="BX11" s="369">
        <v>508.53978567596914</v>
      </c>
      <c r="BY11" s="369">
        <v>643.41684841627625</v>
      </c>
      <c r="BZ11" s="369">
        <v>786.31103713822642</v>
      </c>
      <c r="CA11" s="369">
        <v>926.02873132955926</v>
      </c>
      <c r="CB11" s="370">
        <v>1058.5113772337261</v>
      </c>
    </row>
    <row r="12" spans="1:80" x14ac:dyDescent="0.4">
      <c r="B12" s="386" t="s">
        <v>672</v>
      </c>
      <c r="C12" s="386"/>
      <c r="D12" s="369">
        <v>0</v>
      </c>
      <c r="E12" s="369">
        <v>0</v>
      </c>
      <c r="F12" s="369">
        <v>0</v>
      </c>
      <c r="G12" s="369">
        <v>0</v>
      </c>
      <c r="H12" s="369">
        <v>0</v>
      </c>
      <c r="I12" s="369">
        <v>0</v>
      </c>
      <c r="J12" s="369">
        <v>0</v>
      </c>
      <c r="K12" s="369">
        <v>0</v>
      </c>
      <c r="L12" s="369">
        <v>0</v>
      </c>
      <c r="M12" s="369">
        <v>0</v>
      </c>
      <c r="N12" s="369">
        <v>0</v>
      </c>
      <c r="O12" s="369">
        <v>0</v>
      </c>
      <c r="P12" s="369">
        <v>0</v>
      </c>
      <c r="Q12" s="369">
        <v>0</v>
      </c>
      <c r="R12" s="369">
        <v>0</v>
      </c>
      <c r="S12" s="369">
        <v>0</v>
      </c>
      <c r="T12" s="369">
        <v>0</v>
      </c>
      <c r="U12" s="369">
        <v>0</v>
      </c>
      <c r="V12" s="369">
        <v>0</v>
      </c>
      <c r="W12" s="369">
        <v>0</v>
      </c>
      <c r="X12" s="369">
        <v>0</v>
      </c>
      <c r="Y12" s="369">
        <v>0</v>
      </c>
      <c r="Z12" s="369">
        <v>7.4</v>
      </c>
      <c r="AA12" s="369">
        <v>22.9</v>
      </c>
      <c r="AB12" s="369">
        <v>27</v>
      </c>
      <c r="AC12" s="369">
        <v>27.8</v>
      </c>
      <c r="AD12" s="369">
        <v>30.6</v>
      </c>
      <c r="AE12" s="369">
        <v>33.9</v>
      </c>
      <c r="AF12" s="369">
        <v>35.799999999999997</v>
      </c>
      <c r="AG12" s="369">
        <v>35.9</v>
      </c>
      <c r="AH12" s="369">
        <v>37</v>
      </c>
      <c r="AI12" s="369">
        <v>36</v>
      </c>
      <c r="AJ12" s="369">
        <v>38</v>
      </c>
      <c r="AK12" s="369">
        <v>39</v>
      </c>
      <c r="AL12" s="369">
        <v>40</v>
      </c>
      <c r="AM12" s="369">
        <v>41</v>
      </c>
      <c r="AN12" s="369">
        <v>39</v>
      </c>
      <c r="AO12" s="369">
        <v>41</v>
      </c>
      <c r="AP12" s="369">
        <v>37</v>
      </c>
      <c r="AQ12" s="369">
        <v>37.154000000000003</v>
      </c>
      <c r="AR12" s="369">
        <v>36.127000000000002</v>
      </c>
      <c r="AS12" s="369">
        <v>34.573</v>
      </c>
      <c r="AT12" s="369">
        <v>35.829000000000001</v>
      </c>
      <c r="AU12" s="369">
        <v>35.840000000000003</v>
      </c>
      <c r="AV12" s="369">
        <v>35.561999999999998</v>
      </c>
      <c r="AW12" s="369">
        <v>36.165999999999997</v>
      </c>
      <c r="AX12" s="369">
        <v>34.695999999999998</v>
      </c>
      <c r="AY12" s="369">
        <v>35.774999999999999</v>
      </c>
      <c r="AZ12" s="369">
        <v>29.725000000000001</v>
      </c>
      <c r="BA12" s="369">
        <v>29.242999999999999</v>
      </c>
      <c r="BB12" s="369">
        <v>28.78</v>
      </c>
      <c r="BC12" s="369">
        <v>27.677</v>
      </c>
      <c r="BD12" s="369">
        <v>27.542999999999999</v>
      </c>
      <c r="BE12" s="369">
        <v>28.601281650000001</v>
      </c>
      <c r="BF12" s="369">
        <v>28.857593779999998</v>
      </c>
      <c r="BG12" s="369">
        <v>29.69782292</v>
      </c>
      <c r="BH12" s="369">
        <v>30.286999999999999</v>
      </c>
      <c r="BI12" s="369">
        <v>30.522758409999998</v>
      </c>
      <c r="BJ12" s="369">
        <v>34.089199220000005</v>
      </c>
      <c r="BK12" s="369">
        <v>39.594209070000005</v>
      </c>
      <c r="BL12" s="369">
        <v>45.014786799999996</v>
      </c>
      <c r="BM12" s="369">
        <v>47.681548220000018</v>
      </c>
      <c r="BN12" s="369">
        <v>58.09858595</v>
      </c>
      <c r="BO12" s="369">
        <v>62.566367589999992</v>
      </c>
      <c r="BP12" s="369">
        <v>75.024344669999962</v>
      </c>
      <c r="BQ12" s="369">
        <v>95.653024200000061</v>
      </c>
      <c r="BR12" s="369">
        <v>88.113150280000013</v>
      </c>
      <c r="BS12" s="369">
        <v>92.895304570000008</v>
      </c>
      <c r="BT12" s="369">
        <v>99.277285419999984</v>
      </c>
      <c r="BU12" s="369">
        <v>104.62180545999999</v>
      </c>
      <c r="BV12" s="369">
        <v>113.12405992999996</v>
      </c>
      <c r="BW12" s="369">
        <v>119.80744640572331</v>
      </c>
      <c r="BX12" s="369">
        <v>122.67257486503917</v>
      </c>
      <c r="BY12" s="369">
        <v>126.87178029386006</v>
      </c>
      <c r="BZ12" s="369">
        <v>132.29461475640107</v>
      </c>
      <c r="CA12" s="369">
        <v>129.86000116985261</v>
      </c>
      <c r="CB12" s="370">
        <v>136.59870624541358</v>
      </c>
    </row>
    <row r="13" spans="1:80" ht="26.25" customHeight="1" x14ac:dyDescent="0.4">
      <c r="B13" s="64" t="s">
        <v>673</v>
      </c>
      <c r="C13" s="305"/>
      <c r="BD13" s="367">
        <v>1396.9807118136234</v>
      </c>
      <c r="BE13" s="367">
        <v>1514.0330256590748</v>
      </c>
      <c r="BF13" s="367">
        <v>1622.685744422949</v>
      </c>
      <c r="BG13" s="367">
        <v>1753.5941622288271</v>
      </c>
      <c r="BH13" s="367">
        <v>1890.9482456924106</v>
      </c>
      <c r="BI13" s="367">
        <v>2035.6212325466122</v>
      </c>
      <c r="BJ13" s="367">
        <v>2173.936356712717</v>
      </c>
      <c r="BK13" s="367">
        <v>2333.216346707105</v>
      </c>
      <c r="BL13" s="367">
        <v>2511.1234542366046</v>
      </c>
      <c r="BM13" s="367">
        <v>2753.6384223247896</v>
      </c>
      <c r="BN13" s="367">
        <v>3015.8112222628183</v>
      </c>
      <c r="BO13" s="367">
        <v>3174.4124856362937</v>
      </c>
      <c r="BP13" s="367">
        <v>3407.5967994059415</v>
      </c>
      <c r="BQ13" s="367">
        <v>3481.0106828642861</v>
      </c>
      <c r="BR13" s="367">
        <v>3677.9968933946316</v>
      </c>
      <c r="BS13" s="367">
        <v>3755.2251642728688</v>
      </c>
      <c r="BT13" s="367">
        <v>3858.3271710760018</v>
      </c>
      <c r="BU13" s="367">
        <v>3914.1571517056409</v>
      </c>
      <c r="BV13" s="367">
        <v>4109.086771977536</v>
      </c>
      <c r="BW13" s="367">
        <v>4259.5497591869362</v>
      </c>
      <c r="BX13" s="367">
        <v>4384.2681148822985</v>
      </c>
      <c r="BY13" s="367">
        <v>4579.3288210672381</v>
      </c>
      <c r="BZ13" s="367">
        <v>4853.60650522366</v>
      </c>
      <c r="CA13" s="367">
        <v>5103.5191885377408</v>
      </c>
      <c r="CB13" s="368">
        <v>5348.8351510089606</v>
      </c>
    </row>
    <row r="14" spans="1:80" ht="15.75" customHeight="1" thickBot="1" x14ac:dyDescent="0.45">
      <c r="B14" s="387"/>
      <c r="C14" s="305"/>
      <c r="BX14" s="153"/>
      <c r="BY14" s="153"/>
      <c r="BZ14" s="153"/>
      <c r="CA14" s="153"/>
      <c r="CB14" s="154"/>
    </row>
    <row r="15" spans="1:80" ht="26.25" customHeight="1" x14ac:dyDescent="0.4">
      <c r="A15" s="247"/>
      <c r="B15" s="66" t="s">
        <v>674</v>
      </c>
      <c r="C15" s="289"/>
      <c r="D15" s="48" t="s">
        <v>80</v>
      </c>
      <c r="E15" s="48" t="s">
        <v>81</v>
      </c>
      <c r="F15" s="48" t="s">
        <v>82</v>
      </c>
      <c r="G15" s="48" t="s">
        <v>83</v>
      </c>
      <c r="H15" s="48" t="s">
        <v>84</v>
      </c>
      <c r="I15" s="48" t="s">
        <v>85</v>
      </c>
      <c r="J15" s="48" t="s">
        <v>86</v>
      </c>
      <c r="K15" s="48" t="s">
        <v>87</v>
      </c>
      <c r="L15" s="48" t="s">
        <v>88</v>
      </c>
      <c r="M15" s="48" t="s">
        <v>89</v>
      </c>
      <c r="N15" s="48" t="s">
        <v>90</v>
      </c>
      <c r="O15" s="48" t="s">
        <v>91</v>
      </c>
      <c r="P15" s="48" t="s">
        <v>92</v>
      </c>
      <c r="Q15" s="48" t="s">
        <v>93</v>
      </c>
      <c r="R15" s="48" t="s">
        <v>94</v>
      </c>
      <c r="S15" s="48" t="s">
        <v>95</v>
      </c>
      <c r="T15" s="48" t="s">
        <v>96</v>
      </c>
      <c r="U15" s="48" t="s">
        <v>97</v>
      </c>
      <c r="V15" s="48" t="s">
        <v>98</v>
      </c>
      <c r="W15" s="48" t="s">
        <v>99</v>
      </c>
      <c r="X15" s="48" t="s">
        <v>100</v>
      </c>
      <c r="Y15" s="48" t="s">
        <v>101</v>
      </c>
      <c r="Z15" s="48" t="s">
        <v>102</v>
      </c>
      <c r="AA15" s="48" t="s">
        <v>103</v>
      </c>
      <c r="AB15" s="48" t="s">
        <v>104</v>
      </c>
      <c r="AC15" s="48" t="s">
        <v>105</v>
      </c>
      <c r="AD15" s="48" t="s">
        <v>106</v>
      </c>
      <c r="AE15" s="48" t="s">
        <v>107</v>
      </c>
      <c r="AF15" s="48" t="s">
        <v>108</v>
      </c>
      <c r="AG15" s="48" t="s">
        <v>109</v>
      </c>
      <c r="AH15" s="48" t="s">
        <v>110</v>
      </c>
      <c r="AI15" s="48" t="s">
        <v>111</v>
      </c>
      <c r="AJ15" s="48" t="s">
        <v>112</v>
      </c>
      <c r="AK15" s="48" t="s">
        <v>113</v>
      </c>
      <c r="AL15" s="48" t="s">
        <v>114</v>
      </c>
      <c r="AM15" s="48" t="s">
        <v>115</v>
      </c>
      <c r="AN15" s="48" t="s">
        <v>116</v>
      </c>
      <c r="AO15" s="48" t="s">
        <v>117</v>
      </c>
      <c r="AP15" s="48" t="s">
        <v>118</v>
      </c>
      <c r="AQ15" s="48" t="s">
        <v>119</v>
      </c>
      <c r="AR15" s="48" t="s">
        <v>120</v>
      </c>
      <c r="AS15" s="48" t="s">
        <v>121</v>
      </c>
      <c r="AT15" s="48" t="s">
        <v>122</v>
      </c>
      <c r="AU15" s="48" t="s">
        <v>123</v>
      </c>
      <c r="AV15" s="48" t="s">
        <v>124</v>
      </c>
      <c r="AW15" s="48" t="s">
        <v>125</v>
      </c>
      <c r="AX15" s="48" t="s">
        <v>126</v>
      </c>
      <c r="AY15" s="48" t="s">
        <v>127</v>
      </c>
      <c r="AZ15" s="48" t="s">
        <v>128</v>
      </c>
      <c r="BA15" s="48" t="s">
        <v>129</v>
      </c>
      <c r="BB15" s="48" t="s">
        <v>130</v>
      </c>
      <c r="BC15" s="48" t="s">
        <v>131</v>
      </c>
      <c r="BD15" s="48" t="s">
        <v>132</v>
      </c>
      <c r="BE15" s="48" t="s">
        <v>133</v>
      </c>
      <c r="BF15" s="48" t="s">
        <v>134</v>
      </c>
      <c r="BG15" s="48" t="s">
        <v>135</v>
      </c>
      <c r="BH15" s="48" t="s">
        <v>136</v>
      </c>
      <c r="BI15" s="48" t="s">
        <v>137</v>
      </c>
      <c r="BJ15" s="48" t="s">
        <v>138</v>
      </c>
      <c r="BK15" s="48" t="s">
        <v>139</v>
      </c>
      <c r="BL15" s="48" t="s">
        <v>140</v>
      </c>
      <c r="BM15" s="48" t="s">
        <v>141</v>
      </c>
      <c r="BN15" s="48" t="s">
        <v>142</v>
      </c>
      <c r="BO15" s="48" t="s">
        <v>143</v>
      </c>
      <c r="BP15" s="48" t="s">
        <v>144</v>
      </c>
      <c r="BQ15" s="48" t="s">
        <v>145</v>
      </c>
      <c r="BR15" s="48" t="s">
        <v>146</v>
      </c>
      <c r="BS15" s="48" t="s">
        <v>147</v>
      </c>
      <c r="BT15" s="48" t="s">
        <v>148</v>
      </c>
      <c r="BU15" s="48" t="s">
        <v>149</v>
      </c>
      <c r="BV15" s="48" t="s">
        <v>150</v>
      </c>
      <c r="BW15" s="48" t="s">
        <v>151</v>
      </c>
      <c r="BX15" s="48" t="s">
        <v>152</v>
      </c>
      <c r="BY15" s="48" t="s">
        <v>153</v>
      </c>
      <c r="BZ15" s="48" t="s">
        <v>154</v>
      </c>
      <c r="CA15" s="48" t="s">
        <v>155</v>
      </c>
      <c r="CB15" s="49" t="s">
        <v>156</v>
      </c>
    </row>
    <row r="16" spans="1:80" x14ac:dyDescent="0.4">
      <c r="A16" s="247"/>
      <c r="B16" s="248" t="s">
        <v>267</v>
      </c>
      <c r="C16" s="249"/>
      <c r="D16" s="203" t="s">
        <v>158</v>
      </c>
      <c r="E16" s="203" t="s">
        <v>158</v>
      </c>
      <c r="F16" s="203" t="s">
        <v>158</v>
      </c>
      <c r="G16" s="203" t="s">
        <v>158</v>
      </c>
      <c r="H16" s="203" t="s">
        <v>158</v>
      </c>
      <c r="I16" s="203" t="s">
        <v>158</v>
      </c>
      <c r="J16" s="203" t="s">
        <v>158</v>
      </c>
      <c r="K16" s="203" t="s">
        <v>158</v>
      </c>
      <c r="L16" s="203" t="s">
        <v>158</v>
      </c>
      <c r="M16" s="203" t="s">
        <v>158</v>
      </c>
      <c r="N16" s="203" t="s">
        <v>158</v>
      </c>
      <c r="O16" s="203" t="s">
        <v>158</v>
      </c>
      <c r="P16" s="203" t="s">
        <v>158</v>
      </c>
      <c r="Q16" s="203" t="s">
        <v>158</v>
      </c>
      <c r="R16" s="203" t="s">
        <v>158</v>
      </c>
      <c r="S16" s="203" t="s">
        <v>158</v>
      </c>
      <c r="T16" s="203" t="s">
        <v>158</v>
      </c>
      <c r="U16" s="203" t="s">
        <v>158</v>
      </c>
      <c r="V16" s="203" t="s">
        <v>158</v>
      </c>
      <c r="W16" s="203" t="s">
        <v>158</v>
      </c>
      <c r="X16" s="203" t="s">
        <v>158</v>
      </c>
      <c r="Y16" s="203" t="s">
        <v>158</v>
      </c>
      <c r="Z16" s="203" t="s">
        <v>158</v>
      </c>
      <c r="AA16" s="203" t="s">
        <v>158</v>
      </c>
      <c r="AB16" s="203" t="s">
        <v>158</v>
      </c>
      <c r="AC16" s="203" t="s">
        <v>158</v>
      </c>
      <c r="AD16" s="203" t="s">
        <v>158</v>
      </c>
      <c r="AE16" s="203" t="s">
        <v>158</v>
      </c>
      <c r="AF16" s="203" t="s">
        <v>158</v>
      </c>
      <c r="AG16" s="203" t="s">
        <v>158</v>
      </c>
      <c r="AH16" s="203" t="s">
        <v>158</v>
      </c>
      <c r="AI16" s="203" t="s">
        <v>158</v>
      </c>
      <c r="AJ16" s="203" t="s">
        <v>158</v>
      </c>
      <c r="AK16" s="203" t="s">
        <v>158</v>
      </c>
      <c r="AL16" s="203" t="s">
        <v>158</v>
      </c>
      <c r="AM16" s="203" t="s">
        <v>158</v>
      </c>
      <c r="AN16" s="203" t="s">
        <v>158</v>
      </c>
      <c r="AO16" s="203" t="s">
        <v>158</v>
      </c>
      <c r="AP16" s="203" t="s">
        <v>158</v>
      </c>
      <c r="AQ16" s="203" t="s">
        <v>158</v>
      </c>
      <c r="AR16" s="203" t="s">
        <v>158</v>
      </c>
      <c r="AS16" s="203" t="s">
        <v>158</v>
      </c>
      <c r="AT16" s="203" t="s">
        <v>158</v>
      </c>
      <c r="AU16" s="203" t="s">
        <v>158</v>
      </c>
      <c r="AV16" s="203" t="s">
        <v>158</v>
      </c>
      <c r="AW16" s="203" t="s">
        <v>158</v>
      </c>
      <c r="AX16" s="203" t="s">
        <v>158</v>
      </c>
      <c r="AY16" s="203" t="s">
        <v>158</v>
      </c>
      <c r="AZ16" s="203" t="s">
        <v>158</v>
      </c>
      <c r="BA16" s="203" t="s">
        <v>158</v>
      </c>
      <c r="BB16" s="203" t="s">
        <v>158</v>
      </c>
      <c r="BC16" s="203" t="s">
        <v>158</v>
      </c>
      <c r="BD16" s="203" t="s">
        <v>158</v>
      </c>
      <c r="BE16" s="203" t="s">
        <v>158</v>
      </c>
      <c r="BF16" s="203" t="s">
        <v>158</v>
      </c>
      <c r="BG16" s="203" t="s">
        <v>158</v>
      </c>
      <c r="BH16" s="203" t="s">
        <v>158</v>
      </c>
      <c r="BI16" s="203" t="s">
        <v>158</v>
      </c>
      <c r="BJ16" s="203" t="s">
        <v>158</v>
      </c>
      <c r="BK16" s="203" t="s">
        <v>158</v>
      </c>
      <c r="BL16" s="203" t="s">
        <v>158</v>
      </c>
      <c r="BM16" s="203" t="s">
        <v>158</v>
      </c>
      <c r="BN16" s="203" t="s">
        <v>158</v>
      </c>
      <c r="BO16" s="203" t="s">
        <v>158</v>
      </c>
      <c r="BP16" s="203" t="s">
        <v>158</v>
      </c>
      <c r="BQ16" s="203" t="s">
        <v>158</v>
      </c>
      <c r="BR16" s="203" t="s">
        <v>158</v>
      </c>
      <c r="BS16" s="203" t="s">
        <v>158</v>
      </c>
      <c r="BT16" s="203" t="s">
        <v>158</v>
      </c>
      <c r="BU16" s="203" t="s">
        <v>158</v>
      </c>
      <c r="BV16" s="203" t="s">
        <v>158</v>
      </c>
      <c r="BW16" s="203" t="s">
        <v>159</v>
      </c>
      <c r="BX16" s="203" t="s">
        <v>159</v>
      </c>
      <c r="BY16" s="203" t="s">
        <v>159</v>
      </c>
      <c r="BZ16" s="203" t="s">
        <v>159</v>
      </c>
      <c r="CA16" s="203" t="s">
        <v>159</v>
      </c>
      <c r="CB16" s="204" t="s">
        <v>159</v>
      </c>
    </row>
    <row r="17" spans="1:80" s="175" customFormat="1" ht="24" customHeight="1" x14ac:dyDescent="0.4">
      <c r="A17" s="302"/>
      <c r="B17" s="66" t="s">
        <v>167</v>
      </c>
      <c r="D17" s="365">
        <f t="shared" ref="D17:AI17" si="7">SUM(D18,D25)</f>
        <v>5839.9248608076014</v>
      </c>
      <c r="E17" s="365">
        <f t="shared" si="7"/>
        <v>8034.117717736035</v>
      </c>
      <c r="F17" s="365">
        <f t="shared" si="7"/>
        <v>7828.7162623021441</v>
      </c>
      <c r="G17" s="365">
        <f t="shared" si="7"/>
        <v>8075.4928811167565</v>
      </c>
      <c r="H17" s="365">
        <f t="shared" si="7"/>
        <v>8486.5546402361015</v>
      </c>
      <c r="I17" s="365">
        <f t="shared" si="7"/>
        <v>8803.4657947888554</v>
      </c>
      <c r="J17" s="365">
        <f t="shared" si="7"/>
        <v>8988.915636943073</v>
      </c>
      <c r="K17" s="365">
        <f t="shared" si="7"/>
        <v>10738.807407735063</v>
      </c>
      <c r="L17" s="365">
        <f t="shared" si="7"/>
        <v>10464.69415498731</v>
      </c>
      <c r="M17" s="365">
        <f t="shared" si="7"/>
        <v>10768.237684943328</v>
      </c>
      <c r="N17" s="365">
        <f t="shared" si="7"/>
        <v>13464.679080779124</v>
      </c>
      <c r="O17" s="365">
        <f t="shared" si="7"/>
        <v>14258.356932418661</v>
      </c>
      <c r="P17" s="365">
        <f t="shared" si="7"/>
        <v>14397.146887989991</v>
      </c>
      <c r="Q17" s="365">
        <f t="shared" si="7"/>
        <v>16085.090440062109</v>
      </c>
      <c r="R17" s="365">
        <f t="shared" si="7"/>
        <v>16058.940482489355</v>
      </c>
      <c r="S17" s="365">
        <f t="shared" si="7"/>
        <v>18762.135834680666</v>
      </c>
      <c r="T17" s="365">
        <f t="shared" si="7"/>
        <v>18959.757067342012</v>
      </c>
      <c r="U17" s="365">
        <f t="shared" si="7"/>
        <v>21945.324937189645</v>
      </c>
      <c r="V17" s="365">
        <f t="shared" si="7"/>
        <v>21449.701969547405</v>
      </c>
      <c r="W17" s="365">
        <f t="shared" si="7"/>
        <v>22730.36709904093</v>
      </c>
      <c r="X17" s="365">
        <f t="shared" si="7"/>
        <v>24075.784491071186</v>
      </c>
      <c r="Y17" s="365">
        <f t="shared" si="7"/>
        <v>23737.378230831106</v>
      </c>
      <c r="Z17" s="365">
        <f t="shared" si="7"/>
        <v>23707.573462683315</v>
      </c>
      <c r="AA17" s="365">
        <f t="shared" si="7"/>
        <v>25537.560230637806</v>
      </c>
      <c r="AB17" s="365">
        <f t="shared" si="7"/>
        <v>27263.033444631808</v>
      </c>
      <c r="AC17" s="365">
        <f t="shared" si="7"/>
        <v>29076.518552393776</v>
      </c>
      <c r="AD17" s="365">
        <f t="shared" si="7"/>
        <v>31378.498937649027</v>
      </c>
      <c r="AE17" s="365">
        <f t="shared" si="7"/>
        <v>33700.641718536499</v>
      </c>
      <c r="AF17" s="365">
        <f t="shared" si="7"/>
        <v>34869.298385012742</v>
      </c>
      <c r="AG17" s="365">
        <f t="shared" si="7"/>
        <v>35722.716224246367</v>
      </c>
      <c r="AH17" s="365">
        <f t="shared" si="7"/>
        <v>36765.206782386202</v>
      </c>
      <c r="AI17" s="365">
        <f t="shared" si="7"/>
        <v>36700.018979305685</v>
      </c>
      <c r="AJ17" s="365">
        <f t="shared" ref="AJ17:BO17" si="8">SUM(AJ18,AJ25)</f>
        <v>36765.960915926655</v>
      </c>
      <c r="AK17" s="365">
        <f t="shared" si="8"/>
        <v>38304.432252271392</v>
      </c>
      <c r="AL17" s="365">
        <f t="shared" si="8"/>
        <v>39854.570923713611</v>
      </c>
      <c r="AM17" s="365">
        <f t="shared" si="8"/>
        <v>41018.726962612069</v>
      </c>
      <c r="AN17" s="365">
        <f t="shared" si="8"/>
        <v>40541.118923419905</v>
      </c>
      <c r="AO17" s="365">
        <f t="shared" si="8"/>
        <v>41709.264055280866</v>
      </c>
      <c r="AP17" s="365">
        <f t="shared" si="8"/>
        <v>42919.847347406758</v>
      </c>
      <c r="AQ17" s="365">
        <f t="shared" si="8"/>
        <v>42628.009930847038</v>
      </c>
      <c r="AR17" s="365">
        <f t="shared" si="8"/>
        <v>41273.73622282326</v>
      </c>
      <c r="AS17" s="365">
        <f t="shared" si="8"/>
        <v>41202.294465111234</v>
      </c>
      <c r="AT17" s="365">
        <f t="shared" si="8"/>
        <v>41749.765369133456</v>
      </c>
      <c r="AU17" s="365">
        <f t="shared" si="8"/>
        <v>44394.017951287162</v>
      </c>
      <c r="AV17" s="365">
        <f t="shared" si="8"/>
        <v>45233.81887141741</v>
      </c>
      <c r="AW17" s="365">
        <f t="shared" si="8"/>
        <v>46589.172419896771</v>
      </c>
      <c r="AX17" s="365">
        <f t="shared" si="8"/>
        <v>46899.689628545406</v>
      </c>
      <c r="AY17" s="365">
        <f t="shared" si="8"/>
        <v>47497.192654384882</v>
      </c>
      <c r="AZ17" s="365">
        <f t="shared" si="8"/>
        <v>48773.239545185053</v>
      </c>
      <c r="BA17" s="365">
        <f t="shared" si="8"/>
        <v>50936.102732382817</v>
      </c>
      <c r="BB17" s="365">
        <f t="shared" si="8"/>
        <v>53167.466960165904</v>
      </c>
      <c r="BC17" s="365">
        <f t="shared" si="8"/>
        <v>56228.822207458426</v>
      </c>
      <c r="BD17" s="365">
        <f t="shared" si="8"/>
        <v>56530.254157266958</v>
      </c>
      <c r="BE17" s="365">
        <f t="shared" si="8"/>
        <v>60411.582196042451</v>
      </c>
      <c r="BF17" s="365">
        <f t="shared" si="8"/>
        <v>62485.320356162643</v>
      </c>
      <c r="BG17" s="365">
        <f t="shared" si="8"/>
        <v>64206.741973590943</v>
      </c>
      <c r="BH17" s="365">
        <f t="shared" si="8"/>
        <v>65521.650109880793</v>
      </c>
      <c r="BI17" s="365">
        <f t="shared" si="8"/>
        <v>67397.113451334109</v>
      </c>
      <c r="BJ17" s="365">
        <f t="shared" si="8"/>
        <v>68392.201281326343</v>
      </c>
      <c r="BK17" s="365">
        <f t="shared" si="8"/>
        <v>71499.599152645504</v>
      </c>
      <c r="BL17" s="365">
        <f t="shared" si="8"/>
        <v>74551.265564458343</v>
      </c>
      <c r="BM17" s="365">
        <f t="shared" si="8"/>
        <v>79667.611364391676</v>
      </c>
      <c r="BN17" s="365">
        <f t="shared" si="8"/>
        <v>81767.623183575197</v>
      </c>
      <c r="BO17" s="365">
        <f t="shared" si="8"/>
        <v>85515.236454701357</v>
      </c>
      <c r="BP17" s="365">
        <f t="shared" ref="BP17:CB17" si="9">SUM(BP18,BP25)</f>
        <v>90183.496775002539</v>
      </c>
      <c r="BQ17" s="365">
        <f t="shared" si="9"/>
        <v>92136.299375275179</v>
      </c>
      <c r="BR17" s="365">
        <f t="shared" si="9"/>
        <v>94590.716280153487</v>
      </c>
      <c r="BS17" s="365">
        <f t="shared" si="9"/>
        <v>96874.660665801304</v>
      </c>
      <c r="BT17" s="365">
        <f t="shared" si="9"/>
        <v>96976.83232540352</v>
      </c>
      <c r="BU17" s="365">
        <f t="shared" si="9"/>
        <v>97640.95656954289</v>
      </c>
      <c r="BV17" s="365">
        <f t="shared" si="9"/>
        <v>98597.81320446344</v>
      </c>
      <c r="BW17" s="365">
        <f t="shared" si="9"/>
        <v>98811.009904269813</v>
      </c>
      <c r="BX17" s="365">
        <f t="shared" si="9"/>
        <v>99781.494871164046</v>
      </c>
      <c r="BY17" s="365">
        <f t="shared" si="9"/>
        <v>102096.77902811395</v>
      </c>
      <c r="BZ17" s="365">
        <f t="shared" si="9"/>
        <v>105483.52544428322</v>
      </c>
      <c r="CA17" s="365">
        <f t="shared" si="9"/>
        <v>109326.61343062027</v>
      </c>
      <c r="CB17" s="366">
        <f t="shared" si="9"/>
        <v>112622.3123029526</v>
      </c>
    </row>
    <row r="18" spans="1:80" ht="26.25" customHeight="1" x14ac:dyDescent="0.4">
      <c r="B18" s="64" t="s">
        <v>668</v>
      </c>
      <c r="C18" s="305"/>
      <c r="D18" s="367">
        <f t="shared" ref="D18:AI18" si="10">SUM(D19:D22)</f>
        <v>5839.9248608076014</v>
      </c>
      <c r="E18" s="367">
        <f t="shared" si="10"/>
        <v>8034.117717736035</v>
      </c>
      <c r="F18" s="367">
        <f t="shared" si="10"/>
        <v>7828.7162623021441</v>
      </c>
      <c r="G18" s="367">
        <f t="shared" si="10"/>
        <v>8075.4928811167565</v>
      </c>
      <c r="H18" s="367">
        <f t="shared" si="10"/>
        <v>8486.5546402361015</v>
      </c>
      <c r="I18" s="367">
        <f t="shared" si="10"/>
        <v>8803.4657947888554</v>
      </c>
      <c r="J18" s="367">
        <f t="shared" si="10"/>
        <v>8988.915636943073</v>
      </c>
      <c r="K18" s="367">
        <f t="shared" si="10"/>
        <v>10738.807407735063</v>
      </c>
      <c r="L18" s="367">
        <f t="shared" si="10"/>
        <v>10464.69415498731</v>
      </c>
      <c r="M18" s="367">
        <f t="shared" si="10"/>
        <v>10768.237684943328</v>
      </c>
      <c r="N18" s="367">
        <f t="shared" si="10"/>
        <v>13464.679080779124</v>
      </c>
      <c r="O18" s="367">
        <f t="shared" si="10"/>
        <v>14258.356932418661</v>
      </c>
      <c r="P18" s="367">
        <f t="shared" si="10"/>
        <v>14397.146887989991</v>
      </c>
      <c r="Q18" s="367">
        <f t="shared" si="10"/>
        <v>16085.090440062109</v>
      </c>
      <c r="R18" s="367">
        <f t="shared" si="10"/>
        <v>16058.940482489355</v>
      </c>
      <c r="S18" s="367">
        <f t="shared" si="10"/>
        <v>18762.135834680666</v>
      </c>
      <c r="T18" s="367">
        <f t="shared" si="10"/>
        <v>18959.757067342012</v>
      </c>
      <c r="U18" s="367">
        <f t="shared" si="10"/>
        <v>21945.324937189645</v>
      </c>
      <c r="V18" s="367">
        <f t="shared" si="10"/>
        <v>21449.701969547405</v>
      </c>
      <c r="W18" s="367">
        <f t="shared" si="10"/>
        <v>22730.36709904093</v>
      </c>
      <c r="X18" s="367">
        <f t="shared" si="10"/>
        <v>24075.784491071186</v>
      </c>
      <c r="Y18" s="367">
        <f t="shared" si="10"/>
        <v>23737.378230831106</v>
      </c>
      <c r="Z18" s="367">
        <f t="shared" si="10"/>
        <v>23609.300975777725</v>
      </c>
      <c r="AA18" s="367">
        <f t="shared" si="10"/>
        <v>25254.797379230007</v>
      </c>
      <c r="AB18" s="367">
        <f t="shared" si="10"/>
        <v>26955.760985538029</v>
      </c>
      <c r="AC18" s="367">
        <f t="shared" si="10"/>
        <v>28785.732447006143</v>
      </c>
      <c r="AD18" s="367">
        <f t="shared" si="10"/>
        <v>31112.446826955744</v>
      </c>
      <c r="AE18" s="367">
        <f t="shared" si="10"/>
        <v>33463.859245478321</v>
      </c>
      <c r="AF18" s="367">
        <f t="shared" si="10"/>
        <v>34649.797957346011</v>
      </c>
      <c r="AG18" s="367">
        <f t="shared" si="10"/>
        <v>35529.212563371162</v>
      </c>
      <c r="AH18" s="367">
        <f t="shared" si="10"/>
        <v>36585.958837868042</v>
      </c>
      <c r="AI18" s="367">
        <f t="shared" si="10"/>
        <v>36550.76449633517</v>
      </c>
      <c r="AJ18" s="367">
        <f t="shared" ref="AJ18:BO18" si="11">SUM(AJ19:AJ22)</f>
        <v>36633.709257955692</v>
      </c>
      <c r="AK18" s="367">
        <f t="shared" si="11"/>
        <v>38181.631359724037</v>
      </c>
      <c r="AL18" s="367">
        <f t="shared" si="11"/>
        <v>39737.256710971793</v>
      </c>
      <c r="AM18" s="367">
        <f t="shared" si="11"/>
        <v>40903.961860560266</v>
      </c>
      <c r="AN18" s="367">
        <f t="shared" si="11"/>
        <v>40437.826074526369</v>
      </c>
      <c r="AO18" s="367">
        <f t="shared" si="11"/>
        <v>41606.402110843781</v>
      </c>
      <c r="AP18" s="367">
        <f t="shared" si="11"/>
        <v>42830.714322339758</v>
      </c>
      <c r="AQ18" s="367">
        <f t="shared" si="11"/>
        <v>42543.249166257585</v>
      </c>
      <c r="AR18" s="367">
        <f t="shared" si="11"/>
        <v>41196.372005198333</v>
      </c>
      <c r="AS18" s="367">
        <f t="shared" si="11"/>
        <v>41133.584677152103</v>
      </c>
      <c r="AT18" s="367">
        <f t="shared" si="11"/>
        <v>41683.969839887883</v>
      </c>
      <c r="AU18" s="367">
        <f t="shared" si="11"/>
        <v>44331.814969818784</v>
      </c>
      <c r="AV18" s="367">
        <f t="shared" si="11"/>
        <v>45173.664963506548</v>
      </c>
      <c r="AW18" s="367">
        <f t="shared" si="11"/>
        <v>46529.463454617078</v>
      </c>
      <c r="AX18" s="367">
        <f t="shared" si="11"/>
        <v>46843.148295579093</v>
      </c>
      <c r="AY18" s="367">
        <f t="shared" si="11"/>
        <v>47440.549125421727</v>
      </c>
      <c r="AZ18" s="367">
        <f t="shared" si="11"/>
        <v>48727.968136308657</v>
      </c>
      <c r="BA18" s="367">
        <f t="shared" si="11"/>
        <v>50891.753168510877</v>
      </c>
      <c r="BB18" s="367">
        <f t="shared" si="11"/>
        <v>53124.48891920015</v>
      </c>
      <c r="BC18" s="367">
        <f t="shared" si="11"/>
        <v>56187.654357061161</v>
      </c>
      <c r="BD18" s="367">
        <f t="shared" si="11"/>
        <v>56490.068204161704</v>
      </c>
      <c r="BE18" s="367">
        <f t="shared" si="11"/>
        <v>60370.36600801337</v>
      </c>
      <c r="BF18" s="367">
        <f t="shared" si="11"/>
        <v>62444.678314027267</v>
      </c>
      <c r="BG18" s="367">
        <f t="shared" si="11"/>
        <v>64165.741113370634</v>
      </c>
      <c r="BH18" s="367">
        <f t="shared" si="11"/>
        <v>65480.986568504035</v>
      </c>
      <c r="BI18" s="367">
        <f t="shared" si="11"/>
        <v>67357.108642074396</v>
      </c>
      <c r="BJ18" s="367">
        <f t="shared" si="11"/>
        <v>68348.755787578732</v>
      </c>
      <c r="BK18" s="367">
        <f t="shared" si="11"/>
        <v>71450.445026491361</v>
      </c>
      <c r="BL18" s="367">
        <f t="shared" si="11"/>
        <v>74496.77267229298</v>
      </c>
      <c r="BM18" s="367">
        <f t="shared" si="11"/>
        <v>79610.826444136197</v>
      </c>
      <c r="BN18" s="367">
        <f t="shared" si="11"/>
        <v>81699.597499188007</v>
      </c>
      <c r="BO18" s="367">
        <f t="shared" si="11"/>
        <v>85443.080821458163</v>
      </c>
      <c r="BP18" s="367">
        <f t="shared" ref="BP18:BS18" si="12">SUM(BP19:BP22)</f>
        <v>90098.719905229314</v>
      </c>
      <c r="BQ18" s="367">
        <f t="shared" si="12"/>
        <v>92030.258230175066</v>
      </c>
      <c r="BR18" s="367">
        <f t="shared" si="12"/>
        <v>94494.379159947828</v>
      </c>
      <c r="BS18" s="367">
        <f t="shared" si="12"/>
        <v>96773.962260812696</v>
      </c>
      <c r="BT18" s="367">
        <f t="shared" ref="BT18:CB18" si="13">SUM(BT19:BT24)</f>
        <v>96871.704937903545</v>
      </c>
      <c r="BU18" s="367">
        <f t="shared" si="13"/>
        <v>97532.051191236562</v>
      </c>
      <c r="BV18" s="367">
        <f t="shared" si="13"/>
        <v>98482.520704539842</v>
      </c>
      <c r="BW18" s="367">
        <f t="shared" si="13"/>
        <v>98691.202457864085</v>
      </c>
      <c r="BX18" s="367">
        <f t="shared" si="13"/>
        <v>99661.192379571818</v>
      </c>
      <c r="BY18" s="367">
        <f t="shared" si="13"/>
        <v>101974.9354623172</v>
      </c>
      <c r="BZ18" s="367">
        <f t="shared" si="13"/>
        <v>105359.10851949579</v>
      </c>
      <c r="CA18" s="367">
        <f t="shared" si="13"/>
        <v>109206.96777566697</v>
      </c>
      <c r="CB18" s="368">
        <f t="shared" si="13"/>
        <v>112499.06097775046</v>
      </c>
    </row>
    <row r="19" spans="1:80" x14ac:dyDescent="0.4">
      <c r="B19" s="171" t="s">
        <v>669</v>
      </c>
      <c r="C19" s="305"/>
      <c r="D19" s="240">
        <v>5839.9248608076014</v>
      </c>
      <c r="E19" s="240">
        <v>8034.117717736035</v>
      </c>
      <c r="F19" s="240">
        <v>7828.7162623021441</v>
      </c>
      <c r="G19" s="240">
        <v>8075.4928811167565</v>
      </c>
      <c r="H19" s="240">
        <v>8486.5546402361015</v>
      </c>
      <c r="I19" s="240">
        <v>8803.4657947888554</v>
      </c>
      <c r="J19" s="240">
        <v>8988.915636943073</v>
      </c>
      <c r="K19" s="240">
        <v>10738.807407735063</v>
      </c>
      <c r="L19" s="240">
        <v>10464.69415498731</v>
      </c>
      <c r="M19" s="240">
        <v>10768.237684943328</v>
      </c>
      <c r="N19" s="240">
        <v>13464.679080779124</v>
      </c>
      <c r="O19" s="240">
        <v>14258.356932418661</v>
      </c>
      <c r="P19" s="240">
        <v>14397.146887989991</v>
      </c>
      <c r="Q19" s="240">
        <v>16085.090440062109</v>
      </c>
      <c r="R19" s="240">
        <v>16058.940482489355</v>
      </c>
      <c r="S19" s="240">
        <v>18762.135834680666</v>
      </c>
      <c r="T19" s="240">
        <v>18959.757067342012</v>
      </c>
      <c r="U19" s="240">
        <v>21945.324937189645</v>
      </c>
      <c r="V19" s="240">
        <v>21449.701969547405</v>
      </c>
      <c r="W19" s="240">
        <v>22730.36709904093</v>
      </c>
      <c r="X19" s="240">
        <v>24075.784491071186</v>
      </c>
      <c r="Y19" s="240">
        <v>23737.378230831106</v>
      </c>
      <c r="Z19" s="240">
        <v>23609.300975777725</v>
      </c>
      <c r="AA19" s="240">
        <v>25254.797379230007</v>
      </c>
      <c r="AB19" s="240">
        <v>26955.760985538029</v>
      </c>
      <c r="AC19" s="240">
        <v>28785.732447006143</v>
      </c>
      <c r="AD19" s="240">
        <v>31112.446826955744</v>
      </c>
      <c r="AE19" s="240">
        <v>33463.859245478321</v>
      </c>
      <c r="AF19" s="240">
        <v>34649.797957346011</v>
      </c>
      <c r="AG19" s="240">
        <v>35529.212563371162</v>
      </c>
      <c r="AH19" s="240">
        <v>36585.958837868042</v>
      </c>
      <c r="AI19" s="240">
        <v>36546.618538474875</v>
      </c>
      <c r="AJ19" s="240">
        <v>36605.866803646015</v>
      </c>
      <c r="AK19" s="240">
        <v>38121.80528386763</v>
      </c>
      <c r="AL19" s="240">
        <v>39619.942498229975</v>
      </c>
      <c r="AM19" s="240">
        <v>40736.012930728364</v>
      </c>
      <c r="AN19" s="240">
        <v>40207.403565456167</v>
      </c>
      <c r="AO19" s="240">
        <v>41252.657375096736</v>
      </c>
      <c r="AP19" s="240">
        <v>42302.919136907207</v>
      </c>
      <c r="AQ19" s="240">
        <v>41876.140839260523</v>
      </c>
      <c r="AR19" s="240">
        <v>40381.560424242343</v>
      </c>
      <c r="AS19" s="240">
        <v>40088.010625029725</v>
      </c>
      <c r="AT19" s="240">
        <v>40349.928710996843</v>
      </c>
      <c r="AU19" s="240">
        <v>42436.508868679346</v>
      </c>
      <c r="AV19" s="240">
        <v>42904.320643746541</v>
      </c>
      <c r="AW19" s="240">
        <v>43826.740426661127</v>
      </c>
      <c r="AX19" s="240">
        <v>43770.237011244921</v>
      </c>
      <c r="AY19" s="240">
        <v>43922.182438278876</v>
      </c>
      <c r="AZ19" s="240">
        <v>44531.106734924288</v>
      </c>
      <c r="BA19" s="240">
        <v>46090.791173238242</v>
      </c>
      <c r="BB19" s="240">
        <v>47658.339173611064</v>
      </c>
      <c r="BC19" s="240">
        <v>49647.24282693617</v>
      </c>
      <c r="BD19" s="240">
        <v>47982.536748676597</v>
      </c>
      <c r="BE19" s="240">
        <v>51043.413364321692</v>
      </c>
      <c r="BF19" s="240">
        <v>52509.56197481048</v>
      </c>
      <c r="BG19" s="240">
        <v>53160.453379572733</v>
      </c>
      <c r="BH19" s="240">
        <v>53739.588475494085</v>
      </c>
      <c r="BI19" s="240">
        <v>54759.631816565627</v>
      </c>
      <c r="BJ19" s="240">
        <v>54966.544704942025</v>
      </c>
      <c r="BK19" s="240">
        <v>56827.025929931726</v>
      </c>
      <c r="BL19" s="240">
        <v>58497.935411391343</v>
      </c>
      <c r="BM19" s="240">
        <v>61747.785957232823</v>
      </c>
      <c r="BN19" s="240">
        <v>63340.9191358397</v>
      </c>
      <c r="BO19" s="240">
        <v>66152.12487104944</v>
      </c>
      <c r="BP19" s="240">
        <v>69105.538035436839</v>
      </c>
      <c r="BQ19" s="240">
        <v>70386.783295285437</v>
      </c>
      <c r="BR19" s="240">
        <v>72011.938722575142</v>
      </c>
      <c r="BS19" s="240">
        <v>73812.21236837162</v>
      </c>
      <c r="BT19" s="240">
        <v>72981.308801587133</v>
      </c>
      <c r="BU19" s="240">
        <v>71006.13527841038</v>
      </c>
      <c r="BV19" s="240">
        <v>68848.676104964921</v>
      </c>
      <c r="BW19" s="240">
        <v>66824.045275512719</v>
      </c>
      <c r="BX19" s="240">
        <v>65226.386157593304</v>
      </c>
      <c r="BY19" s="240">
        <v>63088.902668538714</v>
      </c>
      <c r="BZ19" s="240">
        <v>61149.529242919838</v>
      </c>
      <c r="CA19" s="240">
        <v>59162.586013604865</v>
      </c>
      <c r="CB19" s="241">
        <v>56669.035068731522</v>
      </c>
    </row>
    <row r="20" spans="1:80" x14ac:dyDescent="0.4">
      <c r="B20" s="171" t="s">
        <v>318</v>
      </c>
      <c r="C20" s="305"/>
      <c r="D20" s="240">
        <v>0</v>
      </c>
      <c r="E20" s="240">
        <v>0</v>
      </c>
      <c r="F20" s="240">
        <v>0</v>
      </c>
      <c r="G20" s="240">
        <v>0</v>
      </c>
      <c r="H20" s="240">
        <v>0</v>
      </c>
      <c r="I20" s="240">
        <v>0</v>
      </c>
      <c r="J20" s="240">
        <v>0</v>
      </c>
      <c r="K20" s="240">
        <v>0</v>
      </c>
      <c r="L20" s="240">
        <v>0</v>
      </c>
      <c r="M20" s="240">
        <v>0</v>
      </c>
      <c r="N20" s="240">
        <v>0</v>
      </c>
      <c r="O20" s="240">
        <v>0</v>
      </c>
      <c r="P20" s="240">
        <v>0</v>
      </c>
      <c r="Q20" s="240">
        <v>0</v>
      </c>
      <c r="R20" s="240">
        <v>0</v>
      </c>
      <c r="S20" s="240">
        <v>0</v>
      </c>
      <c r="T20" s="240">
        <v>0</v>
      </c>
      <c r="U20" s="240">
        <v>0</v>
      </c>
      <c r="V20" s="240">
        <v>0</v>
      </c>
      <c r="W20" s="240">
        <v>0</v>
      </c>
      <c r="X20" s="240">
        <v>0</v>
      </c>
      <c r="Y20" s="240">
        <v>0</v>
      </c>
      <c r="Z20" s="240">
        <v>0</v>
      </c>
      <c r="AA20" s="240">
        <v>0</v>
      </c>
      <c r="AB20" s="240">
        <v>0</v>
      </c>
      <c r="AC20" s="240">
        <v>0</v>
      </c>
      <c r="AD20" s="240">
        <v>0</v>
      </c>
      <c r="AE20" s="240">
        <v>0</v>
      </c>
      <c r="AF20" s="240">
        <v>0</v>
      </c>
      <c r="AG20" s="240">
        <v>0</v>
      </c>
      <c r="AH20" s="240">
        <v>0</v>
      </c>
      <c r="AI20" s="240">
        <v>0</v>
      </c>
      <c r="AJ20" s="240">
        <v>0</v>
      </c>
      <c r="AK20" s="240">
        <v>0</v>
      </c>
      <c r="AL20" s="240">
        <v>0</v>
      </c>
      <c r="AM20" s="240">
        <v>0</v>
      </c>
      <c r="AN20" s="240">
        <v>0</v>
      </c>
      <c r="AO20" s="240">
        <v>0</v>
      </c>
      <c r="AP20" s="240">
        <v>0</v>
      </c>
      <c r="AQ20" s="240">
        <v>0</v>
      </c>
      <c r="AR20" s="240">
        <v>0</v>
      </c>
      <c r="AS20" s="240">
        <v>0</v>
      </c>
      <c r="AT20" s="240">
        <v>0</v>
      </c>
      <c r="AU20" s="240">
        <v>0</v>
      </c>
      <c r="AV20" s="240">
        <v>0</v>
      </c>
      <c r="AW20" s="240">
        <v>0</v>
      </c>
      <c r="AX20" s="240">
        <v>0</v>
      </c>
      <c r="AY20" s="240">
        <v>0</v>
      </c>
      <c r="AZ20" s="240">
        <v>0</v>
      </c>
      <c r="BA20" s="240">
        <v>0</v>
      </c>
      <c r="BB20" s="240">
        <v>0</v>
      </c>
      <c r="BC20" s="240">
        <v>0</v>
      </c>
      <c r="BD20" s="240">
        <v>1604.4446619269643</v>
      </c>
      <c r="BE20" s="240">
        <v>1649.2925148797797</v>
      </c>
      <c r="BF20" s="240">
        <v>1669.5007748034104</v>
      </c>
      <c r="BG20" s="240">
        <v>1826.4667585762031</v>
      </c>
      <c r="BH20" s="240">
        <v>1856.1283745369612</v>
      </c>
      <c r="BI20" s="240">
        <v>1900.7724543371753</v>
      </c>
      <c r="BJ20" s="240">
        <v>1920.9646359866233</v>
      </c>
      <c r="BK20" s="240">
        <v>1980.2737101508228</v>
      </c>
      <c r="BL20" s="240">
        <v>2053.2441600014254</v>
      </c>
      <c r="BM20" s="240">
        <v>2148.0112365796754</v>
      </c>
      <c r="BN20" s="240">
        <v>2156.1377885308689</v>
      </c>
      <c r="BO20" s="240">
        <v>2224.0927484506947</v>
      </c>
      <c r="BP20" s="240">
        <v>2325.3475498820762</v>
      </c>
      <c r="BQ20" s="240">
        <v>2350.8163672035471</v>
      </c>
      <c r="BR20" s="240">
        <v>2388.7692832334769</v>
      </c>
      <c r="BS20" s="240">
        <v>2392.718214551639</v>
      </c>
      <c r="BT20" s="240">
        <v>2286.4295953344017</v>
      </c>
      <c r="BU20" s="240">
        <v>2186.0700380926337</v>
      </c>
      <c r="BV20" s="240">
        <v>2113.3591786483917</v>
      </c>
      <c r="BW20" s="240">
        <v>2044.3877892951825</v>
      </c>
      <c r="BX20" s="240">
        <v>1947.2155886324008</v>
      </c>
      <c r="BY20" s="240">
        <v>1844.7309162811139</v>
      </c>
      <c r="BZ20" s="240">
        <v>1754.0661493848488</v>
      </c>
      <c r="CA20" s="240">
        <v>1673.4121738184979</v>
      </c>
      <c r="CB20" s="241">
        <v>1580.458896033771</v>
      </c>
    </row>
    <row r="21" spans="1:80" x14ac:dyDescent="0.4">
      <c r="B21" s="171" t="s">
        <v>670</v>
      </c>
      <c r="C21" s="305"/>
      <c r="D21" s="240">
        <v>0</v>
      </c>
      <c r="E21" s="240">
        <v>0</v>
      </c>
      <c r="F21" s="240">
        <v>0</v>
      </c>
      <c r="G21" s="240">
        <v>0</v>
      </c>
      <c r="H21" s="240">
        <v>0</v>
      </c>
      <c r="I21" s="240">
        <v>0</v>
      </c>
      <c r="J21" s="240">
        <v>0</v>
      </c>
      <c r="K21" s="240">
        <v>0</v>
      </c>
      <c r="L21" s="240">
        <v>0</v>
      </c>
      <c r="M21" s="240">
        <v>0</v>
      </c>
      <c r="N21" s="240">
        <v>0</v>
      </c>
      <c r="O21" s="240">
        <v>0</v>
      </c>
      <c r="P21" s="240">
        <v>0</v>
      </c>
      <c r="Q21" s="240">
        <v>0</v>
      </c>
      <c r="R21" s="240">
        <v>0</v>
      </c>
      <c r="S21" s="240">
        <v>0</v>
      </c>
      <c r="T21" s="240">
        <v>0</v>
      </c>
      <c r="U21" s="240">
        <v>0</v>
      </c>
      <c r="V21" s="240">
        <v>0</v>
      </c>
      <c r="W21" s="240">
        <v>0</v>
      </c>
      <c r="X21" s="240">
        <v>0</v>
      </c>
      <c r="Y21" s="240">
        <v>0</v>
      </c>
      <c r="Z21" s="240">
        <v>0</v>
      </c>
      <c r="AA21" s="240">
        <v>0</v>
      </c>
      <c r="AB21" s="240">
        <v>0</v>
      </c>
      <c r="AC21" s="240">
        <v>0</v>
      </c>
      <c r="AD21" s="240">
        <v>0</v>
      </c>
      <c r="AE21" s="240">
        <v>0</v>
      </c>
      <c r="AF21" s="240">
        <v>0</v>
      </c>
      <c r="AG21" s="240">
        <v>0</v>
      </c>
      <c r="AH21" s="240">
        <v>0</v>
      </c>
      <c r="AI21" s="240">
        <v>0</v>
      </c>
      <c r="AJ21" s="240">
        <v>0</v>
      </c>
      <c r="AK21" s="240">
        <v>0</v>
      </c>
      <c r="AL21" s="240">
        <v>0</v>
      </c>
      <c r="AM21" s="240">
        <v>0</v>
      </c>
      <c r="AN21" s="240">
        <v>0</v>
      </c>
      <c r="AO21" s="240">
        <v>0</v>
      </c>
      <c r="AP21" s="240">
        <v>0</v>
      </c>
      <c r="AQ21" s="240">
        <v>0</v>
      </c>
      <c r="AR21" s="240">
        <v>0</v>
      </c>
      <c r="AS21" s="240">
        <v>0</v>
      </c>
      <c r="AT21" s="240">
        <v>0</v>
      </c>
      <c r="AU21" s="240">
        <v>0</v>
      </c>
      <c r="AV21" s="240">
        <v>0</v>
      </c>
      <c r="AW21" s="240">
        <v>0</v>
      </c>
      <c r="AX21" s="240">
        <v>0</v>
      </c>
      <c r="AY21" s="240">
        <v>0</v>
      </c>
      <c r="AZ21" s="240">
        <v>0</v>
      </c>
      <c r="BA21" s="240">
        <v>0</v>
      </c>
      <c r="BB21" s="240">
        <v>0</v>
      </c>
      <c r="BC21" s="240">
        <v>0</v>
      </c>
      <c r="BD21" s="240">
        <v>0</v>
      </c>
      <c r="BE21" s="240">
        <v>0</v>
      </c>
      <c r="BF21" s="240">
        <v>0</v>
      </c>
      <c r="BG21" s="240">
        <v>0</v>
      </c>
      <c r="BH21" s="240">
        <v>0</v>
      </c>
      <c r="BI21" s="240">
        <v>0</v>
      </c>
      <c r="BJ21" s="240">
        <v>52.259637626683315</v>
      </c>
      <c r="BK21" s="240">
        <v>196.9560179609515</v>
      </c>
      <c r="BL21" s="240">
        <v>421.26891482516737</v>
      </c>
      <c r="BM21" s="240">
        <v>594.84478647340688</v>
      </c>
      <c r="BN21" s="240">
        <v>894.2218983834623</v>
      </c>
      <c r="BO21" s="240">
        <v>729.12555378016282</v>
      </c>
      <c r="BP21" s="240">
        <v>851.39222636107866</v>
      </c>
      <c r="BQ21" s="240">
        <v>819.25538368795151</v>
      </c>
      <c r="BR21" s="240">
        <v>814.75215348366919</v>
      </c>
      <c r="BS21" s="240">
        <v>813.38840414346237</v>
      </c>
      <c r="BT21" s="240">
        <v>892.95951938682163</v>
      </c>
      <c r="BU21" s="240">
        <v>805.47812338697861</v>
      </c>
      <c r="BV21" s="240">
        <v>770.22995963329879</v>
      </c>
      <c r="BW21" s="240">
        <v>625.75218174156612</v>
      </c>
      <c r="BX21" s="240">
        <v>501.16596524363246</v>
      </c>
      <c r="BY21" s="240">
        <v>375.42445906672941</v>
      </c>
      <c r="BZ21" s="240">
        <v>245.98473561116006</v>
      </c>
      <c r="CA21" s="240">
        <v>160.47837105128073</v>
      </c>
      <c r="CB21" s="241">
        <v>104.64532125896778</v>
      </c>
    </row>
    <row r="22" spans="1:80" x14ac:dyDescent="0.4">
      <c r="B22" s="171" t="s">
        <v>671</v>
      </c>
      <c r="C22" s="305"/>
      <c r="D22" s="240">
        <v>0</v>
      </c>
      <c r="E22" s="240">
        <v>0</v>
      </c>
      <c r="F22" s="240">
        <v>0</v>
      </c>
      <c r="G22" s="240">
        <v>0</v>
      </c>
      <c r="H22" s="240">
        <v>0</v>
      </c>
      <c r="I22" s="240">
        <v>0</v>
      </c>
      <c r="J22" s="240">
        <v>0</v>
      </c>
      <c r="K22" s="240">
        <v>0</v>
      </c>
      <c r="L22" s="240">
        <v>0</v>
      </c>
      <c r="M22" s="240">
        <v>0</v>
      </c>
      <c r="N22" s="240">
        <v>0</v>
      </c>
      <c r="O22" s="240">
        <v>0</v>
      </c>
      <c r="P22" s="240">
        <v>0</v>
      </c>
      <c r="Q22" s="240">
        <v>0</v>
      </c>
      <c r="R22" s="240">
        <v>0</v>
      </c>
      <c r="S22" s="240">
        <v>0</v>
      </c>
      <c r="T22" s="240">
        <v>0</v>
      </c>
      <c r="U22" s="240">
        <v>0</v>
      </c>
      <c r="V22" s="240">
        <v>0</v>
      </c>
      <c r="W22" s="240">
        <v>0</v>
      </c>
      <c r="X22" s="240">
        <v>0</v>
      </c>
      <c r="Y22" s="240">
        <v>0</v>
      </c>
      <c r="Z22" s="240">
        <v>0</v>
      </c>
      <c r="AA22" s="240">
        <v>0</v>
      </c>
      <c r="AB22" s="240">
        <v>0</v>
      </c>
      <c r="AC22" s="240">
        <v>0</v>
      </c>
      <c r="AD22" s="240">
        <v>0</v>
      </c>
      <c r="AE22" s="240">
        <v>0</v>
      </c>
      <c r="AF22" s="240">
        <v>0</v>
      </c>
      <c r="AG22" s="240">
        <v>0</v>
      </c>
      <c r="AH22" s="240">
        <v>0</v>
      </c>
      <c r="AI22" s="240">
        <v>4.1459578602921017</v>
      </c>
      <c r="AJ22" s="240">
        <v>27.842454309675613</v>
      </c>
      <c r="AK22" s="240">
        <v>59.826075856404145</v>
      </c>
      <c r="AL22" s="240">
        <v>117.3142127418165</v>
      </c>
      <c r="AM22" s="240">
        <v>167.94892983190419</v>
      </c>
      <c r="AN22" s="240">
        <v>230.42250907019871</v>
      </c>
      <c r="AO22" s="240">
        <v>353.74473574704371</v>
      </c>
      <c r="AP22" s="240">
        <v>527.79518543255438</v>
      </c>
      <c r="AQ22" s="240">
        <v>667.10832699706066</v>
      </c>
      <c r="AR22" s="240">
        <v>814.81158095599278</v>
      </c>
      <c r="AS22" s="240">
        <v>1045.5740521223781</v>
      </c>
      <c r="AT22" s="240">
        <v>1334.0411288910389</v>
      </c>
      <c r="AU22" s="240">
        <v>1895.3061011394379</v>
      </c>
      <c r="AV22" s="240">
        <v>2269.3443197600072</v>
      </c>
      <c r="AW22" s="240">
        <v>2702.7230279559521</v>
      </c>
      <c r="AX22" s="240">
        <v>3072.9112843341691</v>
      </c>
      <c r="AY22" s="240">
        <v>3518.3666871428486</v>
      </c>
      <c r="AZ22" s="240">
        <v>4196.8614013843662</v>
      </c>
      <c r="BA22" s="240">
        <v>4800.9619952726343</v>
      </c>
      <c r="BB22" s="240">
        <v>5466.1497455890876</v>
      </c>
      <c r="BC22" s="240">
        <v>6540.4115301249894</v>
      </c>
      <c r="BD22" s="240">
        <v>6903.08679355814</v>
      </c>
      <c r="BE22" s="240">
        <v>7677.6601288118991</v>
      </c>
      <c r="BF22" s="240">
        <v>8265.6155644133778</v>
      </c>
      <c r="BG22" s="240">
        <v>9178.8209752217044</v>
      </c>
      <c r="BH22" s="240">
        <v>9885.2697184729932</v>
      </c>
      <c r="BI22" s="240">
        <v>10696.704371171589</v>
      </c>
      <c r="BJ22" s="240">
        <v>11408.986809023398</v>
      </c>
      <c r="BK22" s="240">
        <v>12446.189368447853</v>
      </c>
      <c r="BL22" s="240">
        <v>13524.324186075037</v>
      </c>
      <c r="BM22" s="240">
        <v>15120.184463850299</v>
      </c>
      <c r="BN22" s="240">
        <v>15308.318676433984</v>
      </c>
      <c r="BO22" s="240">
        <v>16337.737648177856</v>
      </c>
      <c r="BP22" s="240">
        <v>17816.442093549329</v>
      </c>
      <c r="BQ22" s="240">
        <v>18473.403183998136</v>
      </c>
      <c r="BR22" s="240">
        <v>19278.919000655551</v>
      </c>
      <c r="BS22" s="240">
        <v>19755.643273745969</v>
      </c>
      <c r="BT22" s="240">
        <v>19218.876731224438</v>
      </c>
      <c r="BU22" s="240">
        <v>18740.320480518611</v>
      </c>
      <c r="BV22" s="240">
        <v>18581.667487951985</v>
      </c>
      <c r="BW22" s="240">
        <v>18340.18895285984</v>
      </c>
      <c r="BX22" s="240">
        <v>17737.129984213498</v>
      </c>
      <c r="BY22" s="240">
        <v>17010.12191999226</v>
      </c>
      <c r="BZ22" s="240">
        <v>16401.747634310566</v>
      </c>
      <c r="CA22" s="240">
        <v>15868.392276273751</v>
      </c>
      <c r="CB22" s="241">
        <v>15181.272282663886</v>
      </c>
    </row>
    <row r="23" spans="1:80" x14ac:dyDescent="0.4">
      <c r="B23" s="171" t="s">
        <v>320</v>
      </c>
      <c r="C23" s="305"/>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v>1425.8493428046993</v>
      </c>
      <c r="BU23" s="240">
        <v>4592.1458231461993</v>
      </c>
      <c r="BV23" s="240">
        <v>7835.9587870641908</v>
      </c>
      <c r="BW23" s="240">
        <v>10438.407360949643</v>
      </c>
      <c r="BX23" s="240">
        <v>13750.580090526128</v>
      </c>
      <c r="BY23" s="240">
        <v>19037.838709352833</v>
      </c>
      <c r="BZ23" s="240">
        <v>25068.291841962433</v>
      </c>
      <c r="CA23" s="240">
        <v>31488.908481443828</v>
      </c>
      <c r="CB23" s="241">
        <v>38008.5676694797</v>
      </c>
    </row>
    <row r="24" spans="1:80" x14ac:dyDescent="0.4">
      <c r="B24" s="171" t="s">
        <v>692</v>
      </c>
      <c r="C24" s="305"/>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v>66.280947566082105</v>
      </c>
      <c r="BU24" s="240">
        <v>201.90144768176671</v>
      </c>
      <c r="BV24" s="240">
        <v>332.62918627706375</v>
      </c>
      <c r="BW24" s="240">
        <v>418.42089750512918</v>
      </c>
      <c r="BX24" s="240">
        <v>498.71459336286659</v>
      </c>
      <c r="BY24" s="240">
        <v>617.91678908554729</v>
      </c>
      <c r="BZ24" s="240">
        <v>739.48891530695448</v>
      </c>
      <c r="CA24" s="240">
        <v>853.19045947475024</v>
      </c>
      <c r="CB24" s="241">
        <v>955.08173958262034</v>
      </c>
    </row>
    <row r="25" spans="1:80" x14ac:dyDescent="0.4">
      <c r="B25" s="386" t="s">
        <v>672</v>
      </c>
      <c r="C25" s="386"/>
      <c r="D25" s="240">
        <v>0</v>
      </c>
      <c r="E25" s="240">
        <v>0</v>
      </c>
      <c r="F25" s="240">
        <v>0</v>
      </c>
      <c r="G25" s="240">
        <v>0</v>
      </c>
      <c r="H25" s="240">
        <v>0</v>
      </c>
      <c r="I25" s="240">
        <v>0</v>
      </c>
      <c r="J25" s="240">
        <v>0</v>
      </c>
      <c r="K25" s="240">
        <v>0</v>
      </c>
      <c r="L25" s="240">
        <v>0</v>
      </c>
      <c r="M25" s="240">
        <v>0</v>
      </c>
      <c r="N25" s="240">
        <v>0</v>
      </c>
      <c r="O25" s="240">
        <v>0</v>
      </c>
      <c r="P25" s="240">
        <v>0</v>
      </c>
      <c r="Q25" s="240">
        <v>0</v>
      </c>
      <c r="R25" s="240">
        <v>0</v>
      </c>
      <c r="S25" s="240">
        <v>0</v>
      </c>
      <c r="T25" s="240">
        <v>0</v>
      </c>
      <c r="U25" s="240">
        <v>0</v>
      </c>
      <c r="V25" s="240">
        <v>0</v>
      </c>
      <c r="W25" s="240">
        <v>0</v>
      </c>
      <c r="X25" s="240">
        <v>0</v>
      </c>
      <c r="Y25" s="240">
        <v>0</v>
      </c>
      <c r="Z25" s="240">
        <v>98.27248690558848</v>
      </c>
      <c r="AA25" s="240">
        <v>282.76285140779697</v>
      </c>
      <c r="AB25" s="240">
        <v>307.27245909377979</v>
      </c>
      <c r="AC25" s="240">
        <v>290.78610538763473</v>
      </c>
      <c r="AD25" s="240">
        <v>266.05211069328351</v>
      </c>
      <c r="AE25" s="240">
        <v>236.7824730581747</v>
      </c>
      <c r="AF25" s="240">
        <v>219.50042766672928</v>
      </c>
      <c r="AG25" s="240">
        <v>193.50366087520854</v>
      </c>
      <c r="AH25" s="240">
        <v>179.24794451815646</v>
      </c>
      <c r="AI25" s="240">
        <v>149.25448297051565</v>
      </c>
      <c r="AJ25" s="240">
        <v>132.25165797095917</v>
      </c>
      <c r="AK25" s="240">
        <v>122.80089254735589</v>
      </c>
      <c r="AL25" s="240">
        <v>117.3142127418165</v>
      </c>
      <c r="AM25" s="240">
        <v>114.76510205180119</v>
      </c>
      <c r="AN25" s="240">
        <v>103.29284889353735</v>
      </c>
      <c r="AO25" s="240">
        <v>102.86194443708364</v>
      </c>
      <c r="AP25" s="240">
        <v>89.133025067001284</v>
      </c>
      <c r="AQ25" s="240">
        <v>84.76076458945623</v>
      </c>
      <c r="AR25" s="240">
        <v>77.364217624928457</v>
      </c>
      <c r="AS25" s="240">
        <v>68.709787959131774</v>
      </c>
      <c r="AT25" s="240">
        <v>65.79552924557683</v>
      </c>
      <c r="AU25" s="240">
        <v>62.202981468376862</v>
      </c>
      <c r="AV25" s="240">
        <v>60.153907910862621</v>
      </c>
      <c r="AW25" s="240">
        <v>59.708965279694823</v>
      </c>
      <c r="AX25" s="240">
        <v>56.541332966313284</v>
      </c>
      <c r="AY25" s="240">
        <v>56.643528963152725</v>
      </c>
      <c r="AZ25" s="240">
        <v>45.271408876395427</v>
      </c>
      <c r="BA25" s="240">
        <v>44.349563871942799</v>
      </c>
      <c r="BB25" s="240">
        <v>42.978040965751589</v>
      </c>
      <c r="BC25" s="240">
        <v>41.167850397263443</v>
      </c>
      <c r="BD25" s="240">
        <v>40.185953105251848</v>
      </c>
      <c r="BE25" s="240">
        <v>41.216188029079007</v>
      </c>
      <c r="BF25" s="240">
        <v>40.642042135375647</v>
      </c>
      <c r="BG25" s="240">
        <v>41.000860220308674</v>
      </c>
      <c r="BH25" s="240">
        <v>40.663541376757678</v>
      </c>
      <c r="BI25" s="240">
        <v>40.004809259710946</v>
      </c>
      <c r="BJ25" s="240">
        <v>43.445493747610385</v>
      </c>
      <c r="BK25" s="240">
        <v>49.154126154146574</v>
      </c>
      <c r="BL25" s="240">
        <v>54.492892165360452</v>
      </c>
      <c r="BM25" s="240">
        <v>56.784920255479271</v>
      </c>
      <c r="BN25" s="240">
        <v>68.025684387188988</v>
      </c>
      <c r="BO25" s="240">
        <v>72.155633243198395</v>
      </c>
      <c r="BP25" s="240">
        <v>84.776869773226849</v>
      </c>
      <c r="BQ25" s="240">
        <v>106.04114510011658</v>
      </c>
      <c r="BR25" s="240">
        <v>96.33712020566162</v>
      </c>
      <c r="BS25" s="240">
        <v>100.69840498861261</v>
      </c>
      <c r="BT25" s="240">
        <v>105.12738749997681</v>
      </c>
      <c r="BU25" s="240">
        <v>108.90537830633232</v>
      </c>
      <c r="BV25" s="240">
        <v>115.29249992360016</v>
      </c>
      <c r="BW25" s="240">
        <v>119.80744640572331</v>
      </c>
      <c r="BX25" s="240">
        <v>120.30249159222231</v>
      </c>
      <c r="BY25" s="240">
        <v>121.84356579675458</v>
      </c>
      <c r="BZ25" s="240">
        <v>124.41692478744228</v>
      </c>
      <c r="CA25" s="240">
        <v>119.64565495329953</v>
      </c>
      <c r="CB25" s="241">
        <v>123.25132520214555</v>
      </c>
    </row>
    <row r="26" spans="1:80" ht="26.25" customHeight="1" x14ac:dyDescent="0.4">
      <c r="B26" s="64" t="s">
        <v>673</v>
      </c>
      <c r="C26" s="305"/>
      <c r="D26" s="240">
        <v>0</v>
      </c>
      <c r="E26" s="240">
        <v>0</v>
      </c>
      <c r="F26" s="240">
        <v>0</v>
      </c>
      <c r="G26" s="240">
        <v>0</v>
      </c>
      <c r="H26" s="240">
        <v>0</v>
      </c>
      <c r="I26" s="240">
        <v>0</v>
      </c>
      <c r="J26" s="240">
        <v>0</v>
      </c>
      <c r="K26" s="240">
        <v>0</v>
      </c>
      <c r="L26" s="240">
        <v>0</v>
      </c>
      <c r="M26" s="240">
        <v>0</v>
      </c>
      <c r="N26" s="240">
        <v>0</v>
      </c>
      <c r="O26" s="240">
        <v>0</v>
      </c>
      <c r="P26" s="240">
        <v>0</v>
      </c>
      <c r="Q26" s="240">
        <v>0</v>
      </c>
      <c r="R26" s="240">
        <v>0</v>
      </c>
      <c r="S26" s="240">
        <v>0</v>
      </c>
      <c r="T26" s="240">
        <v>0</v>
      </c>
      <c r="U26" s="240">
        <v>0</v>
      </c>
      <c r="V26" s="240">
        <v>0</v>
      </c>
      <c r="W26" s="240">
        <v>0</v>
      </c>
      <c r="X26" s="240">
        <v>0</v>
      </c>
      <c r="Y26" s="240">
        <v>0</v>
      </c>
      <c r="Z26" s="240">
        <v>0</v>
      </c>
      <c r="AA26" s="240">
        <v>0</v>
      </c>
      <c r="AB26" s="240">
        <v>0</v>
      </c>
      <c r="AC26" s="240">
        <v>0</v>
      </c>
      <c r="AD26" s="240">
        <v>0</v>
      </c>
      <c r="AE26" s="240">
        <v>0</v>
      </c>
      <c r="AF26" s="240">
        <v>0</v>
      </c>
      <c r="AG26" s="240">
        <v>0</v>
      </c>
      <c r="AH26" s="240">
        <v>0</v>
      </c>
      <c r="AI26" s="240">
        <v>0</v>
      </c>
      <c r="AJ26" s="240">
        <v>0</v>
      </c>
      <c r="AK26" s="240">
        <v>0</v>
      </c>
      <c r="AL26" s="240">
        <v>0</v>
      </c>
      <c r="AM26" s="240">
        <v>0</v>
      </c>
      <c r="AN26" s="240">
        <v>0</v>
      </c>
      <c r="AO26" s="240">
        <v>0</v>
      </c>
      <c r="AP26" s="240">
        <v>0</v>
      </c>
      <c r="AQ26" s="240">
        <v>0</v>
      </c>
      <c r="AR26" s="240">
        <v>0</v>
      </c>
      <c r="AS26" s="240">
        <v>0</v>
      </c>
      <c r="AT26" s="240">
        <v>0</v>
      </c>
      <c r="AU26" s="240">
        <v>0</v>
      </c>
      <c r="AV26" s="240">
        <v>0</v>
      </c>
      <c r="AW26" s="240">
        <v>0</v>
      </c>
      <c r="AX26" s="240">
        <v>0</v>
      </c>
      <c r="AY26" s="240">
        <v>0</v>
      </c>
      <c r="AZ26" s="240">
        <v>0</v>
      </c>
      <c r="BA26" s="240">
        <v>0</v>
      </c>
      <c r="BB26" s="240">
        <v>0</v>
      </c>
      <c r="BC26" s="240">
        <v>0</v>
      </c>
      <c r="BD26" s="240">
        <v>2038.2311793879976</v>
      </c>
      <c r="BE26" s="240">
        <v>2181.8137603564292</v>
      </c>
      <c r="BF26" s="240">
        <v>2285.3347683831348</v>
      </c>
      <c r="BG26" s="240">
        <v>2421.0148104921573</v>
      </c>
      <c r="BH26" s="240">
        <v>2538.8005490811465</v>
      </c>
      <c r="BI26" s="240">
        <v>2667.9973690177671</v>
      </c>
      <c r="BJ26" s="240">
        <v>2770.605955972504</v>
      </c>
      <c r="BK26" s="240">
        <v>2896.5652640818876</v>
      </c>
      <c r="BL26" s="240">
        <v>3039.8539976117972</v>
      </c>
      <c r="BM26" s="240">
        <v>3279.363696469688</v>
      </c>
      <c r="BN26" s="240">
        <v>3531.1121436509447</v>
      </c>
      <c r="BO26" s="240">
        <v>3660.9404045506972</v>
      </c>
      <c r="BP26" s="240">
        <v>3850.5553280549871</v>
      </c>
      <c r="BQ26" s="240">
        <v>3859.0558113965772</v>
      </c>
      <c r="BR26" s="240">
        <v>4021.2797716237615</v>
      </c>
      <c r="BS26" s="240">
        <v>4070.6598268422968</v>
      </c>
      <c r="BT26" s="240">
        <v>4085.6864075141452</v>
      </c>
      <c r="BU26" s="240">
        <v>4074.4160692191049</v>
      </c>
      <c r="BV26" s="240">
        <v>4187.8525809402208</v>
      </c>
      <c r="BW26" s="240">
        <v>4259.5497591869362</v>
      </c>
      <c r="BX26" s="240">
        <v>4299.562299144276</v>
      </c>
      <c r="BY26" s="240">
        <v>4397.8397025905297</v>
      </c>
      <c r="BZ26" s="240">
        <v>4564.590906592699</v>
      </c>
      <c r="CA26" s="240">
        <v>4702.0937192251122</v>
      </c>
      <c r="CB26" s="241">
        <v>4826.1878810569451</v>
      </c>
    </row>
    <row r="27" spans="1:80" ht="15.75" customHeight="1" thickBot="1" x14ac:dyDescent="0.45">
      <c r="B27" s="387"/>
      <c r="C27" s="305"/>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1"/>
    </row>
    <row r="28" spans="1:80" ht="39.75" customHeight="1" x14ac:dyDescent="0.4">
      <c r="A28" s="250"/>
      <c r="B28" s="251" t="s">
        <v>675</v>
      </c>
      <c r="C28" s="252"/>
      <c r="D28" s="253" t="s">
        <v>431</v>
      </c>
      <c r="E28" s="253" t="s">
        <v>432</v>
      </c>
      <c r="F28" s="253" t="s">
        <v>433</v>
      </c>
      <c r="G28" s="253" t="s">
        <v>434</v>
      </c>
      <c r="H28" s="253" t="s">
        <v>435</v>
      </c>
      <c r="I28" s="253" t="s">
        <v>436</v>
      </c>
      <c r="J28" s="253" t="s">
        <v>437</v>
      </c>
      <c r="K28" s="253" t="s">
        <v>438</v>
      </c>
      <c r="L28" s="253" t="s">
        <v>439</v>
      </c>
      <c r="M28" s="253" t="s">
        <v>440</v>
      </c>
      <c r="N28" s="253" t="s">
        <v>441</v>
      </c>
      <c r="O28" s="253" t="s">
        <v>442</v>
      </c>
      <c r="P28" s="253" t="s">
        <v>443</v>
      </c>
      <c r="Q28" s="253" t="s">
        <v>444</v>
      </c>
      <c r="R28" s="253" t="s">
        <v>445</v>
      </c>
      <c r="S28" s="253" t="s">
        <v>446</v>
      </c>
      <c r="T28" s="253" t="s">
        <v>447</v>
      </c>
      <c r="U28" s="253" t="s">
        <v>448</v>
      </c>
      <c r="V28" s="253" t="s">
        <v>449</v>
      </c>
      <c r="W28" s="253" t="s">
        <v>450</v>
      </c>
      <c r="X28" s="253" t="s">
        <v>451</v>
      </c>
      <c r="Y28" s="253" t="s">
        <v>452</v>
      </c>
      <c r="Z28" s="253" t="s">
        <v>453</v>
      </c>
      <c r="AA28" s="253" t="s">
        <v>454</v>
      </c>
      <c r="AB28" s="253" t="s">
        <v>455</v>
      </c>
      <c r="AC28" s="253" t="s">
        <v>456</v>
      </c>
      <c r="AD28" s="253" t="s">
        <v>457</v>
      </c>
      <c r="AE28" s="253" t="s">
        <v>458</v>
      </c>
      <c r="AF28" s="253" t="s">
        <v>459</v>
      </c>
      <c r="AG28" s="253" t="s">
        <v>460</v>
      </c>
      <c r="AH28" s="253" t="s">
        <v>461</v>
      </c>
      <c r="AI28" s="253" t="s">
        <v>462</v>
      </c>
      <c r="AJ28" s="253" t="s">
        <v>463</v>
      </c>
      <c r="AK28" s="253" t="s">
        <v>464</v>
      </c>
      <c r="AL28" s="253" t="s">
        <v>465</v>
      </c>
      <c r="AM28" s="253" t="s">
        <v>466</v>
      </c>
      <c r="AN28" s="253" t="s">
        <v>467</v>
      </c>
      <c r="AO28" s="253" t="s">
        <v>468</v>
      </c>
      <c r="AP28" s="253" t="s">
        <v>469</v>
      </c>
      <c r="AQ28" s="253" t="s">
        <v>470</v>
      </c>
      <c r="AR28" s="253" t="s">
        <v>471</v>
      </c>
      <c r="AS28" s="253" t="s">
        <v>472</v>
      </c>
      <c r="AT28" s="253" t="s">
        <v>473</v>
      </c>
      <c r="AU28" s="253" t="s">
        <v>474</v>
      </c>
      <c r="AV28" s="253" t="s">
        <v>475</v>
      </c>
      <c r="AW28" s="253" t="s">
        <v>476</v>
      </c>
      <c r="AX28" s="253" t="s">
        <v>477</v>
      </c>
      <c r="AY28" s="253" t="s">
        <v>478</v>
      </c>
      <c r="AZ28" s="253" t="s">
        <v>479</v>
      </c>
      <c r="BA28" s="253" t="s">
        <v>480</v>
      </c>
      <c r="BB28" s="253" t="s">
        <v>481</v>
      </c>
      <c r="BC28" s="253" t="s">
        <v>482</v>
      </c>
      <c r="BD28" s="253" t="s">
        <v>483</v>
      </c>
      <c r="BE28" s="253" t="s">
        <v>484</v>
      </c>
      <c r="BF28" s="253" t="s">
        <v>485</v>
      </c>
      <c r="BG28" s="253" t="s">
        <v>486</v>
      </c>
      <c r="BH28" s="253" t="s">
        <v>487</v>
      </c>
      <c r="BI28" s="253" t="s">
        <v>488</v>
      </c>
      <c r="BJ28" s="253" t="s">
        <v>489</v>
      </c>
      <c r="BK28" s="253" t="s">
        <v>490</v>
      </c>
      <c r="BL28" s="253" t="s">
        <v>491</v>
      </c>
      <c r="BM28" s="253" t="s">
        <v>492</v>
      </c>
      <c r="BN28" s="253" t="s">
        <v>493</v>
      </c>
      <c r="BO28" s="253" t="s">
        <v>494</v>
      </c>
      <c r="BP28" s="253" t="s">
        <v>495</v>
      </c>
      <c r="BQ28" s="253" t="s">
        <v>496</v>
      </c>
      <c r="BR28" s="253" t="s">
        <v>497</v>
      </c>
      <c r="BS28" s="253" t="s">
        <v>498</v>
      </c>
      <c r="BT28" s="253" t="s">
        <v>499</v>
      </c>
      <c r="BU28" s="253" t="s">
        <v>500</v>
      </c>
      <c r="BV28" s="253" t="s">
        <v>501</v>
      </c>
      <c r="BW28" s="253" t="s">
        <v>502</v>
      </c>
      <c r="BX28" s="253" t="s">
        <v>503</v>
      </c>
      <c r="BY28" s="253" t="s">
        <v>504</v>
      </c>
      <c r="BZ28" s="253" t="s">
        <v>505</v>
      </c>
      <c r="CA28" s="253" t="s">
        <v>506</v>
      </c>
      <c r="CB28" s="254" t="s">
        <v>507</v>
      </c>
    </row>
    <row r="29" spans="1:80" s="175" customFormat="1" ht="26.25" customHeight="1" x14ac:dyDescent="0.4">
      <c r="A29" s="302"/>
      <c r="B29" s="66" t="s">
        <v>676</v>
      </c>
      <c r="D29" s="131"/>
      <c r="E29" s="131"/>
      <c r="F29" s="131"/>
      <c r="G29" s="131"/>
      <c r="H29" s="131"/>
      <c r="I29" s="131"/>
      <c r="J29" s="131"/>
      <c r="K29" s="131">
        <v>4621</v>
      </c>
      <c r="L29" s="131">
        <v>4729</v>
      </c>
      <c r="M29" s="131">
        <v>4832</v>
      </c>
      <c r="N29" s="131">
        <v>5412</v>
      </c>
      <c r="O29" s="131">
        <v>5541</v>
      </c>
      <c r="P29" s="131">
        <v>5661</v>
      </c>
      <c r="Q29" s="131">
        <v>5778</v>
      </c>
      <c r="R29" s="131">
        <v>5919</v>
      </c>
      <c r="S29" s="131">
        <v>5965</v>
      </c>
      <c r="T29" s="131">
        <v>6142</v>
      </c>
      <c r="U29" s="131">
        <v>6340</v>
      </c>
      <c r="V29" s="131">
        <v>6523</v>
      </c>
      <c r="W29" s="131">
        <v>6751</v>
      </c>
      <c r="X29" s="131">
        <v>6955</v>
      </c>
      <c r="Y29" s="131">
        <v>7151</v>
      </c>
      <c r="Z29" s="131">
        <v>7344</v>
      </c>
      <c r="AA29" s="131">
        <v>7495</v>
      </c>
      <c r="AB29" s="131">
        <v>7648</v>
      </c>
      <c r="AC29" s="131">
        <v>7803</v>
      </c>
      <c r="AD29" s="131">
        <v>7951</v>
      </c>
      <c r="AE29" s="131">
        <v>8128</v>
      </c>
      <c r="AF29" s="131">
        <v>8315</v>
      </c>
      <c r="AG29" s="131">
        <v>8436</v>
      </c>
      <c r="AH29" s="131">
        <v>8579</v>
      </c>
      <c r="AI29" s="131">
        <v>8727</v>
      </c>
      <c r="AJ29" s="131">
        <v>8895</v>
      </c>
      <c r="AK29" s="131">
        <v>9074</v>
      </c>
      <c r="AL29" s="131">
        <v>9164</v>
      </c>
      <c r="AM29" s="131">
        <v>9261</v>
      </c>
      <c r="AN29" s="131">
        <v>9298</v>
      </c>
      <c r="AO29" s="131">
        <v>9495</v>
      </c>
      <c r="AP29" s="131">
        <v>9627</v>
      </c>
      <c r="AQ29" s="131">
        <v>9700</v>
      </c>
      <c r="AR29" s="131">
        <v>9755</v>
      </c>
      <c r="AS29" s="131">
        <v>9755</v>
      </c>
      <c r="AT29" s="131">
        <v>9930</v>
      </c>
      <c r="AU29" s="131">
        <v>9990</v>
      </c>
      <c r="AV29" s="131">
        <v>10056</v>
      </c>
      <c r="AW29" s="131">
        <v>10061</v>
      </c>
      <c r="AX29" s="131">
        <v>10097</v>
      </c>
      <c r="AY29" s="131">
        <v>10384</v>
      </c>
      <c r="AZ29" s="131">
        <v>10536</v>
      </c>
      <c r="BA29" s="131">
        <v>10680</v>
      </c>
      <c r="BB29" s="131">
        <v>10782</v>
      </c>
      <c r="BC29" s="131">
        <v>10936</v>
      </c>
      <c r="BD29" s="131">
        <v>11004</v>
      </c>
      <c r="BE29" s="131">
        <v>11095</v>
      </c>
      <c r="BF29" s="131">
        <v>11195</v>
      </c>
      <c r="BG29" s="131">
        <v>11320</v>
      </c>
      <c r="BH29" s="131">
        <v>11477</v>
      </c>
      <c r="BI29" s="131">
        <v>11585</v>
      </c>
      <c r="BJ29" s="131">
        <v>11715</v>
      </c>
      <c r="BK29" s="131">
        <v>11938</v>
      </c>
      <c r="BL29" s="131">
        <v>12160</v>
      </c>
      <c r="BM29" s="131">
        <v>12410</v>
      </c>
      <c r="BN29" s="131">
        <v>12566</v>
      </c>
      <c r="BO29" s="131">
        <v>12667</v>
      </c>
      <c r="BP29" s="131">
        <v>12810</v>
      </c>
      <c r="BQ29" s="131">
        <v>12888</v>
      </c>
      <c r="BR29" s="131">
        <v>12958</v>
      </c>
      <c r="BS29" s="131">
        <v>12957</v>
      </c>
      <c r="BT29" s="131">
        <v>12930</v>
      </c>
      <c r="BU29" s="131">
        <v>12838</v>
      </c>
      <c r="BV29" s="131">
        <v>12724</v>
      </c>
      <c r="BW29" s="131">
        <v>12481</v>
      </c>
      <c r="BX29" s="131">
        <v>12392</v>
      </c>
      <c r="BY29" s="131">
        <v>12529</v>
      </c>
      <c r="BZ29" s="131">
        <v>12711</v>
      </c>
      <c r="CA29" s="131">
        <v>12915</v>
      </c>
      <c r="CB29" s="379">
        <v>13142</v>
      </c>
    </row>
    <row r="30" spans="1:80" ht="26.25" customHeight="1" x14ac:dyDescent="0.4">
      <c r="B30" s="64" t="s">
        <v>668</v>
      </c>
      <c r="K30" s="153">
        <f t="shared" ref="K30:AP30" si="14">K29-K37</f>
        <v>4621</v>
      </c>
      <c r="L30" s="153">
        <f t="shared" si="14"/>
        <v>4729</v>
      </c>
      <c r="M30" s="153">
        <f t="shared" si="14"/>
        <v>4832</v>
      </c>
      <c r="N30" s="153">
        <f t="shared" si="14"/>
        <v>5412</v>
      </c>
      <c r="O30" s="153">
        <f t="shared" si="14"/>
        <v>5541</v>
      </c>
      <c r="P30" s="153">
        <f t="shared" si="14"/>
        <v>5661</v>
      </c>
      <c r="Q30" s="153">
        <f t="shared" si="14"/>
        <v>5778</v>
      </c>
      <c r="R30" s="153">
        <f t="shared" si="14"/>
        <v>5919</v>
      </c>
      <c r="S30" s="153">
        <f t="shared" si="14"/>
        <v>5965</v>
      </c>
      <c r="T30" s="153">
        <f t="shared" si="14"/>
        <v>6142</v>
      </c>
      <c r="U30" s="153">
        <f t="shared" si="14"/>
        <v>6340</v>
      </c>
      <c r="V30" s="153">
        <f t="shared" si="14"/>
        <v>6523</v>
      </c>
      <c r="W30" s="153">
        <f t="shared" si="14"/>
        <v>6751</v>
      </c>
      <c r="X30" s="153">
        <f t="shared" si="14"/>
        <v>6955</v>
      </c>
      <c r="Y30" s="153">
        <f t="shared" si="14"/>
        <v>7151</v>
      </c>
      <c r="Z30" s="153">
        <f t="shared" si="14"/>
        <v>7344</v>
      </c>
      <c r="AA30" s="153">
        <f t="shared" si="14"/>
        <v>7365</v>
      </c>
      <c r="AB30" s="153">
        <f t="shared" si="14"/>
        <v>7525</v>
      </c>
      <c r="AC30" s="153">
        <f t="shared" si="14"/>
        <v>7693</v>
      </c>
      <c r="AD30" s="153">
        <f t="shared" si="14"/>
        <v>7853</v>
      </c>
      <c r="AE30" s="153">
        <f t="shared" si="14"/>
        <v>8035</v>
      </c>
      <c r="AF30" s="153">
        <f t="shared" si="14"/>
        <v>8236</v>
      </c>
      <c r="AG30" s="153">
        <f t="shared" si="14"/>
        <v>8364</v>
      </c>
      <c r="AH30" s="153">
        <f t="shared" si="14"/>
        <v>8516</v>
      </c>
      <c r="AI30" s="153">
        <f t="shared" si="14"/>
        <v>8672</v>
      </c>
      <c r="AJ30" s="153">
        <f t="shared" si="14"/>
        <v>8844</v>
      </c>
      <c r="AK30" s="153">
        <f t="shared" si="14"/>
        <v>9028</v>
      </c>
      <c r="AL30" s="153">
        <f t="shared" si="14"/>
        <v>9121</v>
      </c>
      <c r="AM30" s="153">
        <f t="shared" si="14"/>
        <v>9221</v>
      </c>
      <c r="AN30" s="153">
        <f t="shared" si="14"/>
        <v>9259</v>
      </c>
      <c r="AO30" s="153">
        <f t="shared" si="14"/>
        <v>9459</v>
      </c>
      <c r="AP30" s="153">
        <f t="shared" si="14"/>
        <v>9589</v>
      </c>
      <c r="AQ30" s="153">
        <f t="shared" ref="AQ30:BV30" si="15">AQ29-AQ37</f>
        <v>9663</v>
      </c>
      <c r="AR30" s="153">
        <f t="shared" si="15"/>
        <v>9719</v>
      </c>
      <c r="AS30" s="153">
        <f t="shared" si="15"/>
        <v>9720</v>
      </c>
      <c r="AT30" s="153">
        <f t="shared" si="15"/>
        <v>9898</v>
      </c>
      <c r="AU30" s="153">
        <f t="shared" si="15"/>
        <v>9959</v>
      </c>
      <c r="AV30" s="153">
        <f t="shared" si="15"/>
        <v>10027</v>
      </c>
      <c r="AW30" s="153">
        <f t="shared" si="15"/>
        <v>10033</v>
      </c>
      <c r="AX30" s="153">
        <f t="shared" si="15"/>
        <v>10070</v>
      </c>
      <c r="AY30" s="153">
        <f t="shared" si="15"/>
        <v>10356</v>
      </c>
      <c r="AZ30" s="153">
        <f t="shared" si="15"/>
        <v>10509</v>
      </c>
      <c r="BA30" s="153">
        <f t="shared" si="15"/>
        <v>10654</v>
      </c>
      <c r="BB30" s="153">
        <f t="shared" si="15"/>
        <v>10758</v>
      </c>
      <c r="BC30" s="153">
        <f t="shared" si="15"/>
        <v>10913</v>
      </c>
      <c r="BD30" s="153">
        <f t="shared" si="15"/>
        <v>10981</v>
      </c>
      <c r="BE30" s="153">
        <f t="shared" si="15"/>
        <v>11072</v>
      </c>
      <c r="BF30" s="153">
        <f t="shared" si="15"/>
        <v>11171</v>
      </c>
      <c r="BG30" s="153">
        <f t="shared" si="15"/>
        <v>11297</v>
      </c>
      <c r="BH30" s="153">
        <f t="shared" si="15"/>
        <v>11454</v>
      </c>
      <c r="BI30" s="153">
        <f t="shared" si="15"/>
        <v>11562</v>
      </c>
      <c r="BJ30" s="153">
        <f t="shared" si="15"/>
        <v>11692</v>
      </c>
      <c r="BK30" s="153">
        <f t="shared" si="15"/>
        <v>11913</v>
      </c>
      <c r="BL30" s="153">
        <f t="shared" si="15"/>
        <v>12134</v>
      </c>
      <c r="BM30" s="153">
        <f t="shared" si="15"/>
        <v>12382</v>
      </c>
      <c r="BN30" s="153">
        <f t="shared" si="15"/>
        <v>12537</v>
      </c>
      <c r="BO30" s="153">
        <f t="shared" si="15"/>
        <v>12634</v>
      </c>
      <c r="BP30" s="153">
        <f t="shared" si="15"/>
        <v>12775</v>
      </c>
      <c r="BQ30" s="153">
        <f t="shared" si="15"/>
        <v>12846</v>
      </c>
      <c r="BR30" s="153">
        <f t="shared" si="15"/>
        <v>12912</v>
      </c>
      <c r="BS30" s="153">
        <f t="shared" si="15"/>
        <v>12909</v>
      </c>
      <c r="BT30" s="153">
        <f t="shared" si="15"/>
        <v>12879</v>
      </c>
      <c r="BU30" s="153">
        <f t="shared" si="15"/>
        <v>12790</v>
      </c>
      <c r="BV30" s="153">
        <f t="shared" si="15"/>
        <v>12669</v>
      </c>
      <c r="BW30" s="153">
        <f t="shared" ref="BW30:CB30" si="16">BW29-BW37</f>
        <v>12429</v>
      </c>
      <c r="BX30" s="153">
        <f t="shared" si="16"/>
        <v>12339</v>
      </c>
      <c r="BY30" s="153">
        <f t="shared" si="16"/>
        <v>12476</v>
      </c>
      <c r="BZ30" s="153">
        <f t="shared" si="16"/>
        <v>12657</v>
      </c>
      <c r="CA30" s="153">
        <f t="shared" si="16"/>
        <v>12862</v>
      </c>
      <c r="CB30" s="154">
        <f t="shared" si="16"/>
        <v>13087</v>
      </c>
    </row>
    <row r="31" spans="1:80" x14ac:dyDescent="0.4">
      <c r="B31" s="171" t="s">
        <v>669</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0</v>
      </c>
      <c r="AG31" s="153">
        <v>0</v>
      </c>
      <c r="AH31" s="153">
        <v>0</v>
      </c>
      <c r="AI31" s="153">
        <v>0</v>
      </c>
      <c r="AJ31" s="153">
        <v>0</v>
      </c>
      <c r="AK31" s="153">
        <v>0</v>
      </c>
      <c r="AL31" s="153">
        <v>0</v>
      </c>
      <c r="AM31" s="153">
        <v>0</v>
      </c>
      <c r="AN31" s="153">
        <v>0</v>
      </c>
      <c r="AO31" s="153">
        <v>0</v>
      </c>
      <c r="AP31" s="153">
        <v>0</v>
      </c>
      <c r="AQ31" s="153">
        <v>0</v>
      </c>
      <c r="AR31" s="153">
        <v>0</v>
      </c>
      <c r="AS31" s="153">
        <v>0</v>
      </c>
      <c r="AT31" s="153">
        <v>0</v>
      </c>
      <c r="AU31" s="153">
        <v>0</v>
      </c>
      <c r="AV31" s="153">
        <v>0</v>
      </c>
      <c r="AW31" s="153">
        <v>0</v>
      </c>
      <c r="AX31" s="153">
        <v>0</v>
      </c>
      <c r="AY31" s="153">
        <v>0</v>
      </c>
      <c r="AZ31" s="153">
        <v>0</v>
      </c>
      <c r="BA31" s="153">
        <v>0</v>
      </c>
      <c r="BB31" s="153">
        <v>0</v>
      </c>
      <c r="BC31" s="153">
        <v>0</v>
      </c>
      <c r="BD31" s="153">
        <v>10875</v>
      </c>
      <c r="BE31" s="153">
        <v>11018</v>
      </c>
      <c r="BF31" s="153">
        <v>11102</v>
      </c>
      <c r="BG31" s="153">
        <v>11231</v>
      </c>
      <c r="BH31" s="153">
        <v>11384</v>
      </c>
      <c r="BI31" s="153">
        <v>11492</v>
      </c>
      <c r="BJ31" s="153">
        <v>11617</v>
      </c>
      <c r="BK31" s="153">
        <v>11837</v>
      </c>
      <c r="BL31" s="153">
        <v>12053</v>
      </c>
      <c r="BM31" s="153">
        <v>12285</v>
      </c>
      <c r="BN31" s="153">
        <v>12460</v>
      </c>
      <c r="BO31" s="153">
        <v>12556</v>
      </c>
      <c r="BP31" s="153">
        <v>12737</v>
      </c>
      <c r="BQ31" s="153">
        <v>12814</v>
      </c>
      <c r="BR31" s="153">
        <v>12887</v>
      </c>
      <c r="BS31" s="153">
        <v>12890</v>
      </c>
      <c r="BT31" s="153">
        <v>12681</v>
      </c>
      <c r="BU31" s="153">
        <v>12144</v>
      </c>
      <c r="BV31" s="153">
        <v>11679</v>
      </c>
      <c r="BW31" s="153">
        <v>11135</v>
      </c>
      <c r="BX31" s="153">
        <v>10656</v>
      </c>
      <c r="BY31" s="153">
        <v>10166</v>
      </c>
      <c r="BZ31" s="153">
        <v>9672</v>
      </c>
      <c r="CA31" s="153">
        <v>9177</v>
      </c>
      <c r="CB31" s="154">
        <v>8685</v>
      </c>
    </row>
    <row r="32" spans="1:80" x14ac:dyDescent="0.4">
      <c r="B32" s="171" t="s">
        <v>318</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0</v>
      </c>
      <c r="AT32" s="153">
        <v>0</v>
      </c>
      <c r="AU32" s="153">
        <v>0</v>
      </c>
      <c r="AV32" s="153">
        <v>0</v>
      </c>
      <c r="AW32" s="153">
        <v>0</v>
      </c>
      <c r="AX32" s="153">
        <v>0</v>
      </c>
      <c r="AY32" s="153">
        <v>0</v>
      </c>
      <c r="AZ32" s="153">
        <v>0</v>
      </c>
      <c r="BA32" s="153">
        <v>0</v>
      </c>
      <c r="BB32" s="153">
        <v>0</v>
      </c>
      <c r="BC32" s="153">
        <v>0</v>
      </c>
      <c r="BD32" s="153">
        <v>8670</v>
      </c>
      <c r="BE32" s="153">
        <v>8834</v>
      </c>
      <c r="BF32" s="153">
        <v>8961</v>
      </c>
      <c r="BG32" s="153">
        <v>9117</v>
      </c>
      <c r="BH32" s="153">
        <v>9296</v>
      </c>
      <c r="BI32" s="153">
        <v>9439</v>
      </c>
      <c r="BJ32" s="153">
        <v>9594</v>
      </c>
      <c r="BK32" s="153">
        <v>9842</v>
      </c>
      <c r="BL32" s="153">
        <v>10087</v>
      </c>
      <c r="BM32" s="153">
        <v>10358</v>
      </c>
      <c r="BN32" s="153">
        <v>10563</v>
      </c>
      <c r="BO32" s="153">
        <v>10702</v>
      </c>
      <c r="BP32" s="153">
        <v>10874</v>
      </c>
      <c r="BQ32" s="153">
        <v>10984</v>
      </c>
      <c r="BR32" s="153">
        <v>11096</v>
      </c>
      <c r="BS32" s="153">
        <v>11145</v>
      </c>
      <c r="BT32" s="153">
        <v>10995</v>
      </c>
      <c r="BU32" s="153">
        <v>10570</v>
      </c>
      <c r="BV32" s="153">
        <v>10184</v>
      </c>
      <c r="BW32" s="153">
        <v>9739</v>
      </c>
      <c r="BX32" s="153">
        <v>9350</v>
      </c>
      <c r="BY32" s="153">
        <v>8952</v>
      </c>
      <c r="BZ32" s="153">
        <v>8550</v>
      </c>
      <c r="CA32" s="153">
        <v>8143</v>
      </c>
      <c r="CB32" s="154">
        <v>7733</v>
      </c>
    </row>
    <row r="33" spans="1:80" x14ac:dyDescent="0.4">
      <c r="B33" s="171" t="s">
        <v>670</v>
      </c>
      <c r="BJ33" s="153">
        <v>8</v>
      </c>
      <c r="BK33" s="153">
        <v>24</v>
      </c>
      <c r="BL33" s="153">
        <v>46</v>
      </c>
      <c r="BM33" s="153">
        <v>58</v>
      </c>
      <c r="BN33" s="153">
        <v>66</v>
      </c>
      <c r="BO33" s="153">
        <v>59</v>
      </c>
      <c r="BP33" s="153">
        <v>56</v>
      </c>
      <c r="BQ33" s="153">
        <v>56</v>
      </c>
      <c r="BR33" s="153">
        <v>50</v>
      </c>
      <c r="BS33" s="153">
        <v>47</v>
      </c>
      <c r="BT33" s="153">
        <v>49</v>
      </c>
      <c r="BU33" s="153">
        <v>44</v>
      </c>
      <c r="BV33" s="153">
        <v>30</v>
      </c>
      <c r="BW33" s="153">
        <v>20</v>
      </c>
      <c r="BX33" s="153">
        <v>14</v>
      </c>
      <c r="BY33" s="153">
        <v>10</v>
      </c>
      <c r="BZ33" s="153">
        <v>6</v>
      </c>
      <c r="CA33" s="153">
        <v>4</v>
      </c>
      <c r="CB33" s="154">
        <v>2</v>
      </c>
    </row>
    <row r="34" spans="1:80" x14ac:dyDescent="0.4">
      <c r="B34" s="171" t="s">
        <v>671</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0</v>
      </c>
      <c r="AA34" s="153">
        <v>0</v>
      </c>
      <c r="AB34" s="153">
        <v>0</v>
      </c>
      <c r="AC34" s="153">
        <v>0</v>
      </c>
      <c r="AD34" s="153">
        <v>0</v>
      </c>
      <c r="AE34" s="153">
        <v>0</v>
      </c>
      <c r="AF34" s="153">
        <v>0</v>
      </c>
      <c r="AG34" s="153">
        <v>0</v>
      </c>
      <c r="AH34" s="153">
        <v>0</v>
      </c>
      <c r="AI34" s="153">
        <v>80</v>
      </c>
      <c r="AJ34" s="153">
        <v>276</v>
      </c>
      <c r="AK34" s="153">
        <v>476</v>
      </c>
      <c r="AL34" s="153">
        <v>658</v>
      </c>
      <c r="AM34" s="153">
        <v>882</v>
      </c>
      <c r="AN34" s="153">
        <v>1009</v>
      </c>
      <c r="AO34" s="153">
        <v>1434</v>
      </c>
      <c r="AP34" s="153">
        <v>1786</v>
      </c>
      <c r="AQ34" s="153">
        <v>2077</v>
      </c>
      <c r="AR34" s="153">
        <v>2382</v>
      </c>
      <c r="AS34" s="153">
        <v>2515</v>
      </c>
      <c r="AT34" s="153">
        <v>3044</v>
      </c>
      <c r="AU34" s="153">
        <v>3349</v>
      </c>
      <c r="AV34" s="153">
        <v>3642</v>
      </c>
      <c r="AW34" s="153">
        <v>3925</v>
      </c>
      <c r="AX34" s="153">
        <v>4219</v>
      </c>
      <c r="AY34" s="153">
        <v>4552</v>
      </c>
      <c r="AZ34" s="153">
        <v>4927</v>
      </c>
      <c r="BA34" s="153">
        <v>5280</v>
      </c>
      <c r="BB34" s="153">
        <v>5615</v>
      </c>
      <c r="BC34" s="153">
        <v>5947</v>
      </c>
      <c r="BD34" s="153">
        <v>6276</v>
      </c>
      <c r="BE34" s="153">
        <v>6589</v>
      </c>
      <c r="BF34" s="153">
        <v>6851</v>
      </c>
      <c r="BG34" s="153">
        <v>7122</v>
      </c>
      <c r="BH34" s="153">
        <v>7425</v>
      </c>
      <c r="BI34" s="153">
        <v>7700</v>
      </c>
      <c r="BJ34" s="153">
        <v>7963</v>
      </c>
      <c r="BK34" s="153">
        <v>8324</v>
      </c>
      <c r="BL34" s="153">
        <v>8673</v>
      </c>
      <c r="BM34" s="153">
        <v>9052</v>
      </c>
      <c r="BN34" s="153">
        <v>9320</v>
      </c>
      <c r="BO34" s="153">
        <v>9549</v>
      </c>
      <c r="BP34" s="153">
        <v>9848</v>
      </c>
      <c r="BQ34" s="153">
        <v>10021</v>
      </c>
      <c r="BR34" s="153">
        <v>10207</v>
      </c>
      <c r="BS34" s="153">
        <v>10335</v>
      </c>
      <c r="BT34" s="153">
        <v>10250</v>
      </c>
      <c r="BU34" s="153">
        <v>9876</v>
      </c>
      <c r="BV34" s="153">
        <v>9562</v>
      </c>
      <c r="BW34" s="153">
        <v>9162</v>
      </c>
      <c r="BX34" s="153">
        <v>8823</v>
      </c>
      <c r="BY34" s="153">
        <v>8467</v>
      </c>
      <c r="BZ34" s="153">
        <v>8104</v>
      </c>
      <c r="CA34" s="153">
        <v>7739</v>
      </c>
      <c r="CB34" s="154">
        <v>7363</v>
      </c>
    </row>
    <row r="35" spans="1:80" x14ac:dyDescent="0.4">
      <c r="B35" s="171" t="s">
        <v>693</v>
      </c>
      <c r="BT35" s="153">
        <v>197</v>
      </c>
      <c r="BU35" s="153">
        <v>593</v>
      </c>
      <c r="BV35" s="153">
        <v>987</v>
      </c>
      <c r="BW35" s="153">
        <v>1294</v>
      </c>
      <c r="BX35" s="153">
        <v>1687</v>
      </c>
      <c r="BY35" s="153">
        <v>2319</v>
      </c>
      <c r="BZ35" s="153">
        <v>2999</v>
      </c>
      <c r="CA35" s="153">
        <v>3701</v>
      </c>
      <c r="CB35" s="154">
        <v>4423</v>
      </c>
    </row>
    <row r="36" spans="1:80" x14ac:dyDescent="0.4">
      <c r="B36" s="171" t="s">
        <v>321</v>
      </c>
      <c r="BT36" s="153">
        <v>60</v>
      </c>
      <c r="BU36" s="153">
        <v>175</v>
      </c>
      <c r="BV36" s="153">
        <v>287</v>
      </c>
      <c r="BW36" s="153">
        <v>362</v>
      </c>
      <c r="BX36" s="153">
        <v>441</v>
      </c>
      <c r="BY36" s="153">
        <v>560</v>
      </c>
      <c r="BZ36" s="153">
        <v>684</v>
      </c>
      <c r="CA36" s="153">
        <v>801</v>
      </c>
      <c r="CB36" s="154">
        <v>914</v>
      </c>
    </row>
    <row r="37" spans="1:80" x14ac:dyDescent="0.4">
      <c r="B37" s="386" t="s">
        <v>677</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130</v>
      </c>
      <c r="AB37" s="153">
        <v>123</v>
      </c>
      <c r="AC37" s="153">
        <v>110</v>
      </c>
      <c r="AD37" s="153">
        <v>98</v>
      </c>
      <c r="AE37" s="153">
        <v>93</v>
      </c>
      <c r="AF37" s="153">
        <v>79</v>
      </c>
      <c r="AG37" s="153">
        <v>72</v>
      </c>
      <c r="AH37" s="153">
        <v>63</v>
      </c>
      <c r="AI37" s="153">
        <v>55</v>
      </c>
      <c r="AJ37" s="153">
        <v>51</v>
      </c>
      <c r="AK37" s="153">
        <v>46</v>
      </c>
      <c r="AL37" s="153">
        <v>43</v>
      </c>
      <c r="AM37" s="153">
        <v>40</v>
      </c>
      <c r="AN37" s="153">
        <v>39</v>
      </c>
      <c r="AO37" s="153">
        <v>36</v>
      </c>
      <c r="AP37" s="153">
        <v>38</v>
      </c>
      <c r="AQ37" s="153">
        <v>37</v>
      </c>
      <c r="AR37" s="153">
        <v>36</v>
      </c>
      <c r="AS37" s="153">
        <v>35</v>
      </c>
      <c r="AT37" s="153">
        <v>32</v>
      </c>
      <c r="AU37" s="153">
        <v>31</v>
      </c>
      <c r="AV37" s="153">
        <v>29</v>
      </c>
      <c r="AW37" s="153">
        <v>28</v>
      </c>
      <c r="AX37" s="153">
        <v>27</v>
      </c>
      <c r="AY37" s="153">
        <v>28</v>
      </c>
      <c r="AZ37" s="153">
        <v>27</v>
      </c>
      <c r="BA37" s="153">
        <v>26</v>
      </c>
      <c r="BB37" s="153">
        <v>24</v>
      </c>
      <c r="BC37" s="153">
        <v>23</v>
      </c>
      <c r="BD37" s="153">
        <v>23</v>
      </c>
      <c r="BE37" s="153">
        <v>23</v>
      </c>
      <c r="BF37" s="153">
        <v>24</v>
      </c>
      <c r="BG37" s="153">
        <v>23</v>
      </c>
      <c r="BH37" s="153">
        <v>23</v>
      </c>
      <c r="BI37" s="153">
        <v>23</v>
      </c>
      <c r="BJ37" s="153">
        <v>23</v>
      </c>
      <c r="BK37" s="153">
        <v>25</v>
      </c>
      <c r="BL37" s="153">
        <v>26</v>
      </c>
      <c r="BM37" s="153">
        <v>28</v>
      </c>
      <c r="BN37" s="153">
        <v>29</v>
      </c>
      <c r="BO37" s="153">
        <v>33</v>
      </c>
      <c r="BP37" s="153">
        <v>35</v>
      </c>
      <c r="BQ37" s="153">
        <v>42</v>
      </c>
      <c r="BR37" s="153">
        <v>46</v>
      </c>
      <c r="BS37" s="153">
        <v>48</v>
      </c>
      <c r="BT37" s="153">
        <v>51</v>
      </c>
      <c r="BU37" s="153">
        <v>48</v>
      </c>
      <c r="BV37" s="153">
        <v>55</v>
      </c>
      <c r="BW37" s="153">
        <v>52</v>
      </c>
      <c r="BX37" s="153">
        <v>53</v>
      </c>
      <c r="BY37" s="153">
        <v>53</v>
      </c>
      <c r="BZ37" s="153">
        <v>54</v>
      </c>
      <c r="CA37" s="153">
        <v>53</v>
      </c>
      <c r="CB37" s="154">
        <v>55</v>
      </c>
    </row>
    <row r="38" spans="1:80" ht="26.25" customHeight="1" x14ac:dyDescent="0.4">
      <c r="B38" s="386" t="s">
        <v>673</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153">
        <v>0</v>
      </c>
      <c r="AY38" s="153">
        <v>721</v>
      </c>
      <c r="AZ38" s="153">
        <v>752</v>
      </c>
      <c r="BA38" s="153">
        <v>781</v>
      </c>
      <c r="BB38" s="153">
        <v>805</v>
      </c>
      <c r="BC38" s="153">
        <v>833</v>
      </c>
      <c r="BD38" s="153">
        <v>864</v>
      </c>
      <c r="BE38" s="153">
        <v>889</v>
      </c>
      <c r="BF38" s="153">
        <v>923</v>
      </c>
      <c r="BG38" s="153">
        <v>957</v>
      </c>
      <c r="BH38" s="153">
        <v>991</v>
      </c>
      <c r="BI38" s="153">
        <v>1015</v>
      </c>
      <c r="BJ38" s="153">
        <v>1046</v>
      </c>
      <c r="BK38" s="153">
        <v>1079</v>
      </c>
      <c r="BL38" s="153">
        <v>1109</v>
      </c>
      <c r="BM38" s="153">
        <v>1139</v>
      </c>
      <c r="BN38" s="153">
        <v>1165</v>
      </c>
      <c r="BO38" s="153">
        <v>1180</v>
      </c>
      <c r="BP38" s="153">
        <v>1195</v>
      </c>
      <c r="BQ38" s="153">
        <v>1209</v>
      </c>
      <c r="BR38" s="153">
        <v>1219</v>
      </c>
      <c r="BS38" s="153">
        <v>1219</v>
      </c>
      <c r="BT38" s="153">
        <v>1216</v>
      </c>
      <c r="BU38" s="153">
        <v>1200</v>
      </c>
      <c r="BV38" s="153">
        <v>1187</v>
      </c>
      <c r="BW38" s="153">
        <v>1171</v>
      </c>
      <c r="BX38" s="153">
        <v>1151</v>
      </c>
      <c r="BY38" s="153">
        <v>1139</v>
      </c>
      <c r="BZ38" s="153">
        <v>1133</v>
      </c>
      <c r="CA38" s="153">
        <v>1128</v>
      </c>
      <c r="CB38" s="154">
        <v>1128</v>
      </c>
    </row>
    <row r="39" spans="1:80" ht="15.75" customHeight="1" thickBot="1" x14ac:dyDescent="0.45">
      <c r="A39" s="259"/>
      <c r="B39" s="286"/>
      <c r="C39" s="259"/>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3"/>
      <c r="BS39" s="383"/>
      <c r="BT39" s="383"/>
      <c r="BU39" s="383"/>
      <c r="BV39" s="383"/>
      <c r="BW39" s="388"/>
      <c r="BX39" s="388"/>
      <c r="BY39" s="388"/>
      <c r="BZ39" s="388"/>
      <c r="CA39" s="388"/>
      <c r="CB39" s="389"/>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7"/>
  <sheetViews>
    <sheetView zoomScale="85" zoomScaleNormal="85" workbookViewId="0">
      <pane xSplit="3" topLeftCell="BV1" activePane="topRight" state="frozen"/>
      <selection pane="topRight" activeCell="A4" sqref="A4"/>
    </sheetView>
  </sheetViews>
  <sheetFormatPr defaultColWidth="12.73046875" defaultRowHeight="15" x14ac:dyDescent="0.4"/>
  <cols>
    <col min="1" max="1" width="23.1328125" style="234" bestFit="1" customWidth="1"/>
    <col min="2" max="2" width="75.73046875" style="234" customWidth="1"/>
    <col min="3" max="3" width="25.73046875" style="234" customWidth="1"/>
    <col min="4" max="75" width="12.73046875" style="153" customWidth="1"/>
    <col min="76" max="76" width="12.73046875" style="234" customWidth="1"/>
    <col min="77" max="16384" width="12.73046875" style="234"/>
  </cols>
  <sheetData>
    <row r="1" spans="1:80" s="242" customFormat="1" ht="25.5" customHeight="1" thickBot="1" x14ac:dyDescent="0.4">
      <c r="A1" s="42" t="s">
        <v>39</v>
      </c>
      <c r="B1" s="43" t="s">
        <v>78</v>
      </c>
      <c r="C1" s="44"/>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64"/>
      <c r="BW1" s="264"/>
      <c r="BX1" s="264"/>
    </row>
    <row r="2" spans="1:80" ht="36.950000000000003" customHeight="1" x14ac:dyDescent="0.4">
      <c r="A2" s="46" t="s">
        <v>40</v>
      </c>
      <c r="B2" s="19" t="s">
        <v>678</v>
      </c>
      <c r="C2" s="28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x14ac:dyDescent="0.4">
      <c r="A3" s="51">
        <v>2020</v>
      </c>
      <c r="B3" s="235" t="s">
        <v>176</v>
      </c>
      <c r="C3" s="249"/>
      <c r="D3" s="203" t="s">
        <v>158</v>
      </c>
      <c r="E3" s="203" t="s">
        <v>158</v>
      </c>
      <c r="F3" s="203" t="s">
        <v>158</v>
      </c>
      <c r="G3" s="203" t="s">
        <v>158</v>
      </c>
      <c r="H3" s="203" t="s">
        <v>158</v>
      </c>
      <c r="I3" s="203" t="s">
        <v>158</v>
      </c>
      <c r="J3" s="203" t="s">
        <v>158</v>
      </c>
      <c r="K3" s="203" t="s">
        <v>158</v>
      </c>
      <c r="L3" s="203" t="s">
        <v>158</v>
      </c>
      <c r="M3" s="203" t="s">
        <v>158</v>
      </c>
      <c r="N3" s="203" t="s">
        <v>158</v>
      </c>
      <c r="O3" s="203" t="s">
        <v>158</v>
      </c>
      <c r="P3" s="203" t="s">
        <v>158</v>
      </c>
      <c r="Q3" s="203" t="s">
        <v>158</v>
      </c>
      <c r="R3" s="203" t="s">
        <v>158</v>
      </c>
      <c r="S3" s="203" t="s">
        <v>158</v>
      </c>
      <c r="T3" s="203" t="s">
        <v>158</v>
      </c>
      <c r="U3" s="203" t="s">
        <v>158</v>
      </c>
      <c r="V3" s="203" t="s">
        <v>158</v>
      </c>
      <c r="W3" s="203" t="s">
        <v>158</v>
      </c>
      <c r="X3" s="203" t="s">
        <v>158</v>
      </c>
      <c r="Y3" s="203" t="s">
        <v>158</v>
      </c>
      <c r="Z3" s="203" t="s">
        <v>158</v>
      </c>
      <c r="AA3" s="203" t="s">
        <v>158</v>
      </c>
      <c r="AB3" s="203" t="s">
        <v>158</v>
      </c>
      <c r="AC3" s="203" t="s">
        <v>158</v>
      </c>
      <c r="AD3" s="203" t="s">
        <v>158</v>
      </c>
      <c r="AE3" s="203" t="s">
        <v>158</v>
      </c>
      <c r="AF3" s="203" t="s">
        <v>158</v>
      </c>
      <c r="AG3" s="203" t="s">
        <v>158</v>
      </c>
      <c r="AH3" s="203" t="s">
        <v>158</v>
      </c>
      <c r="AI3" s="203" t="s">
        <v>158</v>
      </c>
      <c r="AJ3" s="203" t="s">
        <v>158</v>
      </c>
      <c r="AK3" s="203" t="s">
        <v>158</v>
      </c>
      <c r="AL3" s="203" t="s">
        <v>158</v>
      </c>
      <c r="AM3" s="203" t="s">
        <v>158</v>
      </c>
      <c r="AN3" s="203" t="s">
        <v>158</v>
      </c>
      <c r="AO3" s="203" t="s">
        <v>158</v>
      </c>
      <c r="AP3" s="203" t="s">
        <v>158</v>
      </c>
      <c r="AQ3" s="203" t="s">
        <v>158</v>
      </c>
      <c r="AR3" s="203" t="s">
        <v>158</v>
      </c>
      <c r="AS3" s="203" t="s">
        <v>158</v>
      </c>
      <c r="AT3" s="203" t="s">
        <v>158</v>
      </c>
      <c r="AU3" s="203" t="s">
        <v>158</v>
      </c>
      <c r="AV3" s="203" t="s">
        <v>158</v>
      </c>
      <c r="AW3" s="203" t="s">
        <v>158</v>
      </c>
      <c r="AX3" s="203" t="s">
        <v>158</v>
      </c>
      <c r="AY3" s="203" t="s">
        <v>158</v>
      </c>
      <c r="AZ3" s="203" t="s">
        <v>158</v>
      </c>
      <c r="BA3" s="203" t="s">
        <v>158</v>
      </c>
      <c r="BB3" s="203" t="s">
        <v>158</v>
      </c>
      <c r="BC3" s="203" t="s">
        <v>158</v>
      </c>
      <c r="BD3" s="203" t="s">
        <v>158</v>
      </c>
      <c r="BE3" s="203" t="s">
        <v>158</v>
      </c>
      <c r="BF3" s="203" t="s">
        <v>158</v>
      </c>
      <c r="BG3" s="203" t="s">
        <v>158</v>
      </c>
      <c r="BH3" s="203" t="s">
        <v>158</v>
      </c>
      <c r="BI3" s="203" t="s">
        <v>158</v>
      </c>
      <c r="BJ3" s="203" t="s">
        <v>158</v>
      </c>
      <c r="BK3" s="203" t="s">
        <v>158</v>
      </c>
      <c r="BL3" s="203" t="s">
        <v>158</v>
      </c>
      <c r="BM3" s="203" t="s">
        <v>158</v>
      </c>
      <c r="BN3" s="203" t="s">
        <v>158</v>
      </c>
      <c r="BO3" s="203" t="s">
        <v>158</v>
      </c>
      <c r="BP3" s="203" t="s">
        <v>158</v>
      </c>
      <c r="BQ3" s="203" t="s">
        <v>158</v>
      </c>
      <c r="BR3" s="203" t="s">
        <v>158</v>
      </c>
      <c r="BS3" s="203" t="s">
        <v>158</v>
      </c>
      <c r="BT3" s="203" t="s">
        <v>158</v>
      </c>
      <c r="BU3" s="203" t="s">
        <v>158</v>
      </c>
      <c r="BV3" s="203" t="s">
        <v>158</v>
      </c>
      <c r="BW3" s="203" t="s">
        <v>159</v>
      </c>
      <c r="BX3" s="203" t="s">
        <v>159</v>
      </c>
      <c r="BY3" s="203" t="s">
        <v>159</v>
      </c>
      <c r="BZ3" s="203" t="s">
        <v>159</v>
      </c>
      <c r="CA3" s="203" t="s">
        <v>159</v>
      </c>
      <c r="CB3" s="204" t="s">
        <v>159</v>
      </c>
    </row>
    <row r="4" spans="1:80" s="175" customFormat="1" ht="24" customHeight="1" x14ac:dyDescent="0.4">
      <c r="A4" s="339"/>
      <c r="B4" s="66" t="s">
        <v>167</v>
      </c>
      <c r="C4" s="290"/>
      <c r="D4" s="131">
        <f t="shared" ref="D4:AI4" si="0">SUM(D5,D11,D10)</f>
        <v>15.2</v>
      </c>
      <c r="E4" s="131">
        <f t="shared" si="0"/>
        <v>19.2</v>
      </c>
      <c r="F4" s="131">
        <f t="shared" si="0"/>
        <v>17</v>
      </c>
      <c r="G4" s="131">
        <f t="shared" si="0"/>
        <v>14.8</v>
      </c>
      <c r="H4" s="131">
        <f t="shared" si="0"/>
        <v>26.8</v>
      </c>
      <c r="I4" s="131">
        <f t="shared" si="0"/>
        <v>22.2</v>
      </c>
      <c r="J4" s="131">
        <f t="shared" si="0"/>
        <v>15.7</v>
      </c>
      <c r="K4" s="131">
        <f t="shared" si="0"/>
        <v>15.7</v>
      </c>
      <c r="L4" s="131">
        <f t="shared" si="0"/>
        <v>20.9</v>
      </c>
      <c r="M4" s="131">
        <f t="shared" si="0"/>
        <v>25.4</v>
      </c>
      <c r="N4" s="131">
        <f t="shared" si="0"/>
        <v>49.4</v>
      </c>
      <c r="O4" s="131">
        <f t="shared" si="0"/>
        <v>41.9</v>
      </c>
      <c r="P4" s="131">
        <f t="shared" si="0"/>
        <v>30.2</v>
      </c>
      <c r="Q4" s="131">
        <f t="shared" si="0"/>
        <v>36.299999999999997</v>
      </c>
      <c r="R4" s="131">
        <f t="shared" si="0"/>
        <v>64.5</v>
      </c>
      <c r="S4" s="131">
        <f t="shared" si="0"/>
        <v>64.599999999999994</v>
      </c>
      <c r="T4" s="131">
        <f t="shared" si="0"/>
        <v>44.9</v>
      </c>
      <c r="U4" s="131">
        <f t="shared" si="0"/>
        <v>49.2</v>
      </c>
      <c r="V4" s="131">
        <f t="shared" si="0"/>
        <v>78.3</v>
      </c>
      <c r="W4" s="131">
        <f t="shared" si="0"/>
        <v>121.7</v>
      </c>
      <c r="X4" s="131">
        <f t="shared" si="0"/>
        <v>123.3</v>
      </c>
      <c r="Y4" s="131">
        <f t="shared" si="0"/>
        <v>127.1</v>
      </c>
      <c r="Z4" s="131">
        <f t="shared" si="0"/>
        <v>150.4</v>
      </c>
      <c r="AA4" s="131">
        <f t="shared" si="0"/>
        <v>239.4</v>
      </c>
      <c r="AB4" s="131">
        <f t="shared" si="0"/>
        <v>209.1</v>
      </c>
      <c r="AC4" s="131">
        <f t="shared" si="0"/>
        <v>174.09</v>
      </c>
      <c r="AD4" s="131">
        <f t="shared" si="0"/>
        <v>214.12200000000001</v>
      </c>
      <c r="AE4" s="131">
        <f t="shared" si="0"/>
        <v>454.38499999999999</v>
      </c>
      <c r="AF4" s="131">
        <f t="shared" si="0"/>
        <v>558.846</v>
      </c>
      <c r="AG4" s="131">
        <f t="shared" si="0"/>
        <v>628.82600000000002</v>
      </c>
      <c r="AH4" s="131">
        <f t="shared" si="0"/>
        <v>1147</v>
      </c>
      <c r="AI4" s="131">
        <f t="shared" si="0"/>
        <v>1176</v>
      </c>
      <c r="AJ4" s="131">
        <f t="shared" ref="AJ4:BO4" si="1">SUM(AJ5,AJ11,AJ10)</f>
        <v>2074</v>
      </c>
      <c r="AK4" s="131">
        <f t="shared" si="1"/>
        <v>3214.04</v>
      </c>
      <c r="AL4" s="131">
        <f t="shared" si="1"/>
        <v>4067</v>
      </c>
      <c r="AM4" s="131">
        <f t="shared" si="1"/>
        <v>4754</v>
      </c>
      <c r="AN4" s="131">
        <f t="shared" si="1"/>
        <v>5308</v>
      </c>
      <c r="AO4" s="131">
        <f t="shared" si="1"/>
        <v>5803</v>
      </c>
      <c r="AP4" s="131">
        <f t="shared" si="1"/>
        <v>6070</v>
      </c>
      <c r="AQ4" s="131">
        <f t="shared" si="1"/>
        <v>5452.9279999999999</v>
      </c>
      <c r="AR4" s="131">
        <f t="shared" si="1"/>
        <v>4151.7449999999999</v>
      </c>
      <c r="AS4" s="131">
        <f t="shared" si="1"/>
        <v>3364.41</v>
      </c>
      <c r="AT4" s="131">
        <f t="shared" si="1"/>
        <v>3810.3180000000002</v>
      </c>
      <c r="AU4" s="131">
        <f t="shared" si="1"/>
        <v>5803.8150000000005</v>
      </c>
      <c r="AV4" s="131">
        <f t="shared" si="1"/>
        <v>7139.1579999999994</v>
      </c>
      <c r="AW4" s="131">
        <f t="shared" si="1"/>
        <v>7388.7640000000001</v>
      </c>
      <c r="AX4" s="131">
        <f t="shared" si="1"/>
        <v>6482.4830000000002</v>
      </c>
      <c r="AY4" s="131">
        <f t="shared" si="1"/>
        <v>5924.8270000000002</v>
      </c>
      <c r="AZ4" s="131">
        <f t="shared" si="1"/>
        <v>5112.2209999999995</v>
      </c>
      <c r="BA4" s="131">
        <f t="shared" si="1"/>
        <v>3893.4660000000003</v>
      </c>
      <c r="BB4" s="131">
        <f t="shared" si="1"/>
        <v>3557.6930000000002</v>
      </c>
      <c r="BC4" s="131">
        <f t="shared" si="1"/>
        <v>3255.0860000000002</v>
      </c>
      <c r="BD4" s="131">
        <f t="shared" si="1"/>
        <v>2882.2200000000003</v>
      </c>
      <c r="BE4" s="131">
        <f t="shared" si="1"/>
        <v>2605.5709014073173</v>
      </c>
      <c r="BF4" s="131">
        <f t="shared" si="1"/>
        <v>2624.1158686900003</v>
      </c>
      <c r="BG4" s="131">
        <f t="shared" si="1"/>
        <v>2559.18840136366</v>
      </c>
      <c r="BH4" s="131">
        <f t="shared" si="1"/>
        <v>2204.4830000000002</v>
      </c>
      <c r="BI4" s="131">
        <f t="shared" si="1"/>
        <v>2311.2043118300003</v>
      </c>
      <c r="BJ4" s="131">
        <f t="shared" si="1"/>
        <v>2439.7983671900001</v>
      </c>
      <c r="BK4" s="131">
        <f t="shared" si="1"/>
        <v>2241.4881393452138</v>
      </c>
      <c r="BL4" s="131">
        <f t="shared" si="1"/>
        <v>2856.8277160099997</v>
      </c>
      <c r="BM4" s="131">
        <f t="shared" si="1"/>
        <v>4684.0175697100003</v>
      </c>
      <c r="BN4" s="131">
        <f t="shared" si="1"/>
        <v>4473.4852258236315</v>
      </c>
      <c r="BO4" s="131">
        <f t="shared" si="1"/>
        <v>4933.9849943699983</v>
      </c>
      <c r="BP4" s="131">
        <f t="shared" ref="BP4:CB4" si="2">SUM(BP5,BP11,BP10)</f>
        <v>5169.8070100499999</v>
      </c>
      <c r="BQ4" s="131">
        <f t="shared" si="2"/>
        <v>4338.0295486261903</v>
      </c>
      <c r="BR4" s="131">
        <f t="shared" si="2"/>
        <v>3065.0410876799992</v>
      </c>
      <c r="BS4" s="131">
        <f t="shared" si="2"/>
        <v>2313.51601579</v>
      </c>
      <c r="BT4" s="131">
        <f t="shared" si="2"/>
        <v>1875.4784224599998</v>
      </c>
      <c r="BU4" s="131">
        <f t="shared" si="2"/>
        <v>1666.9844684099987</v>
      </c>
      <c r="BV4" s="131">
        <f t="shared" si="2"/>
        <v>1297.9962034199998</v>
      </c>
      <c r="BW4" s="131">
        <f t="shared" si="2"/>
        <v>720.89847171166491</v>
      </c>
      <c r="BX4" s="131">
        <f t="shared" si="2"/>
        <v>2413.3481147665639</v>
      </c>
      <c r="BY4" s="131">
        <f t="shared" si="2"/>
        <v>2486.6229389067007</v>
      </c>
      <c r="BZ4" s="131">
        <f t="shared" si="2"/>
        <v>2595.0167355612734</v>
      </c>
      <c r="CA4" s="131">
        <f t="shared" si="2"/>
        <v>2705.9025501761116</v>
      </c>
      <c r="CB4" s="379">
        <f t="shared" si="2"/>
        <v>2841.4542962445453</v>
      </c>
    </row>
    <row r="5" spans="1:80" ht="26.25" customHeight="1" x14ac:dyDescent="0.4">
      <c r="A5" s="341"/>
      <c r="B5" s="64" t="s">
        <v>679</v>
      </c>
      <c r="C5" s="50"/>
      <c r="D5" s="153">
        <f t="shared" ref="D5:AI5" si="3">SUM(D6,D7)</f>
        <v>0</v>
      </c>
      <c r="E5" s="153">
        <f t="shared" si="3"/>
        <v>0</v>
      </c>
      <c r="F5" s="153">
        <f t="shared" si="3"/>
        <v>0</v>
      </c>
      <c r="G5" s="153">
        <f t="shared" si="3"/>
        <v>0</v>
      </c>
      <c r="H5" s="153">
        <f t="shared" si="3"/>
        <v>0</v>
      </c>
      <c r="I5" s="153">
        <f t="shared" si="3"/>
        <v>0</v>
      </c>
      <c r="J5" s="153">
        <f t="shared" si="3"/>
        <v>0</v>
      </c>
      <c r="K5" s="153">
        <f t="shared" si="3"/>
        <v>0</v>
      </c>
      <c r="L5" s="153">
        <f t="shared" si="3"/>
        <v>0</v>
      </c>
      <c r="M5" s="153">
        <f t="shared" si="3"/>
        <v>0</v>
      </c>
      <c r="N5" s="153">
        <f t="shared" si="3"/>
        <v>0</v>
      </c>
      <c r="O5" s="153">
        <f t="shared" si="3"/>
        <v>0</v>
      </c>
      <c r="P5" s="153">
        <f t="shared" si="3"/>
        <v>0</v>
      </c>
      <c r="Q5" s="153">
        <f t="shared" si="3"/>
        <v>0</v>
      </c>
      <c r="R5" s="153">
        <f t="shared" si="3"/>
        <v>0</v>
      </c>
      <c r="S5" s="153">
        <f t="shared" si="3"/>
        <v>0</v>
      </c>
      <c r="T5" s="153">
        <f t="shared" si="3"/>
        <v>0</v>
      </c>
      <c r="U5" s="153">
        <f t="shared" si="3"/>
        <v>0</v>
      </c>
      <c r="V5" s="153">
        <f t="shared" si="3"/>
        <v>0</v>
      </c>
      <c r="W5" s="153">
        <f t="shared" si="3"/>
        <v>0</v>
      </c>
      <c r="X5" s="153">
        <f t="shared" si="3"/>
        <v>0</v>
      </c>
      <c r="Y5" s="153">
        <f t="shared" si="3"/>
        <v>0</v>
      </c>
      <c r="Z5" s="153">
        <f t="shared" si="3"/>
        <v>0</v>
      </c>
      <c r="AA5" s="153">
        <f t="shared" si="3"/>
        <v>0</v>
      </c>
      <c r="AB5" s="153">
        <f t="shared" si="3"/>
        <v>0</v>
      </c>
      <c r="AC5" s="153">
        <f t="shared" si="3"/>
        <v>0</v>
      </c>
      <c r="AD5" s="153">
        <f t="shared" si="3"/>
        <v>0</v>
      </c>
      <c r="AE5" s="153">
        <f t="shared" si="3"/>
        <v>0</v>
      </c>
      <c r="AF5" s="153">
        <f t="shared" si="3"/>
        <v>0</v>
      </c>
      <c r="AG5" s="153">
        <f t="shared" si="3"/>
        <v>0</v>
      </c>
      <c r="AH5" s="153">
        <f t="shared" si="3"/>
        <v>0</v>
      </c>
      <c r="AI5" s="153">
        <f t="shared" si="3"/>
        <v>0</v>
      </c>
      <c r="AJ5" s="153">
        <f t="shared" ref="AJ5:BO5" si="4">SUM(AJ6,AJ7)</f>
        <v>0</v>
      </c>
      <c r="AK5" s="153">
        <f t="shared" si="4"/>
        <v>0</v>
      </c>
      <c r="AL5" s="153">
        <f t="shared" si="4"/>
        <v>0</v>
      </c>
      <c r="AM5" s="153">
        <f t="shared" si="4"/>
        <v>0</v>
      </c>
      <c r="AN5" s="153">
        <f t="shared" si="4"/>
        <v>0</v>
      </c>
      <c r="AO5" s="153">
        <f t="shared" si="4"/>
        <v>0</v>
      </c>
      <c r="AP5" s="153">
        <f t="shared" si="4"/>
        <v>0</v>
      </c>
      <c r="AQ5" s="153">
        <f t="shared" si="4"/>
        <v>0</v>
      </c>
      <c r="AR5" s="153">
        <f t="shared" si="4"/>
        <v>0</v>
      </c>
      <c r="AS5" s="153">
        <f t="shared" si="4"/>
        <v>0</v>
      </c>
      <c r="AT5" s="153">
        <f t="shared" si="4"/>
        <v>0</v>
      </c>
      <c r="AU5" s="153">
        <f t="shared" si="4"/>
        <v>0</v>
      </c>
      <c r="AV5" s="153">
        <f t="shared" si="4"/>
        <v>0</v>
      </c>
      <c r="AW5" s="153">
        <f t="shared" si="4"/>
        <v>0</v>
      </c>
      <c r="AX5" s="153">
        <f t="shared" si="4"/>
        <v>0</v>
      </c>
      <c r="AY5" s="153">
        <f t="shared" si="4"/>
        <v>0</v>
      </c>
      <c r="AZ5" s="153">
        <f t="shared" si="4"/>
        <v>2165.9229999999998</v>
      </c>
      <c r="BA5" s="153">
        <f t="shared" si="4"/>
        <v>3893.4660000000003</v>
      </c>
      <c r="BB5" s="153">
        <f t="shared" si="4"/>
        <v>3557.6930000000002</v>
      </c>
      <c r="BC5" s="153">
        <f t="shared" si="4"/>
        <v>3255.0860000000002</v>
      </c>
      <c r="BD5" s="153">
        <f t="shared" si="4"/>
        <v>2882.2200000000003</v>
      </c>
      <c r="BE5" s="153">
        <f t="shared" si="4"/>
        <v>2605.5709014073173</v>
      </c>
      <c r="BF5" s="153">
        <f t="shared" si="4"/>
        <v>2624.1158686900003</v>
      </c>
      <c r="BG5" s="153">
        <f t="shared" si="4"/>
        <v>2559.18840136366</v>
      </c>
      <c r="BH5" s="153">
        <f t="shared" si="4"/>
        <v>2204.4830000000002</v>
      </c>
      <c r="BI5" s="153">
        <f t="shared" si="4"/>
        <v>2311.2043118300003</v>
      </c>
      <c r="BJ5" s="153">
        <f t="shared" si="4"/>
        <v>2439.7983671900001</v>
      </c>
      <c r="BK5" s="153">
        <f t="shared" si="4"/>
        <v>2241.4881393452138</v>
      </c>
      <c r="BL5" s="153">
        <f t="shared" si="4"/>
        <v>2856.8277160099997</v>
      </c>
      <c r="BM5" s="153">
        <f t="shared" si="4"/>
        <v>4684.0175697100003</v>
      </c>
      <c r="BN5" s="153">
        <f t="shared" si="4"/>
        <v>4473.4852258236315</v>
      </c>
      <c r="BO5" s="153">
        <f t="shared" si="4"/>
        <v>4933.9849943699983</v>
      </c>
      <c r="BP5" s="153">
        <f t="shared" ref="BP5:CB5" si="5">SUM(BP6,BP7)</f>
        <v>5169.8070100499999</v>
      </c>
      <c r="BQ5" s="153">
        <f t="shared" si="5"/>
        <v>4338.0295486261903</v>
      </c>
      <c r="BR5" s="153">
        <f t="shared" si="5"/>
        <v>3065.0410876799992</v>
      </c>
      <c r="BS5" s="153">
        <f t="shared" si="5"/>
        <v>2313.51601579</v>
      </c>
      <c r="BT5" s="153">
        <f t="shared" si="5"/>
        <v>1875.4784224599998</v>
      </c>
      <c r="BU5" s="153">
        <f t="shared" si="5"/>
        <v>1666.9844684099987</v>
      </c>
      <c r="BV5" s="153">
        <f t="shared" si="5"/>
        <v>1297.9962034199998</v>
      </c>
      <c r="BW5" s="153">
        <f t="shared" si="5"/>
        <v>720.89847171166491</v>
      </c>
      <c r="BX5" s="153">
        <f t="shared" si="5"/>
        <v>2413.3481147665639</v>
      </c>
      <c r="BY5" s="153">
        <f t="shared" si="5"/>
        <v>2486.6229389067007</v>
      </c>
      <c r="BZ5" s="153">
        <f t="shared" si="5"/>
        <v>2595.0167355612734</v>
      </c>
      <c r="CA5" s="153">
        <f t="shared" si="5"/>
        <v>2705.9025501761116</v>
      </c>
      <c r="CB5" s="154">
        <f t="shared" si="5"/>
        <v>2841.4542962445453</v>
      </c>
    </row>
    <row r="6" spans="1:80" x14ac:dyDescent="0.4">
      <c r="A6" s="341"/>
      <c r="B6" s="171" t="s">
        <v>186</v>
      </c>
      <c r="C6" s="50"/>
      <c r="D6" s="153">
        <v>0</v>
      </c>
      <c r="E6" s="153">
        <v>0</v>
      </c>
      <c r="F6" s="153">
        <v>0</v>
      </c>
      <c r="G6" s="153">
        <v>0</v>
      </c>
      <c r="H6" s="153">
        <v>0</v>
      </c>
      <c r="I6" s="153">
        <v>0</v>
      </c>
      <c r="J6" s="153">
        <v>0</v>
      </c>
      <c r="K6" s="153">
        <v>0</v>
      </c>
      <c r="L6" s="153">
        <v>0</v>
      </c>
      <c r="M6" s="153">
        <v>0</v>
      </c>
      <c r="N6" s="153">
        <v>0</v>
      </c>
      <c r="O6" s="153">
        <v>0</v>
      </c>
      <c r="P6" s="153">
        <v>0</v>
      </c>
      <c r="Q6" s="153">
        <v>0</v>
      </c>
      <c r="R6" s="153">
        <v>0</v>
      </c>
      <c r="S6" s="153">
        <v>0</v>
      </c>
      <c r="T6" s="153">
        <v>0</v>
      </c>
      <c r="U6" s="153">
        <v>0</v>
      </c>
      <c r="V6" s="153">
        <v>0</v>
      </c>
      <c r="W6" s="153">
        <v>0</v>
      </c>
      <c r="X6" s="153">
        <v>0</v>
      </c>
      <c r="Y6" s="153">
        <v>0</v>
      </c>
      <c r="Z6" s="153">
        <v>0</v>
      </c>
      <c r="AA6" s="153">
        <v>0</v>
      </c>
      <c r="AB6" s="153">
        <v>0</v>
      </c>
      <c r="AC6" s="153">
        <v>0</v>
      </c>
      <c r="AD6" s="153">
        <v>0</v>
      </c>
      <c r="AE6" s="153">
        <v>0</v>
      </c>
      <c r="AF6" s="153">
        <v>0</v>
      </c>
      <c r="AG6" s="153">
        <v>0</v>
      </c>
      <c r="AH6" s="153">
        <v>0</v>
      </c>
      <c r="AI6" s="153">
        <v>0</v>
      </c>
      <c r="AJ6" s="153">
        <v>0</v>
      </c>
      <c r="AK6" s="153">
        <v>0</v>
      </c>
      <c r="AL6" s="153">
        <v>0</v>
      </c>
      <c r="AM6" s="153">
        <v>0</v>
      </c>
      <c r="AN6" s="153">
        <v>0</v>
      </c>
      <c r="AO6" s="153">
        <v>0</v>
      </c>
      <c r="AP6" s="153">
        <v>0</v>
      </c>
      <c r="AQ6" s="153">
        <v>0</v>
      </c>
      <c r="AR6" s="153">
        <v>0</v>
      </c>
      <c r="AS6" s="153">
        <v>0</v>
      </c>
      <c r="AT6" s="153">
        <v>0</v>
      </c>
      <c r="AU6" s="153">
        <v>0</v>
      </c>
      <c r="AV6" s="153">
        <v>0</v>
      </c>
      <c r="AW6" s="153">
        <v>0</v>
      </c>
      <c r="AX6" s="153">
        <v>0</v>
      </c>
      <c r="AY6" s="153">
        <v>0</v>
      </c>
      <c r="AZ6" s="153">
        <v>332.70800000000008</v>
      </c>
      <c r="BA6" s="153">
        <v>475.00800000000004</v>
      </c>
      <c r="BB6" s="153">
        <v>474.24400000000003</v>
      </c>
      <c r="BC6" s="153">
        <v>459.01900000000001</v>
      </c>
      <c r="BD6" s="153">
        <v>446.95400000000001</v>
      </c>
      <c r="BE6" s="153">
        <v>469.76190140731705</v>
      </c>
      <c r="BF6" s="153">
        <v>518.64773074999994</v>
      </c>
      <c r="BG6" s="153">
        <v>507.20891397539998</v>
      </c>
      <c r="BH6" s="153">
        <v>445.23599999999999</v>
      </c>
      <c r="BI6" s="153">
        <v>486.24370455000002</v>
      </c>
      <c r="BJ6" s="153">
        <v>477.92547793</v>
      </c>
      <c r="BK6" s="153">
        <v>424.03039473491737</v>
      </c>
      <c r="BL6" s="153">
        <v>727.70019646000003</v>
      </c>
      <c r="BM6" s="153">
        <v>1088.6921164999999</v>
      </c>
      <c r="BN6" s="153">
        <v>801.16036899012533</v>
      </c>
      <c r="BO6" s="153">
        <v>749.87685299999998</v>
      </c>
      <c r="BP6" s="153">
        <v>662.33543288999988</v>
      </c>
      <c r="BQ6" s="153">
        <v>526.70929591000004</v>
      </c>
      <c r="BR6" s="153">
        <v>369.21073870999999</v>
      </c>
      <c r="BS6" s="153">
        <v>309.89859552000007</v>
      </c>
      <c r="BT6" s="153">
        <v>264.26859475999998</v>
      </c>
      <c r="BU6" s="153">
        <v>224.26502880999996</v>
      </c>
      <c r="BV6" s="153">
        <v>154.43653190999999</v>
      </c>
      <c r="BW6" s="153">
        <v>98.010375003893358</v>
      </c>
      <c r="BX6" s="153">
        <v>335.4698621688753</v>
      </c>
      <c r="BY6" s="153">
        <v>341.10939659786669</v>
      </c>
      <c r="BZ6" s="153">
        <v>351.07207282652689</v>
      </c>
      <c r="CA6" s="153">
        <v>357.2859817880269</v>
      </c>
      <c r="CB6" s="154">
        <v>387.55087688571939</v>
      </c>
    </row>
    <row r="7" spans="1:80" x14ac:dyDescent="0.4">
      <c r="A7" s="341"/>
      <c r="B7" s="171" t="s">
        <v>196</v>
      </c>
      <c r="C7" s="50"/>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0</v>
      </c>
      <c r="AB7" s="153">
        <v>0</v>
      </c>
      <c r="AC7" s="153">
        <v>0</v>
      </c>
      <c r="AD7" s="153">
        <v>0</v>
      </c>
      <c r="AE7" s="153">
        <v>0</v>
      </c>
      <c r="AF7" s="153">
        <v>0</v>
      </c>
      <c r="AG7" s="153">
        <v>0</v>
      </c>
      <c r="AH7" s="153">
        <v>0</v>
      </c>
      <c r="AI7" s="153">
        <v>0</v>
      </c>
      <c r="AJ7" s="153">
        <v>0</v>
      </c>
      <c r="AK7" s="153">
        <v>0</v>
      </c>
      <c r="AL7" s="153">
        <v>0</v>
      </c>
      <c r="AM7" s="153">
        <v>0</v>
      </c>
      <c r="AN7" s="153">
        <v>0</v>
      </c>
      <c r="AO7" s="153">
        <v>0</v>
      </c>
      <c r="AP7" s="153">
        <v>0</v>
      </c>
      <c r="AQ7" s="153">
        <v>0</v>
      </c>
      <c r="AR7" s="153">
        <v>0</v>
      </c>
      <c r="AS7" s="153">
        <v>0</v>
      </c>
      <c r="AT7" s="153">
        <v>0</v>
      </c>
      <c r="AU7" s="153">
        <v>0</v>
      </c>
      <c r="AV7" s="153">
        <v>0</v>
      </c>
      <c r="AW7" s="153">
        <v>0</v>
      </c>
      <c r="AX7" s="153">
        <v>0</v>
      </c>
      <c r="AY7" s="153">
        <v>0</v>
      </c>
      <c r="AZ7" s="153">
        <v>1833.2149999999999</v>
      </c>
      <c r="BA7" s="153">
        <v>3418.4580000000001</v>
      </c>
      <c r="BB7" s="153">
        <v>3083.4490000000001</v>
      </c>
      <c r="BC7" s="153">
        <v>2796.067</v>
      </c>
      <c r="BD7" s="153">
        <v>2435.2660000000001</v>
      </c>
      <c r="BE7" s="153">
        <v>2135.8090000000002</v>
      </c>
      <c r="BF7" s="153">
        <v>2105.4681379400004</v>
      </c>
      <c r="BG7" s="153">
        <v>2051.9794873882602</v>
      </c>
      <c r="BH7" s="153">
        <v>1759.2470000000001</v>
      </c>
      <c r="BI7" s="153">
        <v>1824.9606072800002</v>
      </c>
      <c r="BJ7" s="153">
        <v>1961.87288926</v>
      </c>
      <c r="BK7" s="153">
        <v>1817.4577446102965</v>
      </c>
      <c r="BL7" s="153">
        <v>2129.1275195499998</v>
      </c>
      <c r="BM7" s="153">
        <v>3595.32545321</v>
      </c>
      <c r="BN7" s="153">
        <v>3672.3248568335066</v>
      </c>
      <c r="BO7" s="153">
        <v>4184.1081413699985</v>
      </c>
      <c r="BP7" s="153">
        <v>4507.4715771600004</v>
      </c>
      <c r="BQ7" s="153">
        <v>3811.3202527161902</v>
      </c>
      <c r="BR7" s="153">
        <v>2695.8303489699992</v>
      </c>
      <c r="BS7" s="153">
        <v>2003.6174202700001</v>
      </c>
      <c r="BT7" s="153">
        <v>1611.2098276999998</v>
      </c>
      <c r="BU7" s="153">
        <v>1442.7194395999989</v>
      </c>
      <c r="BV7" s="153">
        <v>1143.5596715099998</v>
      </c>
      <c r="BW7" s="153">
        <v>622.88809670777152</v>
      </c>
      <c r="BX7" s="153">
        <v>2077.8782525976885</v>
      </c>
      <c r="BY7" s="153">
        <v>2145.5135423088341</v>
      </c>
      <c r="BZ7" s="153">
        <v>2243.9446627347465</v>
      </c>
      <c r="CA7" s="153">
        <v>2348.6165683880845</v>
      </c>
      <c r="CB7" s="154">
        <v>2453.9034193588259</v>
      </c>
    </row>
    <row r="8" spans="1:80" x14ac:dyDescent="0.4">
      <c r="A8" s="341"/>
      <c r="B8" s="221" t="s">
        <v>360</v>
      </c>
      <c r="C8" s="64"/>
      <c r="D8" s="153">
        <v>0</v>
      </c>
      <c r="E8" s="153">
        <v>0</v>
      </c>
      <c r="F8" s="153">
        <v>0</v>
      </c>
      <c r="G8" s="153">
        <v>0</v>
      </c>
      <c r="H8" s="153">
        <v>0</v>
      </c>
      <c r="I8" s="153">
        <v>0</v>
      </c>
      <c r="J8" s="153">
        <v>0</v>
      </c>
      <c r="K8" s="153">
        <v>0</v>
      </c>
      <c r="L8" s="153">
        <v>0</v>
      </c>
      <c r="M8" s="153">
        <v>0</v>
      </c>
      <c r="N8" s="153">
        <v>0</v>
      </c>
      <c r="O8" s="153">
        <v>0</v>
      </c>
      <c r="P8" s="153">
        <v>0</v>
      </c>
      <c r="Q8" s="153">
        <v>0</v>
      </c>
      <c r="R8" s="153">
        <v>0</v>
      </c>
      <c r="S8" s="153">
        <v>0</v>
      </c>
      <c r="T8" s="153">
        <v>0</v>
      </c>
      <c r="U8" s="153">
        <v>0</v>
      </c>
      <c r="V8" s="153">
        <v>0</v>
      </c>
      <c r="W8" s="153">
        <v>0</v>
      </c>
      <c r="X8" s="153">
        <v>0</v>
      </c>
      <c r="Y8" s="153">
        <v>0</v>
      </c>
      <c r="Z8" s="153">
        <v>0</v>
      </c>
      <c r="AA8" s="153">
        <v>0</v>
      </c>
      <c r="AB8" s="153">
        <v>0</v>
      </c>
      <c r="AC8" s="153">
        <v>0</v>
      </c>
      <c r="AD8" s="153">
        <v>0</v>
      </c>
      <c r="AE8" s="153">
        <v>0</v>
      </c>
      <c r="AF8" s="153">
        <v>0</v>
      </c>
      <c r="AG8" s="153">
        <v>0</v>
      </c>
      <c r="AH8" s="153">
        <v>0</v>
      </c>
      <c r="AI8" s="153">
        <v>0</v>
      </c>
      <c r="AJ8" s="153">
        <v>0</v>
      </c>
      <c r="AK8" s="153">
        <v>0</v>
      </c>
      <c r="AL8" s="153">
        <v>0</v>
      </c>
      <c r="AM8" s="153">
        <v>0</v>
      </c>
      <c r="AN8" s="153">
        <v>0</v>
      </c>
      <c r="AO8" s="153">
        <v>0</v>
      </c>
      <c r="AP8" s="153">
        <v>0</v>
      </c>
      <c r="AQ8" s="153">
        <v>0</v>
      </c>
      <c r="AR8" s="153">
        <v>0</v>
      </c>
      <c r="AS8" s="153">
        <v>0</v>
      </c>
      <c r="AT8" s="153">
        <v>0</v>
      </c>
      <c r="AU8" s="153">
        <v>0</v>
      </c>
      <c r="AV8" s="153">
        <v>0</v>
      </c>
      <c r="AW8" s="153">
        <v>0</v>
      </c>
      <c r="AX8" s="153">
        <v>0</v>
      </c>
      <c r="AY8" s="153">
        <v>0</v>
      </c>
      <c r="AZ8" s="153">
        <v>214.28451982657336</v>
      </c>
      <c r="BA8" s="153">
        <v>330</v>
      </c>
      <c r="BB8" s="153">
        <v>305</v>
      </c>
      <c r="BC8" s="153">
        <v>285</v>
      </c>
      <c r="BD8" s="153">
        <v>305</v>
      </c>
      <c r="BE8" s="153">
        <v>284</v>
      </c>
      <c r="BF8" s="153">
        <v>289.81299999999999</v>
      </c>
      <c r="BG8" s="153">
        <v>255.8872903330878</v>
      </c>
      <c r="BH8" s="153">
        <v>142.881</v>
      </c>
      <c r="BI8" s="153">
        <v>24.123565300067376</v>
      </c>
      <c r="BJ8" s="153">
        <v>12.22461096189574</v>
      </c>
      <c r="BK8" s="153">
        <v>0</v>
      </c>
      <c r="BL8" s="153">
        <v>0</v>
      </c>
      <c r="BM8" s="153">
        <v>0</v>
      </c>
      <c r="BN8" s="153">
        <v>0</v>
      </c>
      <c r="BO8" s="153">
        <v>0</v>
      </c>
      <c r="BP8" s="153">
        <v>0</v>
      </c>
      <c r="BQ8" s="153">
        <v>0</v>
      </c>
      <c r="BR8" s="153">
        <v>0</v>
      </c>
      <c r="BS8" s="153">
        <v>0</v>
      </c>
      <c r="BT8" s="153">
        <v>0</v>
      </c>
      <c r="BU8" s="153">
        <v>0</v>
      </c>
      <c r="BV8" s="153">
        <v>0</v>
      </c>
      <c r="BW8" s="153">
        <v>0</v>
      </c>
      <c r="BX8" s="153">
        <v>0</v>
      </c>
      <c r="BY8" s="153">
        <v>0</v>
      </c>
      <c r="BZ8" s="153">
        <v>0</v>
      </c>
      <c r="CA8" s="153">
        <v>0</v>
      </c>
      <c r="CB8" s="154">
        <v>0</v>
      </c>
    </row>
    <row r="9" spans="1:80" x14ac:dyDescent="0.4">
      <c r="A9" s="341"/>
      <c r="B9" s="221" t="s">
        <v>373</v>
      </c>
      <c r="C9" s="64"/>
      <c r="D9" s="153">
        <v>0</v>
      </c>
      <c r="E9" s="153">
        <v>0</v>
      </c>
      <c r="F9" s="153">
        <v>0</v>
      </c>
      <c r="G9" s="153">
        <v>0</v>
      </c>
      <c r="H9" s="153">
        <v>0</v>
      </c>
      <c r="I9" s="153">
        <v>0</v>
      </c>
      <c r="J9" s="153">
        <v>0</v>
      </c>
      <c r="K9" s="153">
        <v>0</v>
      </c>
      <c r="L9" s="153">
        <v>0</v>
      </c>
      <c r="M9" s="153">
        <v>0</v>
      </c>
      <c r="N9" s="153">
        <v>0</v>
      </c>
      <c r="O9" s="153">
        <v>0</v>
      </c>
      <c r="P9" s="153">
        <v>0</v>
      </c>
      <c r="Q9" s="153">
        <v>0</v>
      </c>
      <c r="R9" s="153">
        <v>0</v>
      </c>
      <c r="S9" s="153">
        <v>0</v>
      </c>
      <c r="T9" s="153">
        <v>0</v>
      </c>
      <c r="U9" s="153">
        <v>0</v>
      </c>
      <c r="V9" s="153">
        <v>0</v>
      </c>
      <c r="W9" s="153">
        <v>0</v>
      </c>
      <c r="X9" s="153">
        <v>0</v>
      </c>
      <c r="Y9" s="153">
        <v>0</v>
      </c>
      <c r="Z9" s="153">
        <v>0</v>
      </c>
      <c r="AA9" s="153">
        <v>0</v>
      </c>
      <c r="AB9" s="153">
        <v>0</v>
      </c>
      <c r="AC9" s="153">
        <v>0</v>
      </c>
      <c r="AD9" s="153">
        <v>0</v>
      </c>
      <c r="AE9" s="153">
        <v>0</v>
      </c>
      <c r="AF9" s="153">
        <v>0</v>
      </c>
      <c r="AG9" s="153">
        <v>0</v>
      </c>
      <c r="AH9" s="153">
        <v>0</v>
      </c>
      <c r="AI9" s="153">
        <v>0</v>
      </c>
      <c r="AJ9" s="153">
        <v>0</v>
      </c>
      <c r="AK9" s="153">
        <v>0</v>
      </c>
      <c r="AL9" s="153">
        <v>0</v>
      </c>
      <c r="AM9" s="153">
        <v>0</v>
      </c>
      <c r="AN9" s="153">
        <v>0</v>
      </c>
      <c r="AO9" s="153">
        <v>0</v>
      </c>
      <c r="AP9" s="153">
        <v>0</v>
      </c>
      <c r="AQ9" s="153">
        <v>0</v>
      </c>
      <c r="AR9" s="153">
        <v>0</v>
      </c>
      <c r="AS9" s="153">
        <v>0</v>
      </c>
      <c r="AT9" s="153">
        <v>0</v>
      </c>
      <c r="AU9" s="153">
        <v>0</v>
      </c>
      <c r="AV9" s="153">
        <v>0</v>
      </c>
      <c r="AW9" s="153">
        <v>0</v>
      </c>
      <c r="AX9" s="153">
        <v>0</v>
      </c>
      <c r="AY9" s="153">
        <v>0</v>
      </c>
      <c r="AZ9" s="153">
        <v>1618.9304801734265</v>
      </c>
      <c r="BA9" s="153">
        <v>3088.4580000000001</v>
      </c>
      <c r="BB9" s="153">
        <v>2778.4490000000001</v>
      </c>
      <c r="BC9" s="153">
        <v>2511.067</v>
      </c>
      <c r="BD9" s="153">
        <v>2130.2660000000001</v>
      </c>
      <c r="BE9" s="153">
        <v>1851.8090000000002</v>
      </c>
      <c r="BF9" s="153">
        <v>1815.6551379400003</v>
      </c>
      <c r="BG9" s="153">
        <v>1796.0921970551724</v>
      </c>
      <c r="BH9" s="153">
        <v>1616.366</v>
      </c>
      <c r="BI9" s="153">
        <v>1800.8370419799328</v>
      </c>
      <c r="BJ9" s="153">
        <v>1949.6482782981043</v>
      </c>
      <c r="BK9" s="153">
        <v>1817.4577446102965</v>
      </c>
      <c r="BL9" s="153">
        <v>2129.1275195499998</v>
      </c>
      <c r="BM9" s="153">
        <v>3595.32545321</v>
      </c>
      <c r="BN9" s="153">
        <v>3672.3248568335066</v>
      </c>
      <c r="BO9" s="153">
        <v>4184.1081413699985</v>
      </c>
      <c r="BP9" s="153">
        <v>4507.4715771600004</v>
      </c>
      <c r="BQ9" s="153">
        <v>3811.3202527161902</v>
      </c>
      <c r="BR9" s="153">
        <v>2695.8303489699992</v>
      </c>
      <c r="BS9" s="153">
        <v>2003.6174202700001</v>
      </c>
      <c r="BT9" s="153">
        <v>1611.2098276999998</v>
      </c>
      <c r="BU9" s="153">
        <v>1442.7194395999989</v>
      </c>
      <c r="BV9" s="153">
        <v>1143.5596715099998</v>
      </c>
      <c r="BW9" s="153">
        <v>622.88809670777152</v>
      </c>
      <c r="BX9" s="153">
        <v>2077.8782525976885</v>
      </c>
      <c r="BY9" s="153">
        <v>2145.5135423088341</v>
      </c>
      <c r="BZ9" s="153">
        <v>2243.9446627347465</v>
      </c>
      <c r="CA9" s="153">
        <v>2348.6165683880845</v>
      </c>
      <c r="CB9" s="154">
        <v>2453.9034193588259</v>
      </c>
    </row>
    <row r="10" spans="1:80" ht="26.25" customHeight="1" x14ac:dyDescent="0.4">
      <c r="A10" s="341"/>
      <c r="B10" s="64" t="s">
        <v>680</v>
      </c>
      <c r="C10" s="174"/>
      <c r="D10" s="153">
        <f>Income_Support!D23</f>
        <v>0</v>
      </c>
      <c r="E10" s="153">
        <f>Income_Support!E23</f>
        <v>0</v>
      </c>
      <c r="F10" s="153">
        <f>Income_Support!F23</f>
        <v>0</v>
      </c>
      <c r="G10" s="153">
        <f>Income_Support!G23</f>
        <v>0</v>
      </c>
      <c r="H10" s="153">
        <f>Income_Support!H23</f>
        <v>0</v>
      </c>
      <c r="I10" s="153">
        <f>Income_Support!I23</f>
        <v>0</v>
      </c>
      <c r="J10" s="153">
        <f>Income_Support!J23</f>
        <v>0</v>
      </c>
      <c r="K10" s="153">
        <f>Income_Support!K23</f>
        <v>0</v>
      </c>
      <c r="L10" s="153">
        <f>Income_Support!L23</f>
        <v>0</v>
      </c>
      <c r="M10" s="153">
        <f>Income_Support!M23</f>
        <v>0</v>
      </c>
      <c r="N10" s="153">
        <f>Income_Support!N23</f>
        <v>0</v>
      </c>
      <c r="O10" s="153">
        <f>Income_Support!O23</f>
        <v>0</v>
      </c>
      <c r="P10" s="153">
        <f>Income_Support!P23</f>
        <v>0</v>
      </c>
      <c r="Q10" s="153">
        <f>Income_Support!Q23</f>
        <v>0</v>
      </c>
      <c r="R10" s="153">
        <f>Income_Support!R23</f>
        <v>0</v>
      </c>
      <c r="S10" s="153">
        <f>Income_Support!S23</f>
        <v>0</v>
      </c>
      <c r="T10" s="153">
        <f>Income_Support!T23</f>
        <v>0</v>
      </c>
      <c r="U10" s="153">
        <f>Income_Support!U23</f>
        <v>0</v>
      </c>
      <c r="V10" s="153">
        <f>Income_Support!V23</f>
        <v>0</v>
      </c>
      <c r="W10" s="153">
        <f>Income_Support!W23</f>
        <v>0</v>
      </c>
      <c r="X10" s="153">
        <f>Income_Support!X23</f>
        <v>0</v>
      </c>
      <c r="Y10" s="153">
        <f>Income_Support!Y23</f>
        <v>0</v>
      </c>
      <c r="Z10" s="153">
        <f>Income_Support!Z23</f>
        <v>0</v>
      </c>
      <c r="AA10" s="153">
        <f>Income_Support!AA23</f>
        <v>0</v>
      </c>
      <c r="AB10" s="153">
        <f>Income_Support!AB23</f>
        <v>0</v>
      </c>
      <c r="AC10" s="153">
        <f>Income_Support!AC23</f>
        <v>0</v>
      </c>
      <c r="AD10" s="153">
        <f>Income_Support!AD23</f>
        <v>0</v>
      </c>
      <c r="AE10" s="153">
        <f>Income_Support!AE23</f>
        <v>0</v>
      </c>
      <c r="AF10" s="153">
        <f>Income_Support!AF23</f>
        <v>0</v>
      </c>
      <c r="AG10" s="153">
        <f>Income_Support!AG23</f>
        <v>0</v>
      </c>
      <c r="AH10" s="153">
        <f>Income_Support!AH23</f>
        <v>515</v>
      </c>
      <c r="AI10" s="153">
        <f>Income_Support!AI23</f>
        <v>523</v>
      </c>
      <c r="AJ10" s="153">
        <f>Income_Support!AJ23</f>
        <v>794</v>
      </c>
      <c r="AK10" s="153">
        <f>Income_Support!AK23</f>
        <v>1512.04</v>
      </c>
      <c r="AL10" s="153">
        <f>Income_Support!AL23</f>
        <v>2567</v>
      </c>
      <c r="AM10" s="153">
        <f>Income_Support!AM23</f>
        <v>3257</v>
      </c>
      <c r="AN10" s="153">
        <f>Income_Support!AN23</f>
        <v>3730</v>
      </c>
      <c r="AO10" s="153">
        <f>Income_Support!AO23</f>
        <v>4214</v>
      </c>
      <c r="AP10" s="153">
        <f>Income_Support!AP23</f>
        <v>4336</v>
      </c>
      <c r="AQ10" s="153">
        <f>Income_Support!AQ23</f>
        <v>3985</v>
      </c>
      <c r="AR10" s="153">
        <f>Income_Support!AR23</f>
        <v>3045</v>
      </c>
      <c r="AS10" s="153">
        <f>Income_Support!AS23</f>
        <v>2631</v>
      </c>
      <c r="AT10" s="153">
        <f>Income_Support!AT23</f>
        <v>2940.4780000000001</v>
      </c>
      <c r="AU10" s="153">
        <f>Income_Support!AU23</f>
        <v>4200</v>
      </c>
      <c r="AV10" s="153">
        <f>Income_Support!AV23</f>
        <v>5379</v>
      </c>
      <c r="AW10" s="153">
        <f>Income_Support!AW23</f>
        <v>5737</v>
      </c>
      <c r="AX10" s="153">
        <f>Income_Support!AX23</f>
        <v>5183</v>
      </c>
      <c r="AY10" s="153">
        <f>Income_Support!AY23</f>
        <v>4823</v>
      </c>
      <c r="AZ10" s="153">
        <f>Income_Support!AZ23</f>
        <v>2359</v>
      </c>
      <c r="BA10" s="153">
        <f>Income_Support!BA23</f>
        <v>0</v>
      </c>
      <c r="BB10" s="153">
        <f>Income_Support!BB23</f>
        <v>0</v>
      </c>
      <c r="BC10" s="153">
        <f>Income_Support!BC23</f>
        <v>0</v>
      </c>
      <c r="BD10" s="153">
        <f>Income_Support!BD23</f>
        <v>0</v>
      </c>
      <c r="BE10" s="153">
        <f>Income_Support!BE23</f>
        <v>0</v>
      </c>
      <c r="BF10" s="153">
        <f>Income_Support!BF23</f>
        <v>0</v>
      </c>
      <c r="BG10" s="153">
        <f>Income_Support!BG23</f>
        <v>0</v>
      </c>
      <c r="BH10" s="153">
        <f>Income_Support!BH23</f>
        <v>0</v>
      </c>
      <c r="BI10" s="153">
        <f>Income_Support!BI23</f>
        <v>0</v>
      </c>
      <c r="BJ10" s="153">
        <f>Income_Support!BJ23</f>
        <v>0</v>
      </c>
      <c r="BK10" s="153">
        <f>Income_Support!BK23</f>
        <v>0</v>
      </c>
      <c r="BL10" s="153">
        <f>Income_Support!BL23</f>
        <v>0</v>
      </c>
      <c r="BM10" s="153">
        <f>Income_Support!BM23</f>
        <v>0</v>
      </c>
      <c r="BN10" s="153">
        <f>Income_Support!BN23</f>
        <v>0</v>
      </c>
      <c r="BO10" s="153">
        <f>Income_Support!BO23</f>
        <v>0</v>
      </c>
      <c r="BP10" s="153">
        <f>Income_Support!BP23</f>
        <v>0</v>
      </c>
      <c r="BQ10" s="153">
        <f>Income_Support!BQ23</f>
        <v>0</v>
      </c>
      <c r="BR10" s="153">
        <f>Income_Support!BR23</f>
        <v>0</v>
      </c>
      <c r="BS10" s="153">
        <f>Income_Support!BS23</f>
        <v>0</v>
      </c>
      <c r="BT10" s="153">
        <f>Income_Support!BT23</f>
        <v>0</v>
      </c>
      <c r="BU10" s="153">
        <f>Income_Support!BU23</f>
        <v>0</v>
      </c>
      <c r="BV10" s="153">
        <f>Income_Support!BV23</f>
        <v>0</v>
      </c>
      <c r="BW10" s="153">
        <f>Income_Support!BW23</f>
        <v>0</v>
      </c>
      <c r="BX10" s="153">
        <f>Income_Support!BX23</f>
        <v>0</v>
      </c>
      <c r="BY10" s="153">
        <f>Income_Support!BY23</f>
        <v>0</v>
      </c>
      <c r="BZ10" s="153">
        <f>Income_Support!BZ23</f>
        <v>0</v>
      </c>
      <c r="CA10" s="153">
        <f>Income_Support!CA23</f>
        <v>0</v>
      </c>
      <c r="CB10" s="154">
        <f>Income_Support!CB23</f>
        <v>0</v>
      </c>
    </row>
    <row r="11" spans="1:80" s="242" customFormat="1" ht="35.25" customHeight="1" thickBot="1" x14ac:dyDescent="0.4">
      <c r="A11" s="390"/>
      <c r="B11" s="265" t="s">
        <v>234</v>
      </c>
      <c r="C11" s="371"/>
      <c r="D11" s="275">
        <v>15.2</v>
      </c>
      <c r="E11" s="275">
        <v>19.2</v>
      </c>
      <c r="F11" s="275">
        <v>17</v>
      </c>
      <c r="G11" s="275">
        <v>14.8</v>
      </c>
      <c r="H11" s="275">
        <v>26.8</v>
      </c>
      <c r="I11" s="275">
        <v>22.2</v>
      </c>
      <c r="J11" s="275">
        <v>15.7</v>
      </c>
      <c r="K11" s="275">
        <v>15.7</v>
      </c>
      <c r="L11" s="275">
        <v>20.9</v>
      </c>
      <c r="M11" s="275">
        <v>25.4</v>
      </c>
      <c r="N11" s="275">
        <v>49.4</v>
      </c>
      <c r="O11" s="275">
        <v>41.9</v>
      </c>
      <c r="P11" s="275">
        <v>30.2</v>
      </c>
      <c r="Q11" s="275">
        <v>36.299999999999997</v>
      </c>
      <c r="R11" s="275">
        <v>64.5</v>
      </c>
      <c r="S11" s="275">
        <v>64.599999999999994</v>
      </c>
      <c r="T11" s="275">
        <v>44.9</v>
      </c>
      <c r="U11" s="275">
        <v>49.2</v>
      </c>
      <c r="V11" s="275">
        <v>78.3</v>
      </c>
      <c r="W11" s="275">
        <v>121.7</v>
      </c>
      <c r="X11" s="275">
        <v>123.3</v>
      </c>
      <c r="Y11" s="275">
        <v>127.1</v>
      </c>
      <c r="Z11" s="275">
        <v>150.4</v>
      </c>
      <c r="AA11" s="275">
        <v>239.4</v>
      </c>
      <c r="AB11" s="275">
        <v>209.1</v>
      </c>
      <c r="AC11" s="275">
        <v>174.09</v>
      </c>
      <c r="AD11" s="275">
        <v>214.12200000000001</v>
      </c>
      <c r="AE11" s="275">
        <v>454.38499999999999</v>
      </c>
      <c r="AF11" s="275">
        <v>558.846</v>
      </c>
      <c r="AG11" s="275">
        <v>628.82600000000002</v>
      </c>
      <c r="AH11" s="275">
        <v>632</v>
      </c>
      <c r="AI11" s="275">
        <v>653</v>
      </c>
      <c r="AJ11" s="275">
        <v>1280</v>
      </c>
      <c r="AK11" s="275">
        <v>1702</v>
      </c>
      <c r="AL11" s="275">
        <v>1500</v>
      </c>
      <c r="AM11" s="275">
        <v>1497</v>
      </c>
      <c r="AN11" s="275">
        <v>1578</v>
      </c>
      <c r="AO11" s="275">
        <v>1589</v>
      </c>
      <c r="AP11" s="275">
        <v>1734</v>
      </c>
      <c r="AQ11" s="275">
        <v>1467.9280000000001</v>
      </c>
      <c r="AR11" s="275">
        <v>1106.7449999999999</v>
      </c>
      <c r="AS11" s="275">
        <v>733.41</v>
      </c>
      <c r="AT11" s="275">
        <v>869.84</v>
      </c>
      <c r="AU11" s="275">
        <v>1603.8150000000001</v>
      </c>
      <c r="AV11" s="275">
        <v>1760.1579999999999</v>
      </c>
      <c r="AW11" s="275">
        <v>1651.7639999999999</v>
      </c>
      <c r="AX11" s="275">
        <v>1299.4829999999999</v>
      </c>
      <c r="AY11" s="275">
        <v>1101.827</v>
      </c>
      <c r="AZ11" s="275">
        <v>587.298</v>
      </c>
      <c r="BA11" s="275">
        <v>0</v>
      </c>
      <c r="BB11" s="275">
        <v>0</v>
      </c>
      <c r="BC11" s="275">
        <v>0</v>
      </c>
      <c r="BD11" s="275">
        <v>0</v>
      </c>
      <c r="BE11" s="275">
        <v>0</v>
      </c>
      <c r="BF11" s="275">
        <v>0</v>
      </c>
      <c r="BG11" s="275">
        <v>0</v>
      </c>
      <c r="BH11" s="275">
        <v>0</v>
      </c>
      <c r="BI11" s="275">
        <v>0</v>
      </c>
      <c r="BJ11" s="275">
        <v>0</v>
      </c>
      <c r="BK11" s="275">
        <v>0</v>
      </c>
      <c r="BL11" s="275">
        <v>0</v>
      </c>
      <c r="BM11" s="275">
        <v>0</v>
      </c>
      <c r="BN11" s="275">
        <v>0</v>
      </c>
      <c r="BO11" s="275">
        <v>0</v>
      </c>
      <c r="BP11" s="275">
        <v>0</v>
      </c>
      <c r="BQ11" s="275">
        <v>0</v>
      </c>
      <c r="BR11" s="275">
        <v>0</v>
      </c>
      <c r="BS11" s="275">
        <v>0</v>
      </c>
      <c r="BT11" s="275">
        <v>0</v>
      </c>
      <c r="BU11" s="275">
        <v>0</v>
      </c>
      <c r="BV11" s="275">
        <v>0</v>
      </c>
      <c r="BW11" s="275">
        <v>0</v>
      </c>
      <c r="BX11" s="275">
        <v>0</v>
      </c>
      <c r="BY11" s="275">
        <v>0</v>
      </c>
      <c r="BZ11" s="275">
        <v>0</v>
      </c>
      <c r="CA11" s="275">
        <v>0</v>
      </c>
      <c r="CB11" s="391">
        <v>0</v>
      </c>
    </row>
    <row r="12" spans="1:80" ht="26.25" customHeight="1" x14ac:dyDescent="0.4">
      <c r="A12" s="350"/>
      <c r="B12" s="125" t="s">
        <v>681</v>
      </c>
      <c r="D12" s="48" t="s">
        <v>80</v>
      </c>
      <c r="E12" s="48" t="s">
        <v>81</v>
      </c>
      <c r="F12" s="48" t="s">
        <v>82</v>
      </c>
      <c r="G12" s="48" t="s">
        <v>83</v>
      </c>
      <c r="H12" s="48" t="s">
        <v>84</v>
      </c>
      <c r="I12" s="48" t="s">
        <v>85</v>
      </c>
      <c r="J12" s="48" t="s">
        <v>86</v>
      </c>
      <c r="K12" s="48" t="s">
        <v>87</v>
      </c>
      <c r="L12" s="48" t="s">
        <v>88</v>
      </c>
      <c r="M12" s="48" t="s">
        <v>89</v>
      </c>
      <c r="N12" s="48" t="s">
        <v>90</v>
      </c>
      <c r="O12" s="48" t="s">
        <v>91</v>
      </c>
      <c r="P12" s="48" t="s">
        <v>92</v>
      </c>
      <c r="Q12" s="48" t="s">
        <v>93</v>
      </c>
      <c r="R12" s="48" t="s">
        <v>94</v>
      </c>
      <c r="S12" s="48" t="s">
        <v>95</v>
      </c>
      <c r="T12" s="48" t="s">
        <v>96</v>
      </c>
      <c r="U12" s="48" t="s">
        <v>97</v>
      </c>
      <c r="V12" s="48" t="s">
        <v>98</v>
      </c>
      <c r="W12" s="48" t="s">
        <v>99</v>
      </c>
      <c r="X12" s="48" t="s">
        <v>100</v>
      </c>
      <c r="Y12" s="48" t="s">
        <v>101</v>
      </c>
      <c r="Z12" s="48" t="s">
        <v>102</v>
      </c>
      <c r="AA12" s="48" t="s">
        <v>103</v>
      </c>
      <c r="AB12" s="48" t="s">
        <v>104</v>
      </c>
      <c r="AC12" s="48" t="s">
        <v>105</v>
      </c>
      <c r="AD12" s="48" t="s">
        <v>106</v>
      </c>
      <c r="AE12" s="48" t="s">
        <v>107</v>
      </c>
      <c r="AF12" s="48" t="s">
        <v>108</v>
      </c>
      <c r="AG12" s="48" t="s">
        <v>109</v>
      </c>
      <c r="AH12" s="48" t="s">
        <v>110</v>
      </c>
      <c r="AI12" s="48" t="s">
        <v>111</v>
      </c>
      <c r="AJ12" s="48" t="s">
        <v>112</v>
      </c>
      <c r="AK12" s="48" t="s">
        <v>113</v>
      </c>
      <c r="AL12" s="48" t="s">
        <v>114</v>
      </c>
      <c r="AM12" s="48" t="s">
        <v>115</v>
      </c>
      <c r="AN12" s="48" t="s">
        <v>116</v>
      </c>
      <c r="AO12" s="48" t="s">
        <v>117</v>
      </c>
      <c r="AP12" s="48" t="s">
        <v>118</v>
      </c>
      <c r="AQ12" s="48" t="s">
        <v>119</v>
      </c>
      <c r="AR12" s="48" t="s">
        <v>120</v>
      </c>
      <c r="AS12" s="48" t="s">
        <v>121</v>
      </c>
      <c r="AT12" s="48" t="s">
        <v>122</v>
      </c>
      <c r="AU12" s="48" t="s">
        <v>123</v>
      </c>
      <c r="AV12" s="48" t="s">
        <v>124</v>
      </c>
      <c r="AW12" s="48" t="s">
        <v>125</v>
      </c>
      <c r="AX12" s="48" t="s">
        <v>126</v>
      </c>
      <c r="AY12" s="48" t="s">
        <v>127</v>
      </c>
      <c r="AZ12" s="48" t="s">
        <v>128</v>
      </c>
      <c r="BA12" s="48" t="s">
        <v>129</v>
      </c>
      <c r="BB12" s="48" t="s">
        <v>130</v>
      </c>
      <c r="BC12" s="48" t="s">
        <v>131</v>
      </c>
      <c r="BD12" s="48" t="s">
        <v>132</v>
      </c>
      <c r="BE12" s="48" t="s">
        <v>133</v>
      </c>
      <c r="BF12" s="48" t="s">
        <v>134</v>
      </c>
      <c r="BG12" s="48" t="s">
        <v>135</v>
      </c>
      <c r="BH12" s="48" t="s">
        <v>136</v>
      </c>
      <c r="BI12" s="48" t="s">
        <v>137</v>
      </c>
      <c r="BJ12" s="48" t="s">
        <v>138</v>
      </c>
      <c r="BK12" s="48" t="s">
        <v>139</v>
      </c>
      <c r="BL12" s="48" t="s">
        <v>140</v>
      </c>
      <c r="BM12" s="48" t="s">
        <v>141</v>
      </c>
      <c r="BN12" s="48" t="s">
        <v>142</v>
      </c>
      <c r="BO12" s="48" t="s">
        <v>143</v>
      </c>
      <c r="BP12" s="48" t="s">
        <v>144</v>
      </c>
      <c r="BQ12" s="48" t="s">
        <v>145</v>
      </c>
      <c r="BR12" s="48" t="s">
        <v>146</v>
      </c>
      <c r="BS12" s="48" t="s">
        <v>147</v>
      </c>
      <c r="BT12" s="48" t="s">
        <v>148</v>
      </c>
      <c r="BU12" s="48" t="s">
        <v>149</v>
      </c>
      <c r="BV12" s="48" t="s">
        <v>150</v>
      </c>
      <c r="BW12" s="48" t="s">
        <v>151</v>
      </c>
      <c r="BX12" s="48" t="s">
        <v>152</v>
      </c>
      <c r="BY12" s="48" t="s">
        <v>153</v>
      </c>
      <c r="BZ12" s="48" t="s">
        <v>154</v>
      </c>
      <c r="CA12" s="48" t="s">
        <v>155</v>
      </c>
      <c r="CB12" s="49" t="s">
        <v>156</v>
      </c>
    </row>
    <row r="13" spans="1:80" x14ac:dyDescent="0.4">
      <c r="A13" s="350"/>
      <c r="B13" s="248" t="s">
        <v>267</v>
      </c>
      <c r="C13" s="249"/>
      <c r="D13" s="203" t="s">
        <v>158</v>
      </c>
      <c r="E13" s="203" t="s">
        <v>158</v>
      </c>
      <c r="F13" s="203" t="s">
        <v>158</v>
      </c>
      <c r="G13" s="203" t="s">
        <v>158</v>
      </c>
      <c r="H13" s="203" t="s">
        <v>158</v>
      </c>
      <c r="I13" s="203" t="s">
        <v>158</v>
      </c>
      <c r="J13" s="203" t="s">
        <v>158</v>
      </c>
      <c r="K13" s="203" t="s">
        <v>158</v>
      </c>
      <c r="L13" s="203" t="s">
        <v>158</v>
      </c>
      <c r="M13" s="203" t="s">
        <v>158</v>
      </c>
      <c r="N13" s="203" t="s">
        <v>158</v>
      </c>
      <c r="O13" s="203" t="s">
        <v>158</v>
      </c>
      <c r="P13" s="203" t="s">
        <v>158</v>
      </c>
      <c r="Q13" s="203" t="s">
        <v>158</v>
      </c>
      <c r="R13" s="203" t="s">
        <v>158</v>
      </c>
      <c r="S13" s="203" t="s">
        <v>158</v>
      </c>
      <c r="T13" s="203" t="s">
        <v>158</v>
      </c>
      <c r="U13" s="203" t="s">
        <v>158</v>
      </c>
      <c r="V13" s="203" t="s">
        <v>158</v>
      </c>
      <c r="W13" s="203" t="s">
        <v>158</v>
      </c>
      <c r="X13" s="203" t="s">
        <v>158</v>
      </c>
      <c r="Y13" s="203" t="s">
        <v>158</v>
      </c>
      <c r="Z13" s="203" t="s">
        <v>158</v>
      </c>
      <c r="AA13" s="203" t="s">
        <v>158</v>
      </c>
      <c r="AB13" s="203" t="s">
        <v>158</v>
      </c>
      <c r="AC13" s="203" t="s">
        <v>158</v>
      </c>
      <c r="AD13" s="203" t="s">
        <v>158</v>
      </c>
      <c r="AE13" s="203" t="s">
        <v>158</v>
      </c>
      <c r="AF13" s="203" t="s">
        <v>158</v>
      </c>
      <c r="AG13" s="203" t="s">
        <v>158</v>
      </c>
      <c r="AH13" s="203" t="s">
        <v>158</v>
      </c>
      <c r="AI13" s="203" t="s">
        <v>158</v>
      </c>
      <c r="AJ13" s="203" t="s">
        <v>158</v>
      </c>
      <c r="AK13" s="203" t="s">
        <v>158</v>
      </c>
      <c r="AL13" s="203" t="s">
        <v>158</v>
      </c>
      <c r="AM13" s="203" t="s">
        <v>158</v>
      </c>
      <c r="AN13" s="203" t="s">
        <v>158</v>
      </c>
      <c r="AO13" s="203" t="s">
        <v>158</v>
      </c>
      <c r="AP13" s="203" t="s">
        <v>158</v>
      </c>
      <c r="AQ13" s="203" t="s">
        <v>158</v>
      </c>
      <c r="AR13" s="203" t="s">
        <v>158</v>
      </c>
      <c r="AS13" s="203" t="s">
        <v>158</v>
      </c>
      <c r="AT13" s="203" t="s">
        <v>158</v>
      </c>
      <c r="AU13" s="203" t="s">
        <v>158</v>
      </c>
      <c r="AV13" s="203" t="s">
        <v>158</v>
      </c>
      <c r="AW13" s="203" t="s">
        <v>158</v>
      </c>
      <c r="AX13" s="203" t="s">
        <v>158</v>
      </c>
      <c r="AY13" s="203" t="s">
        <v>158</v>
      </c>
      <c r="AZ13" s="203" t="s">
        <v>158</v>
      </c>
      <c r="BA13" s="203" t="s">
        <v>158</v>
      </c>
      <c r="BB13" s="203" t="s">
        <v>158</v>
      </c>
      <c r="BC13" s="203" t="s">
        <v>158</v>
      </c>
      <c r="BD13" s="203" t="s">
        <v>158</v>
      </c>
      <c r="BE13" s="203" t="s">
        <v>158</v>
      </c>
      <c r="BF13" s="203" t="s">
        <v>158</v>
      </c>
      <c r="BG13" s="203" t="s">
        <v>158</v>
      </c>
      <c r="BH13" s="203" t="s">
        <v>158</v>
      </c>
      <c r="BI13" s="203" t="s">
        <v>158</v>
      </c>
      <c r="BJ13" s="203" t="s">
        <v>158</v>
      </c>
      <c r="BK13" s="203" t="s">
        <v>158</v>
      </c>
      <c r="BL13" s="203" t="s">
        <v>158</v>
      </c>
      <c r="BM13" s="203" t="s">
        <v>158</v>
      </c>
      <c r="BN13" s="203" t="s">
        <v>158</v>
      </c>
      <c r="BO13" s="203" t="s">
        <v>158</v>
      </c>
      <c r="BP13" s="203" t="s">
        <v>158</v>
      </c>
      <c r="BQ13" s="203" t="s">
        <v>158</v>
      </c>
      <c r="BR13" s="203" t="s">
        <v>158</v>
      </c>
      <c r="BS13" s="203" t="s">
        <v>158</v>
      </c>
      <c r="BT13" s="203" t="s">
        <v>158</v>
      </c>
      <c r="BU13" s="203" t="s">
        <v>158</v>
      </c>
      <c r="BV13" s="203" t="s">
        <v>158</v>
      </c>
      <c r="BW13" s="203" t="s">
        <v>159</v>
      </c>
      <c r="BX13" s="203" t="s">
        <v>159</v>
      </c>
      <c r="BY13" s="203" t="s">
        <v>159</v>
      </c>
      <c r="BZ13" s="203" t="s">
        <v>159</v>
      </c>
      <c r="CA13" s="203" t="s">
        <v>159</v>
      </c>
      <c r="CB13" s="204" t="s">
        <v>159</v>
      </c>
    </row>
    <row r="14" spans="1:80" s="175" customFormat="1" ht="24" customHeight="1" x14ac:dyDescent="0.4">
      <c r="A14" s="392"/>
      <c r="B14" s="66" t="s">
        <v>167</v>
      </c>
      <c r="C14" s="290"/>
      <c r="D14" s="131">
        <f t="shared" ref="D14:AI14" si="6">SUM(D15,D21,D20)</f>
        <v>503.21348006958925</v>
      </c>
      <c r="E14" s="131">
        <f t="shared" si="6"/>
        <v>619.74712808570462</v>
      </c>
      <c r="F14" s="131">
        <f t="shared" si="6"/>
        <v>535.35066958622872</v>
      </c>
      <c r="G14" s="131">
        <f t="shared" si="6"/>
        <v>434.29249506005817</v>
      </c>
      <c r="H14" s="131">
        <f t="shared" si="6"/>
        <v>720.8864163496911</v>
      </c>
      <c r="I14" s="131">
        <f t="shared" si="6"/>
        <v>584.96540150946589</v>
      </c>
      <c r="J14" s="131">
        <f t="shared" si="6"/>
        <v>405.41791295606498</v>
      </c>
      <c r="K14" s="131">
        <f t="shared" si="6"/>
        <v>389.82491630390865</v>
      </c>
      <c r="L14" s="131">
        <f t="shared" si="6"/>
        <v>488.30566608447151</v>
      </c>
      <c r="M14" s="131">
        <f t="shared" si="6"/>
        <v>567.33714415590225</v>
      </c>
      <c r="N14" s="131">
        <f t="shared" si="6"/>
        <v>1077.3487959029619</v>
      </c>
      <c r="O14" s="131">
        <f t="shared" si="6"/>
        <v>909.3229154769283</v>
      </c>
      <c r="P14" s="131">
        <f t="shared" si="6"/>
        <v>642.33097358147108</v>
      </c>
      <c r="Q14" s="131">
        <f t="shared" si="6"/>
        <v>744.85110725124957</v>
      </c>
      <c r="R14" s="131">
        <f t="shared" si="6"/>
        <v>1283.3622365513113</v>
      </c>
      <c r="S14" s="131">
        <f t="shared" si="6"/>
        <v>1264.1155349607541</v>
      </c>
      <c r="T14" s="131">
        <f t="shared" si="6"/>
        <v>838.96037481389214</v>
      </c>
      <c r="U14" s="131">
        <f t="shared" si="6"/>
        <v>872.28145654365062</v>
      </c>
      <c r="V14" s="131">
        <f t="shared" si="6"/>
        <v>1320.7861467564971</v>
      </c>
      <c r="W14" s="131">
        <f t="shared" si="6"/>
        <v>1997.8951870238925</v>
      </c>
      <c r="X14" s="131">
        <f t="shared" si="6"/>
        <v>1923.5043269287096</v>
      </c>
      <c r="Y14" s="131">
        <f t="shared" si="6"/>
        <v>1854.4598765373612</v>
      </c>
      <c r="Z14" s="131">
        <f t="shared" si="6"/>
        <v>1997.3218960270954</v>
      </c>
      <c r="AA14" s="131">
        <f t="shared" si="6"/>
        <v>2956.044830874524</v>
      </c>
      <c r="AB14" s="131">
        <f t="shared" si="6"/>
        <v>2379.6544887596056</v>
      </c>
      <c r="AC14" s="131">
        <f t="shared" si="6"/>
        <v>1820.9695355011988</v>
      </c>
      <c r="AD14" s="131">
        <f t="shared" si="6"/>
        <v>1861.6866028061195</v>
      </c>
      <c r="AE14" s="131">
        <f t="shared" si="6"/>
        <v>3173.7582306943573</v>
      </c>
      <c r="AF14" s="131">
        <f t="shared" si="6"/>
        <v>3426.4507262525417</v>
      </c>
      <c r="AG14" s="131">
        <f t="shared" si="6"/>
        <v>3389.4187480087435</v>
      </c>
      <c r="AH14" s="131">
        <f t="shared" si="6"/>
        <v>5556.6862800628505</v>
      </c>
      <c r="AI14" s="131">
        <f t="shared" si="6"/>
        <v>4875.6464437035111</v>
      </c>
      <c r="AJ14" s="131">
        <f t="shared" ref="AJ14:BO14" si="7">SUM(AJ15,AJ21,AJ20)</f>
        <v>7218.1562797834031</v>
      </c>
      <c r="AK14" s="131">
        <f t="shared" si="7"/>
        <v>10120.178991869325</v>
      </c>
      <c r="AL14" s="131">
        <f t="shared" si="7"/>
        <v>11927.922580524191</v>
      </c>
      <c r="AM14" s="131">
        <f t="shared" si="7"/>
        <v>13307.153540347877</v>
      </c>
      <c r="AN14" s="131">
        <f t="shared" si="7"/>
        <v>14058.421587869136</v>
      </c>
      <c r="AO14" s="131">
        <f t="shared" si="7"/>
        <v>14558.728379716984</v>
      </c>
      <c r="AP14" s="131">
        <f t="shared" si="7"/>
        <v>14622.634112343181</v>
      </c>
      <c r="AQ14" s="131">
        <f t="shared" si="7"/>
        <v>12439.961956485287</v>
      </c>
      <c r="AR14" s="131">
        <f t="shared" si="7"/>
        <v>8890.7604756334204</v>
      </c>
      <c r="AS14" s="131">
        <f t="shared" si="7"/>
        <v>6686.3708011333274</v>
      </c>
      <c r="AT14" s="131">
        <f t="shared" si="7"/>
        <v>6997.1779676783572</v>
      </c>
      <c r="AU14" s="131">
        <f t="shared" si="7"/>
        <v>10072.951922178783</v>
      </c>
      <c r="AV14" s="131">
        <f t="shared" si="7"/>
        <v>12076.043329764865</v>
      </c>
      <c r="AW14" s="131">
        <f t="shared" si="7"/>
        <v>12198.624485313805</v>
      </c>
      <c r="AX14" s="131">
        <f t="shared" si="7"/>
        <v>10563.990942802211</v>
      </c>
      <c r="AY14" s="131">
        <f t="shared" si="7"/>
        <v>9380.9394766224832</v>
      </c>
      <c r="AZ14" s="131">
        <f t="shared" si="7"/>
        <v>7785.9528059712393</v>
      </c>
      <c r="BA14" s="131">
        <f t="shared" si="7"/>
        <v>5904.7812827082598</v>
      </c>
      <c r="BB14" s="131">
        <f t="shared" si="7"/>
        <v>5312.8101284769873</v>
      </c>
      <c r="BC14" s="131">
        <f t="shared" si="7"/>
        <v>4841.7420052110656</v>
      </c>
      <c r="BD14" s="131">
        <f t="shared" si="7"/>
        <v>4205.2339163859779</v>
      </c>
      <c r="BE14" s="131">
        <f t="shared" si="7"/>
        <v>3754.7862892885732</v>
      </c>
      <c r="BF14" s="131">
        <f t="shared" si="7"/>
        <v>3695.7144977666558</v>
      </c>
      <c r="BG14" s="131">
        <f t="shared" si="7"/>
        <v>3533.2194620597006</v>
      </c>
      <c r="BH14" s="131">
        <f t="shared" si="7"/>
        <v>2959.7545377508136</v>
      </c>
      <c r="BI14" s="131">
        <f t="shared" si="7"/>
        <v>3029.1917399145927</v>
      </c>
      <c r="BJ14" s="131">
        <f t="shared" si="7"/>
        <v>3109.4378023698018</v>
      </c>
      <c r="BK14" s="131">
        <f t="shared" si="7"/>
        <v>2782.6895236020409</v>
      </c>
      <c r="BL14" s="131">
        <f t="shared" si="7"/>
        <v>3458.3481502470636</v>
      </c>
      <c r="BM14" s="131">
        <f t="shared" si="7"/>
        <v>5578.29126990638</v>
      </c>
      <c r="BN14" s="131">
        <f t="shared" si="7"/>
        <v>5237.8537120425608</v>
      </c>
      <c r="BO14" s="131">
        <f t="shared" si="7"/>
        <v>5690.1946747841548</v>
      </c>
      <c r="BP14" s="131">
        <f t="shared" ref="BP14:CB14" si="8">SUM(BP15,BP21,BP20)</f>
        <v>5841.8378403907536</v>
      </c>
      <c r="BQ14" s="131">
        <f t="shared" si="8"/>
        <v>4809.1487400610886</v>
      </c>
      <c r="BR14" s="131">
        <f t="shared" si="8"/>
        <v>3351.1142293835587</v>
      </c>
      <c r="BS14" s="131">
        <f t="shared" si="8"/>
        <v>2507.8487420224074</v>
      </c>
      <c r="BT14" s="131">
        <f t="shared" si="8"/>
        <v>1985.9945407620678</v>
      </c>
      <c r="BU14" s="131">
        <f t="shared" si="8"/>
        <v>1735.2364869327425</v>
      </c>
      <c r="BV14" s="131">
        <f t="shared" si="8"/>
        <v>1322.877089774139</v>
      </c>
      <c r="BW14" s="131">
        <f t="shared" si="8"/>
        <v>720.89847171166491</v>
      </c>
      <c r="BX14" s="131">
        <f t="shared" si="8"/>
        <v>2366.7212627209042</v>
      </c>
      <c r="BY14" s="131">
        <f t="shared" si="8"/>
        <v>2388.0724694383475</v>
      </c>
      <c r="BZ14" s="131">
        <f t="shared" si="8"/>
        <v>2440.4924010322129</v>
      </c>
      <c r="CA14" s="131">
        <f t="shared" si="8"/>
        <v>2493.0654546365713</v>
      </c>
      <c r="CB14" s="379">
        <f t="shared" si="8"/>
        <v>2563.8091101995983</v>
      </c>
    </row>
    <row r="15" spans="1:80" ht="26.25" customHeight="1" x14ac:dyDescent="0.4">
      <c r="A15" s="341"/>
      <c r="B15" s="64" t="s">
        <v>679</v>
      </c>
      <c r="C15" s="50"/>
      <c r="D15" s="153">
        <f t="shared" ref="D15:AI15" si="9">SUM(D16,D17)</f>
        <v>0</v>
      </c>
      <c r="E15" s="153">
        <f t="shared" si="9"/>
        <v>0</v>
      </c>
      <c r="F15" s="153">
        <f t="shared" si="9"/>
        <v>0</v>
      </c>
      <c r="G15" s="153">
        <f t="shared" si="9"/>
        <v>0</v>
      </c>
      <c r="H15" s="153">
        <f t="shared" si="9"/>
        <v>0</v>
      </c>
      <c r="I15" s="153">
        <f t="shared" si="9"/>
        <v>0</v>
      </c>
      <c r="J15" s="153">
        <f t="shared" si="9"/>
        <v>0</v>
      </c>
      <c r="K15" s="153">
        <f t="shared" si="9"/>
        <v>0</v>
      </c>
      <c r="L15" s="153">
        <f t="shared" si="9"/>
        <v>0</v>
      </c>
      <c r="M15" s="153">
        <f t="shared" si="9"/>
        <v>0</v>
      </c>
      <c r="N15" s="153">
        <f t="shared" si="9"/>
        <v>0</v>
      </c>
      <c r="O15" s="153">
        <f t="shared" si="9"/>
        <v>0</v>
      </c>
      <c r="P15" s="153">
        <f t="shared" si="9"/>
        <v>0</v>
      </c>
      <c r="Q15" s="153">
        <f t="shared" si="9"/>
        <v>0</v>
      </c>
      <c r="R15" s="153">
        <f t="shared" si="9"/>
        <v>0</v>
      </c>
      <c r="S15" s="153">
        <f t="shared" si="9"/>
        <v>0</v>
      </c>
      <c r="T15" s="153">
        <f t="shared" si="9"/>
        <v>0</v>
      </c>
      <c r="U15" s="153">
        <f t="shared" si="9"/>
        <v>0</v>
      </c>
      <c r="V15" s="153">
        <f t="shared" si="9"/>
        <v>0</v>
      </c>
      <c r="W15" s="153">
        <f t="shared" si="9"/>
        <v>0</v>
      </c>
      <c r="X15" s="153">
        <f t="shared" si="9"/>
        <v>0</v>
      </c>
      <c r="Y15" s="153">
        <f t="shared" si="9"/>
        <v>0</v>
      </c>
      <c r="Z15" s="153">
        <f t="shared" si="9"/>
        <v>0</v>
      </c>
      <c r="AA15" s="153">
        <f t="shared" si="9"/>
        <v>0</v>
      </c>
      <c r="AB15" s="153">
        <f t="shared" si="9"/>
        <v>0</v>
      </c>
      <c r="AC15" s="153">
        <f t="shared" si="9"/>
        <v>0</v>
      </c>
      <c r="AD15" s="153">
        <f t="shared" si="9"/>
        <v>0</v>
      </c>
      <c r="AE15" s="153">
        <f t="shared" si="9"/>
        <v>0</v>
      </c>
      <c r="AF15" s="153">
        <f t="shared" si="9"/>
        <v>0</v>
      </c>
      <c r="AG15" s="153">
        <f t="shared" si="9"/>
        <v>0</v>
      </c>
      <c r="AH15" s="153">
        <f t="shared" si="9"/>
        <v>0</v>
      </c>
      <c r="AI15" s="153">
        <f t="shared" si="9"/>
        <v>0</v>
      </c>
      <c r="AJ15" s="153">
        <f t="shared" ref="AJ15:BO15" si="10">SUM(AJ16,AJ17)</f>
        <v>0</v>
      </c>
      <c r="AK15" s="153">
        <f t="shared" si="10"/>
        <v>0</v>
      </c>
      <c r="AL15" s="153">
        <f t="shared" si="10"/>
        <v>0</v>
      </c>
      <c r="AM15" s="153">
        <f t="shared" si="10"/>
        <v>0</v>
      </c>
      <c r="AN15" s="153">
        <f t="shared" si="10"/>
        <v>0</v>
      </c>
      <c r="AO15" s="153">
        <f t="shared" si="10"/>
        <v>0</v>
      </c>
      <c r="AP15" s="153">
        <f t="shared" si="10"/>
        <v>0</v>
      </c>
      <c r="AQ15" s="153">
        <f t="shared" si="10"/>
        <v>0</v>
      </c>
      <c r="AR15" s="153">
        <f t="shared" si="10"/>
        <v>0</v>
      </c>
      <c r="AS15" s="153">
        <f t="shared" si="10"/>
        <v>0</v>
      </c>
      <c r="AT15" s="153">
        <f t="shared" si="10"/>
        <v>0</v>
      </c>
      <c r="AU15" s="153">
        <f t="shared" si="10"/>
        <v>0</v>
      </c>
      <c r="AV15" s="153">
        <f t="shared" si="10"/>
        <v>0</v>
      </c>
      <c r="AW15" s="153">
        <f t="shared" si="10"/>
        <v>0</v>
      </c>
      <c r="AX15" s="153">
        <f t="shared" si="10"/>
        <v>0</v>
      </c>
      <c r="AY15" s="153">
        <f t="shared" si="10"/>
        <v>0</v>
      </c>
      <c r="AZ15" s="153">
        <f t="shared" si="10"/>
        <v>3298.7177704891169</v>
      </c>
      <c r="BA15" s="153">
        <f t="shared" si="10"/>
        <v>5904.7812827082598</v>
      </c>
      <c r="BB15" s="153">
        <f t="shared" si="10"/>
        <v>5312.8101284769873</v>
      </c>
      <c r="BC15" s="153">
        <f t="shared" si="10"/>
        <v>4841.7420052110656</v>
      </c>
      <c r="BD15" s="153">
        <f t="shared" si="10"/>
        <v>4205.2339163859779</v>
      </c>
      <c r="BE15" s="153">
        <f t="shared" si="10"/>
        <v>3754.7862892885732</v>
      </c>
      <c r="BF15" s="153">
        <f t="shared" si="10"/>
        <v>3695.7144977666558</v>
      </c>
      <c r="BG15" s="153">
        <f t="shared" si="10"/>
        <v>3533.2194620597006</v>
      </c>
      <c r="BH15" s="153">
        <f t="shared" si="10"/>
        <v>2959.7545377508136</v>
      </c>
      <c r="BI15" s="153">
        <f t="shared" si="10"/>
        <v>3029.1917399145927</v>
      </c>
      <c r="BJ15" s="153">
        <f t="shared" si="10"/>
        <v>3109.4378023698018</v>
      </c>
      <c r="BK15" s="153">
        <f t="shared" si="10"/>
        <v>2782.6895236020409</v>
      </c>
      <c r="BL15" s="153">
        <f t="shared" si="10"/>
        <v>3458.3481502470636</v>
      </c>
      <c r="BM15" s="153">
        <f t="shared" si="10"/>
        <v>5578.29126990638</v>
      </c>
      <c r="BN15" s="153">
        <f t="shared" si="10"/>
        <v>5237.8537120425608</v>
      </c>
      <c r="BO15" s="153">
        <f t="shared" si="10"/>
        <v>5690.1946747841548</v>
      </c>
      <c r="BP15" s="153">
        <f t="shared" ref="BP15:CB15" si="11">SUM(BP16,BP17)</f>
        <v>5841.8378403907536</v>
      </c>
      <c r="BQ15" s="153">
        <f t="shared" si="11"/>
        <v>4809.1487400610886</v>
      </c>
      <c r="BR15" s="153">
        <f t="shared" si="11"/>
        <v>3351.1142293835587</v>
      </c>
      <c r="BS15" s="153">
        <f t="shared" si="11"/>
        <v>2507.8487420224074</v>
      </c>
      <c r="BT15" s="153">
        <f t="shared" si="11"/>
        <v>1985.9945407620678</v>
      </c>
      <c r="BU15" s="153">
        <f t="shared" si="11"/>
        <v>1735.2364869327425</v>
      </c>
      <c r="BV15" s="153">
        <f t="shared" si="11"/>
        <v>1322.877089774139</v>
      </c>
      <c r="BW15" s="153">
        <f t="shared" si="11"/>
        <v>720.89847171166491</v>
      </c>
      <c r="BX15" s="153">
        <f t="shared" si="11"/>
        <v>2366.7212627209042</v>
      </c>
      <c r="BY15" s="153">
        <f t="shared" si="11"/>
        <v>2388.0724694383475</v>
      </c>
      <c r="BZ15" s="153">
        <f t="shared" si="11"/>
        <v>2440.4924010322129</v>
      </c>
      <c r="CA15" s="153">
        <f t="shared" si="11"/>
        <v>2493.0654546365713</v>
      </c>
      <c r="CB15" s="154">
        <f t="shared" si="11"/>
        <v>2563.8091101995983</v>
      </c>
    </row>
    <row r="16" spans="1:80" x14ac:dyDescent="0.4">
      <c r="A16" s="341"/>
      <c r="B16" s="171" t="s">
        <v>186</v>
      </c>
      <c r="C16" s="50"/>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153">
        <v>0</v>
      </c>
      <c r="AY16" s="153">
        <v>0</v>
      </c>
      <c r="AZ16" s="153">
        <v>506.71690174761221</v>
      </c>
      <c r="BA16" s="153">
        <v>720.3911238820848</v>
      </c>
      <c r="BB16" s="153">
        <v>708.20285127734178</v>
      </c>
      <c r="BC16" s="153">
        <v>682.76278214768467</v>
      </c>
      <c r="BD16" s="153">
        <v>652.11750659712936</v>
      </c>
      <c r="BE16" s="153">
        <v>676.9554978072689</v>
      </c>
      <c r="BF16" s="153">
        <v>730.44561813630401</v>
      </c>
      <c r="BG16" s="153">
        <v>700.25341050824557</v>
      </c>
      <c r="BH16" s="153">
        <v>597.77701681982637</v>
      </c>
      <c r="BI16" s="153">
        <v>637.29779572887549</v>
      </c>
      <c r="BJ16" s="153">
        <v>609.09932877066626</v>
      </c>
      <c r="BK16" s="153">
        <v>526.41141231395466</v>
      </c>
      <c r="BL16" s="153">
        <v>880.92138502378521</v>
      </c>
      <c r="BM16" s="153">
        <v>1296.5454630999275</v>
      </c>
      <c r="BN16" s="153">
        <v>938.05178754864585</v>
      </c>
      <c r="BO16" s="153">
        <v>864.80710430886302</v>
      </c>
      <c r="BP16" s="153">
        <v>748.43339168495777</v>
      </c>
      <c r="BQ16" s="153">
        <v>583.91104034923467</v>
      </c>
      <c r="BR16" s="153">
        <v>403.67072568962277</v>
      </c>
      <c r="BS16" s="153">
        <v>335.92972671250715</v>
      </c>
      <c r="BT16" s="153">
        <v>279.84112224539172</v>
      </c>
      <c r="BU16" s="153">
        <v>233.44720248372559</v>
      </c>
      <c r="BV16" s="153">
        <v>157.39687785651023</v>
      </c>
      <c r="BW16" s="153">
        <v>98.010375003893358</v>
      </c>
      <c r="BX16" s="153">
        <v>328.98845008687277</v>
      </c>
      <c r="BY16" s="153">
        <v>327.59046268600997</v>
      </c>
      <c r="BZ16" s="153">
        <v>330.16693657756036</v>
      </c>
      <c r="CA16" s="153">
        <v>329.18308109937965</v>
      </c>
      <c r="CB16" s="154">
        <v>349.68236868657948</v>
      </c>
    </row>
    <row r="17" spans="1:80" x14ac:dyDescent="0.4">
      <c r="A17" s="341"/>
      <c r="B17" s="171" t="s">
        <v>196</v>
      </c>
      <c r="C17" s="50"/>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153">
        <v>0</v>
      </c>
      <c r="AY17" s="153">
        <v>0</v>
      </c>
      <c r="AZ17" s="153">
        <v>2792.0008687415047</v>
      </c>
      <c r="BA17" s="153">
        <v>5184.3901588261751</v>
      </c>
      <c r="BB17" s="153">
        <v>4604.6072771996451</v>
      </c>
      <c r="BC17" s="153">
        <v>4158.9792230633811</v>
      </c>
      <c r="BD17" s="153">
        <v>3553.1164097888486</v>
      </c>
      <c r="BE17" s="153">
        <v>3077.8307914813045</v>
      </c>
      <c r="BF17" s="153">
        <v>2965.2688796303519</v>
      </c>
      <c r="BG17" s="153">
        <v>2832.9660515514552</v>
      </c>
      <c r="BH17" s="153">
        <v>2361.9775209309873</v>
      </c>
      <c r="BI17" s="153">
        <v>2391.8939441857174</v>
      </c>
      <c r="BJ17" s="153">
        <v>2500.3384735991353</v>
      </c>
      <c r="BK17" s="153">
        <v>2256.2781112880862</v>
      </c>
      <c r="BL17" s="153">
        <v>2577.4267652232784</v>
      </c>
      <c r="BM17" s="153">
        <v>4281.7458068064525</v>
      </c>
      <c r="BN17" s="153">
        <v>4299.8019244939151</v>
      </c>
      <c r="BO17" s="153">
        <v>4825.3875704752918</v>
      </c>
      <c r="BP17" s="153">
        <v>5093.4044487057963</v>
      </c>
      <c r="BQ17" s="153">
        <v>4225.2376997118536</v>
      </c>
      <c r="BR17" s="153">
        <v>2947.4435036939358</v>
      </c>
      <c r="BS17" s="153">
        <v>2171.9190153099003</v>
      </c>
      <c r="BT17" s="153">
        <v>1706.1534185166761</v>
      </c>
      <c r="BU17" s="153">
        <v>1501.789284449017</v>
      </c>
      <c r="BV17" s="153">
        <v>1165.4802119176288</v>
      </c>
      <c r="BW17" s="153">
        <v>622.88809670777152</v>
      </c>
      <c r="BX17" s="153">
        <v>2037.7328126340312</v>
      </c>
      <c r="BY17" s="153">
        <v>2060.4820067523374</v>
      </c>
      <c r="BZ17" s="153">
        <v>2110.3254644546528</v>
      </c>
      <c r="CA17" s="153">
        <v>2163.8823735371916</v>
      </c>
      <c r="CB17" s="154">
        <v>2214.1267415130187</v>
      </c>
    </row>
    <row r="18" spans="1:80" x14ac:dyDescent="0.4">
      <c r="A18" s="341"/>
      <c r="B18" s="221" t="s">
        <v>360</v>
      </c>
      <c r="C18" s="64"/>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153">
        <v>0</v>
      </c>
      <c r="AY18" s="153">
        <v>0</v>
      </c>
      <c r="AZ18" s="153">
        <v>326.35700968716111</v>
      </c>
      <c r="BA18" s="153">
        <v>500.47382545365127</v>
      </c>
      <c r="BB18" s="153">
        <v>455.46568778854186</v>
      </c>
      <c r="BC18" s="153">
        <v>423.92012729775922</v>
      </c>
      <c r="BD18" s="153">
        <v>445.00292985883215</v>
      </c>
      <c r="BE18" s="153">
        <v>409.26128917927139</v>
      </c>
      <c r="BF18" s="153">
        <v>408.16265719087346</v>
      </c>
      <c r="BG18" s="153">
        <v>353.27838849880504</v>
      </c>
      <c r="BH18" s="153">
        <v>191.83304571111412</v>
      </c>
      <c r="BI18" s="153">
        <v>31.61767411484017</v>
      </c>
      <c r="BJ18" s="153">
        <v>15.57983969304899</v>
      </c>
      <c r="BK18" s="153">
        <v>0</v>
      </c>
      <c r="BL18" s="153">
        <v>0</v>
      </c>
      <c r="BM18" s="153">
        <v>0</v>
      </c>
      <c r="BN18" s="153">
        <v>0</v>
      </c>
      <c r="BO18" s="153">
        <v>0</v>
      </c>
      <c r="BP18" s="153">
        <v>0</v>
      </c>
      <c r="BQ18" s="153">
        <v>0</v>
      </c>
      <c r="BR18" s="153">
        <v>0</v>
      </c>
      <c r="BS18" s="153">
        <v>0</v>
      </c>
      <c r="BT18" s="153">
        <v>0</v>
      </c>
      <c r="BU18" s="153">
        <v>0</v>
      </c>
      <c r="BV18" s="153">
        <v>0</v>
      </c>
      <c r="BW18" s="153">
        <v>0</v>
      </c>
      <c r="BX18" s="153">
        <v>0</v>
      </c>
      <c r="BY18" s="153">
        <v>0</v>
      </c>
      <c r="BZ18" s="153">
        <v>0</v>
      </c>
      <c r="CA18" s="153">
        <v>0</v>
      </c>
      <c r="CB18" s="154">
        <v>0</v>
      </c>
    </row>
    <row r="19" spans="1:80" x14ac:dyDescent="0.4">
      <c r="A19" s="341"/>
      <c r="B19" s="221" t="s">
        <v>373</v>
      </c>
      <c r="C19" s="64"/>
      <c r="D19" s="153">
        <v>0</v>
      </c>
      <c r="E19" s="153">
        <v>0</v>
      </c>
      <c r="F19" s="153">
        <v>0</v>
      </c>
      <c r="G19" s="153">
        <v>0</v>
      </c>
      <c r="H19" s="153">
        <v>0</v>
      </c>
      <c r="I19" s="153">
        <v>0</v>
      </c>
      <c r="J19" s="153">
        <v>0</v>
      </c>
      <c r="K19" s="153">
        <v>0</v>
      </c>
      <c r="L19" s="153">
        <v>0</v>
      </c>
      <c r="M19" s="153">
        <v>0</v>
      </c>
      <c r="N19" s="153">
        <v>0</v>
      </c>
      <c r="O19" s="153">
        <v>0</v>
      </c>
      <c r="P19" s="153">
        <v>0</v>
      </c>
      <c r="Q19" s="153">
        <v>0</v>
      </c>
      <c r="R19" s="153">
        <v>0</v>
      </c>
      <c r="S19" s="153">
        <v>0</v>
      </c>
      <c r="T19" s="153">
        <v>0</v>
      </c>
      <c r="U19" s="153">
        <v>0</v>
      </c>
      <c r="V19" s="153">
        <v>0</v>
      </c>
      <c r="W19" s="153">
        <v>0</v>
      </c>
      <c r="X19" s="153">
        <v>0</v>
      </c>
      <c r="Y19" s="153">
        <v>0</v>
      </c>
      <c r="Z19" s="153">
        <v>0</v>
      </c>
      <c r="AA19" s="153">
        <v>0</v>
      </c>
      <c r="AB19" s="153">
        <v>0</v>
      </c>
      <c r="AC19" s="153">
        <v>0</v>
      </c>
      <c r="AD19" s="153">
        <v>0</v>
      </c>
      <c r="AE19" s="153">
        <v>0</v>
      </c>
      <c r="AF19" s="153">
        <v>0</v>
      </c>
      <c r="AG19" s="153">
        <v>0</v>
      </c>
      <c r="AH19" s="153">
        <v>0</v>
      </c>
      <c r="AI19" s="153">
        <v>0</v>
      </c>
      <c r="AJ19" s="153">
        <v>0</v>
      </c>
      <c r="AK19" s="153">
        <v>0</v>
      </c>
      <c r="AL19" s="153">
        <v>0</v>
      </c>
      <c r="AM19" s="153">
        <v>0</v>
      </c>
      <c r="AN19" s="153">
        <v>0</v>
      </c>
      <c r="AO19" s="153">
        <v>0</v>
      </c>
      <c r="AP19" s="153">
        <v>0</v>
      </c>
      <c r="AQ19" s="153">
        <v>0</v>
      </c>
      <c r="AR19" s="153">
        <v>0</v>
      </c>
      <c r="AS19" s="153">
        <v>0</v>
      </c>
      <c r="AT19" s="153">
        <v>0</v>
      </c>
      <c r="AU19" s="153">
        <v>0</v>
      </c>
      <c r="AV19" s="153">
        <v>0</v>
      </c>
      <c r="AW19" s="153">
        <v>0</v>
      </c>
      <c r="AX19" s="153">
        <v>0</v>
      </c>
      <c r="AY19" s="153">
        <v>0</v>
      </c>
      <c r="AZ19" s="153">
        <v>2465.6438590543439</v>
      </c>
      <c r="BA19" s="153">
        <v>4683.9163333725237</v>
      </c>
      <c r="BB19" s="153">
        <v>4149.1415894111024</v>
      </c>
      <c r="BC19" s="153">
        <v>3735.0590957656223</v>
      </c>
      <c r="BD19" s="153">
        <v>3108.1134799300162</v>
      </c>
      <c r="BE19" s="153">
        <v>2668.5695023020335</v>
      </c>
      <c r="BF19" s="153">
        <v>2557.1062224394782</v>
      </c>
      <c r="BG19" s="153">
        <v>2479.6876630526504</v>
      </c>
      <c r="BH19" s="153">
        <v>2170.1444752198731</v>
      </c>
      <c r="BI19" s="153">
        <v>2360.2762700708772</v>
      </c>
      <c r="BJ19" s="153">
        <v>2484.7586339060867</v>
      </c>
      <c r="BK19" s="153">
        <v>2256.2781112880862</v>
      </c>
      <c r="BL19" s="153">
        <v>2577.4267652232784</v>
      </c>
      <c r="BM19" s="153">
        <v>4281.7458068064525</v>
      </c>
      <c r="BN19" s="153">
        <v>4299.8019244939151</v>
      </c>
      <c r="BO19" s="153">
        <v>4825.3875704752918</v>
      </c>
      <c r="BP19" s="153">
        <v>5093.4044487057963</v>
      </c>
      <c r="BQ19" s="153">
        <v>4225.2376997118536</v>
      </c>
      <c r="BR19" s="153">
        <v>2947.4435036939358</v>
      </c>
      <c r="BS19" s="153">
        <v>2171.9190153099003</v>
      </c>
      <c r="BT19" s="153">
        <v>1706.1534185166761</v>
      </c>
      <c r="BU19" s="153">
        <v>1501.789284449017</v>
      </c>
      <c r="BV19" s="153">
        <v>1165.4802119176288</v>
      </c>
      <c r="BW19" s="153">
        <v>622.88809670777152</v>
      </c>
      <c r="BX19" s="153">
        <v>2037.7328126340312</v>
      </c>
      <c r="BY19" s="153">
        <v>2060.4820067523374</v>
      </c>
      <c r="BZ19" s="153">
        <v>2110.3254644546528</v>
      </c>
      <c r="CA19" s="153">
        <v>2163.8823735371916</v>
      </c>
      <c r="CB19" s="154">
        <v>2214.1267415130187</v>
      </c>
    </row>
    <row r="20" spans="1:80" ht="26.25" customHeight="1" x14ac:dyDescent="0.4">
      <c r="A20" s="341"/>
      <c r="B20" s="64" t="s">
        <v>680</v>
      </c>
      <c r="C20" s="174"/>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c r="AB20" s="153">
        <v>0</v>
      </c>
      <c r="AC20" s="153">
        <v>0</v>
      </c>
      <c r="AD20" s="153">
        <v>0</v>
      </c>
      <c r="AE20" s="153">
        <v>0</v>
      </c>
      <c r="AF20" s="153">
        <v>0</v>
      </c>
      <c r="AG20" s="153">
        <v>0</v>
      </c>
      <c r="AH20" s="153">
        <v>2494.9376061310968</v>
      </c>
      <c r="AI20" s="153">
        <v>2168.335960932769</v>
      </c>
      <c r="AJ20" s="153">
        <v>2763.3635902353049</v>
      </c>
      <c r="AK20" s="153">
        <v>4761.0220914693327</v>
      </c>
      <c r="AL20" s="153">
        <v>7528.6396027060737</v>
      </c>
      <c r="AM20" s="153">
        <v>9116.8277410418668</v>
      </c>
      <c r="AN20" s="153">
        <v>9879.0340095613938</v>
      </c>
      <c r="AO20" s="153">
        <v>10572.200825801718</v>
      </c>
      <c r="AP20" s="153">
        <v>10445.426937581555</v>
      </c>
      <c r="AQ20" s="153">
        <v>9091.1246942182006</v>
      </c>
      <c r="AR20" s="153">
        <v>6520.719757187343</v>
      </c>
      <c r="AS20" s="153">
        <v>5228.804330560718</v>
      </c>
      <c r="AT20" s="153">
        <v>5399.8243390821763</v>
      </c>
      <c r="AU20" s="153">
        <v>7289.4118908254122</v>
      </c>
      <c r="AV20" s="153">
        <v>9098.6972232306962</v>
      </c>
      <c r="AW20" s="153">
        <v>9471.6123931208658</v>
      </c>
      <c r="AX20" s="153">
        <v>8446.3260538506402</v>
      </c>
      <c r="AY20" s="153">
        <v>7636.3868676250349</v>
      </c>
      <c r="AZ20" s="153">
        <v>3592.7755606195728</v>
      </c>
      <c r="BA20" s="153">
        <v>0</v>
      </c>
      <c r="BB20" s="153">
        <v>0</v>
      </c>
      <c r="BC20" s="153">
        <v>0</v>
      </c>
      <c r="BD20" s="153">
        <v>0</v>
      </c>
      <c r="BE20" s="153">
        <v>0</v>
      </c>
      <c r="BF20" s="153">
        <v>0</v>
      </c>
      <c r="BG20" s="153">
        <v>0</v>
      </c>
      <c r="BH20" s="153">
        <v>0</v>
      </c>
      <c r="BI20" s="153">
        <v>0</v>
      </c>
      <c r="BJ20" s="153">
        <v>0</v>
      </c>
      <c r="BK20" s="153">
        <v>0</v>
      </c>
      <c r="BL20" s="153">
        <v>0</v>
      </c>
      <c r="BM20" s="153">
        <v>0</v>
      </c>
      <c r="BN20" s="153">
        <v>0</v>
      </c>
      <c r="BO20" s="153">
        <v>0</v>
      </c>
      <c r="BP20" s="153">
        <v>0</v>
      </c>
      <c r="BQ20" s="153">
        <v>0</v>
      </c>
      <c r="BR20" s="153">
        <v>0</v>
      </c>
      <c r="BS20" s="153">
        <v>0</v>
      </c>
      <c r="BT20" s="153">
        <v>0</v>
      </c>
      <c r="BU20" s="153">
        <v>0</v>
      </c>
      <c r="BV20" s="153">
        <v>0</v>
      </c>
      <c r="BW20" s="153">
        <v>0</v>
      </c>
      <c r="BX20" s="153">
        <v>0</v>
      </c>
      <c r="BY20" s="153">
        <v>0</v>
      </c>
      <c r="BZ20" s="153">
        <v>0</v>
      </c>
      <c r="CA20" s="153">
        <v>0</v>
      </c>
      <c r="CB20" s="154">
        <v>0</v>
      </c>
    </row>
    <row r="21" spans="1:80" s="242" customFormat="1" ht="35.25" customHeight="1" thickBot="1" x14ac:dyDescent="0.4">
      <c r="A21" s="390"/>
      <c r="B21" s="265" t="s">
        <v>234</v>
      </c>
      <c r="C21" s="371"/>
      <c r="D21" s="275">
        <v>503.21348006958925</v>
      </c>
      <c r="E21" s="275">
        <v>619.74712808570462</v>
      </c>
      <c r="F21" s="275">
        <v>535.35066958622872</v>
      </c>
      <c r="G21" s="275">
        <v>434.29249506005817</v>
      </c>
      <c r="H21" s="275">
        <v>720.8864163496911</v>
      </c>
      <c r="I21" s="275">
        <v>584.96540150946589</v>
      </c>
      <c r="J21" s="275">
        <v>405.41791295606498</v>
      </c>
      <c r="K21" s="275">
        <v>389.82491630390865</v>
      </c>
      <c r="L21" s="275">
        <v>488.30566608447151</v>
      </c>
      <c r="M21" s="275">
        <v>567.33714415590225</v>
      </c>
      <c r="N21" s="275">
        <v>1077.3487959029619</v>
      </c>
      <c r="O21" s="275">
        <v>909.3229154769283</v>
      </c>
      <c r="P21" s="275">
        <v>642.33097358147108</v>
      </c>
      <c r="Q21" s="275">
        <v>744.85110725124957</v>
      </c>
      <c r="R21" s="275">
        <v>1283.3622365513113</v>
      </c>
      <c r="S21" s="275">
        <v>1264.1155349607541</v>
      </c>
      <c r="T21" s="275">
        <v>838.96037481389214</v>
      </c>
      <c r="U21" s="275">
        <v>872.28145654365062</v>
      </c>
      <c r="V21" s="275">
        <v>1320.7861467564971</v>
      </c>
      <c r="W21" s="275">
        <v>1997.8951870238925</v>
      </c>
      <c r="X21" s="275">
        <v>1923.5043269287096</v>
      </c>
      <c r="Y21" s="275">
        <v>1854.4598765373612</v>
      </c>
      <c r="Z21" s="275">
        <v>1997.3218960270954</v>
      </c>
      <c r="AA21" s="275">
        <v>2956.044830874524</v>
      </c>
      <c r="AB21" s="275">
        <v>2379.6544887596056</v>
      </c>
      <c r="AC21" s="275">
        <v>1820.9695355011988</v>
      </c>
      <c r="AD21" s="275">
        <v>1861.6866028061195</v>
      </c>
      <c r="AE21" s="275">
        <v>3173.7582306943573</v>
      </c>
      <c r="AF21" s="275">
        <v>3426.4507262525417</v>
      </c>
      <c r="AG21" s="275">
        <v>3389.4187480087435</v>
      </c>
      <c r="AH21" s="275">
        <v>3061.7486739317537</v>
      </c>
      <c r="AI21" s="275">
        <v>2707.3104827707421</v>
      </c>
      <c r="AJ21" s="275">
        <v>4454.7926895480987</v>
      </c>
      <c r="AK21" s="275">
        <v>5359.156900399993</v>
      </c>
      <c r="AL21" s="275">
        <v>4399.2829778181185</v>
      </c>
      <c r="AM21" s="275">
        <v>4190.3257993060097</v>
      </c>
      <c r="AN21" s="275">
        <v>4179.3875783077419</v>
      </c>
      <c r="AO21" s="275">
        <v>3986.5275539152658</v>
      </c>
      <c r="AP21" s="275">
        <v>4177.2071747616274</v>
      </c>
      <c r="AQ21" s="275">
        <v>3348.8372622670859</v>
      </c>
      <c r="AR21" s="275">
        <v>2370.0407184460773</v>
      </c>
      <c r="AS21" s="275">
        <v>1457.5664705726097</v>
      </c>
      <c r="AT21" s="275">
        <v>1597.3536285961807</v>
      </c>
      <c r="AU21" s="275">
        <v>2783.5400313533714</v>
      </c>
      <c r="AV21" s="275">
        <v>2977.3461065341694</v>
      </c>
      <c r="AW21" s="275">
        <v>2727.0120921929392</v>
      </c>
      <c r="AX21" s="275">
        <v>2117.6648889515704</v>
      </c>
      <c r="AY21" s="275">
        <v>1744.5526089974474</v>
      </c>
      <c r="AZ21" s="275">
        <v>894.45947486254931</v>
      </c>
      <c r="BA21" s="275">
        <v>0</v>
      </c>
      <c r="BB21" s="275">
        <v>0</v>
      </c>
      <c r="BC21" s="275">
        <v>0</v>
      </c>
      <c r="BD21" s="275">
        <v>0</v>
      </c>
      <c r="BE21" s="275">
        <v>0</v>
      </c>
      <c r="BF21" s="275">
        <v>0</v>
      </c>
      <c r="BG21" s="275">
        <v>0</v>
      </c>
      <c r="BH21" s="275">
        <v>0</v>
      </c>
      <c r="BI21" s="275">
        <v>0</v>
      </c>
      <c r="BJ21" s="275">
        <v>0</v>
      </c>
      <c r="BK21" s="275">
        <v>0</v>
      </c>
      <c r="BL21" s="275">
        <v>0</v>
      </c>
      <c r="BM21" s="275">
        <v>0</v>
      </c>
      <c r="BN21" s="275">
        <v>0</v>
      </c>
      <c r="BO21" s="275">
        <v>0</v>
      </c>
      <c r="BP21" s="275">
        <v>0</v>
      </c>
      <c r="BQ21" s="275">
        <v>0</v>
      </c>
      <c r="BR21" s="275">
        <v>0</v>
      </c>
      <c r="BS21" s="275">
        <v>0</v>
      </c>
      <c r="BT21" s="275">
        <v>0</v>
      </c>
      <c r="BU21" s="275">
        <v>0</v>
      </c>
      <c r="BV21" s="275">
        <v>0</v>
      </c>
      <c r="BW21" s="275">
        <v>0</v>
      </c>
      <c r="BX21" s="275">
        <v>0</v>
      </c>
      <c r="BY21" s="275">
        <v>0</v>
      </c>
      <c r="BZ21" s="275">
        <v>0</v>
      </c>
      <c r="CA21" s="275">
        <v>0</v>
      </c>
      <c r="CB21" s="391">
        <v>0</v>
      </c>
    </row>
    <row r="22" spans="1:80" ht="39.75" customHeight="1" x14ac:dyDescent="0.4">
      <c r="A22" s="393"/>
      <c r="B22" s="251" t="s">
        <v>682</v>
      </c>
      <c r="C22" s="252"/>
      <c r="D22" s="253" t="s">
        <v>431</v>
      </c>
      <c r="E22" s="253" t="s">
        <v>432</v>
      </c>
      <c r="F22" s="253" t="s">
        <v>433</v>
      </c>
      <c r="G22" s="253" t="s">
        <v>434</v>
      </c>
      <c r="H22" s="253" t="s">
        <v>435</v>
      </c>
      <c r="I22" s="253" t="s">
        <v>436</v>
      </c>
      <c r="J22" s="253" t="s">
        <v>437</v>
      </c>
      <c r="K22" s="253" t="s">
        <v>438</v>
      </c>
      <c r="L22" s="253" t="s">
        <v>439</v>
      </c>
      <c r="M22" s="253" t="s">
        <v>440</v>
      </c>
      <c r="N22" s="253" t="s">
        <v>441</v>
      </c>
      <c r="O22" s="253" t="s">
        <v>442</v>
      </c>
      <c r="P22" s="253" t="s">
        <v>443</v>
      </c>
      <c r="Q22" s="253" t="s">
        <v>444</v>
      </c>
      <c r="R22" s="253" t="s">
        <v>445</v>
      </c>
      <c r="S22" s="253" t="s">
        <v>446</v>
      </c>
      <c r="T22" s="253" t="s">
        <v>447</v>
      </c>
      <c r="U22" s="253" t="s">
        <v>448</v>
      </c>
      <c r="V22" s="253" t="s">
        <v>449</v>
      </c>
      <c r="W22" s="253" t="s">
        <v>450</v>
      </c>
      <c r="X22" s="253" t="s">
        <v>451</v>
      </c>
      <c r="Y22" s="253" t="s">
        <v>452</v>
      </c>
      <c r="Z22" s="253" t="s">
        <v>453</v>
      </c>
      <c r="AA22" s="253" t="s">
        <v>454</v>
      </c>
      <c r="AB22" s="253" t="s">
        <v>455</v>
      </c>
      <c r="AC22" s="253" t="s">
        <v>456</v>
      </c>
      <c r="AD22" s="253" t="s">
        <v>457</v>
      </c>
      <c r="AE22" s="253" t="s">
        <v>458</v>
      </c>
      <c r="AF22" s="253" t="s">
        <v>459</v>
      </c>
      <c r="AG22" s="253" t="s">
        <v>460</v>
      </c>
      <c r="AH22" s="253" t="s">
        <v>461</v>
      </c>
      <c r="AI22" s="253" t="s">
        <v>462</v>
      </c>
      <c r="AJ22" s="253" t="s">
        <v>463</v>
      </c>
      <c r="AK22" s="253" t="s">
        <v>464</v>
      </c>
      <c r="AL22" s="253" t="s">
        <v>465</v>
      </c>
      <c r="AM22" s="253" t="s">
        <v>466</v>
      </c>
      <c r="AN22" s="253" t="s">
        <v>467</v>
      </c>
      <c r="AO22" s="253" t="s">
        <v>468</v>
      </c>
      <c r="AP22" s="253" t="s">
        <v>469</v>
      </c>
      <c r="AQ22" s="253" t="s">
        <v>470</v>
      </c>
      <c r="AR22" s="253" t="s">
        <v>471</v>
      </c>
      <c r="AS22" s="253" t="s">
        <v>472</v>
      </c>
      <c r="AT22" s="253" t="s">
        <v>473</v>
      </c>
      <c r="AU22" s="253" t="s">
        <v>474</v>
      </c>
      <c r="AV22" s="253" t="s">
        <v>475</v>
      </c>
      <c r="AW22" s="253" t="s">
        <v>476</v>
      </c>
      <c r="AX22" s="253" t="s">
        <v>477</v>
      </c>
      <c r="AY22" s="253" t="s">
        <v>478</v>
      </c>
      <c r="AZ22" s="253" t="s">
        <v>479</v>
      </c>
      <c r="BA22" s="253" t="s">
        <v>480</v>
      </c>
      <c r="BB22" s="253" t="s">
        <v>481</v>
      </c>
      <c r="BC22" s="253" t="s">
        <v>482</v>
      </c>
      <c r="BD22" s="253" t="s">
        <v>483</v>
      </c>
      <c r="BE22" s="253" t="s">
        <v>484</v>
      </c>
      <c r="BF22" s="253" t="s">
        <v>485</v>
      </c>
      <c r="BG22" s="253" t="s">
        <v>486</v>
      </c>
      <c r="BH22" s="253" t="s">
        <v>487</v>
      </c>
      <c r="BI22" s="253" t="s">
        <v>488</v>
      </c>
      <c r="BJ22" s="253" t="s">
        <v>489</v>
      </c>
      <c r="BK22" s="253" t="s">
        <v>490</v>
      </c>
      <c r="BL22" s="253" t="s">
        <v>491</v>
      </c>
      <c r="BM22" s="253" t="s">
        <v>492</v>
      </c>
      <c r="BN22" s="253" t="s">
        <v>493</v>
      </c>
      <c r="BO22" s="253" t="s">
        <v>494</v>
      </c>
      <c r="BP22" s="253" t="s">
        <v>495</v>
      </c>
      <c r="BQ22" s="253" t="s">
        <v>496</v>
      </c>
      <c r="BR22" s="253" t="s">
        <v>497</v>
      </c>
      <c r="BS22" s="253" t="s">
        <v>498</v>
      </c>
      <c r="BT22" s="253" t="s">
        <v>499</v>
      </c>
      <c r="BU22" s="253" t="s">
        <v>500</v>
      </c>
      <c r="BV22" s="253" t="s">
        <v>501</v>
      </c>
      <c r="BW22" s="253" t="s">
        <v>502</v>
      </c>
      <c r="BX22" s="253" t="s">
        <v>503</v>
      </c>
      <c r="BY22" s="253" t="s">
        <v>504</v>
      </c>
      <c r="BZ22" s="253" t="s">
        <v>505</v>
      </c>
      <c r="CA22" s="253" t="s">
        <v>506</v>
      </c>
      <c r="CB22" s="254" t="s">
        <v>507</v>
      </c>
    </row>
    <row r="23" spans="1:80" s="175" customFormat="1" ht="26.25" customHeight="1" x14ac:dyDescent="0.4">
      <c r="A23" s="392"/>
      <c r="B23" s="66" t="s">
        <v>167</v>
      </c>
      <c r="D23" s="131">
        <v>0</v>
      </c>
      <c r="E23" s="131">
        <v>0</v>
      </c>
      <c r="F23" s="131">
        <v>0</v>
      </c>
      <c r="G23" s="131">
        <v>0</v>
      </c>
      <c r="H23" s="131">
        <v>0</v>
      </c>
      <c r="I23" s="131">
        <v>0</v>
      </c>
      <c r="J23" s="131">
        <v>0</v>
      </c>
      <c r="K23" s="131">
        <v>0</v>
      </c>
      <c r="L23" s="131">
        <v>0</v>
      </c>
      <c r="M23" s="131">
        <v>0</v>
      </c>
      <c r="N23" s="131">
        <v>0</v>
      </c>
      <c r="O23" s="131">
        <v>0</v>
      </c>
      <c r="P23" s="131">
        <v>0</v>
      </c>
      <c r="Q23" s="131">
        <v>0</v>
      </c>
      <c r="R23" s="131">
        <v>0</v>
      </c>
      <c r="S23" s="131">
        <v>0</v>
      </c>
      <c r="T23" s="131">
        <v>0</v>
      </c>
      <c r="U23" s="131">
        <v>0</v>
      </c>
      <c r="V23" s="131">
        <v>0</v>
      </c>
      <c r="W23" s="131">
        <v>0</v>
      </c>
      <c r="X23" s="131">
        <v>0</v>
      </c>
      <c r="Y23" s="131">
        <v>0</v>
      </c>
      <c r="Z23" s="131">
        <v>0</v>
      </c>
      <c r="AA23" s="131">
        <v>0</v>
      </c>
      <c r="AB23" s="131">
        <v>0</v>
      </c>
      <c r="AC23" s="131">
        <v>0</v>
      </c>
      <c r="AD23" s="131">
        <v>0</v>
      </c>
      <c r="AE23" s="131">
        <v>0</v>
      </c>
      <c r="AF23" s="131">
        <v>1210</v>
      </c>
      <c r="AG23" s="131">
        <v>1307</v>
      </c>
      <c r="AH23" s="131">
        <v>1234</v>
      </c>
      <c r="AI23" s="131">
        <v>1136</v>
      </c>
      <c r="AJ23" s="131">
        <v>1697</v>
      </c>
      <c r="AK23" s="131">
        <v>2234</v>
      </c>
      <c r="AL23" s="131">
        <v>2771</v>
      </c>
      <c r="AM23" s="131">
        <v>2877</v>
      </c>
      <c r="AN23" s="131">
        <v>2997</v>
      </c>
      <c r="AO23" s="131">
        <v>3028</v>
      </c>
      <c r="AP23" s="131">
        <v>3054</v>
      </c>
      <c r="AQ23" s="131">
        <v>2589</v>
      </c>
      <c r="AR23" s="131">
        <v>2024</v>
      </c>
      <c r="AS23" s="131">
        <v>1518</v>
      </c>
      <c r="AT23" s="131">
        <v>1516</v>
      </c>
      <c r="AU23" s="131">
        <v>2223</v>
      </c>
      <c r="AV23" s="131">
        <v>2640</v>
      </c>
      <c r="AW23" s="131">
        <v>2612</v>
      </c>
      <c r="AX23" s="131">
        <v>2412</v>
      </c>
      <c r="AY23" s="131">
        <v>2151</v>
      </c>
      <c r="AZ23" s="131">
        <v>1931</v>
      </c>
      <c r="BA23" s="131">
        <v>1252</v>
      </c>
      <c r="BB23" s="131">
        <v>1110</v>
      </c>
      <c r="BC23" s="131">
        <v>1177</v>
      </c>
      <c r="BD23" s="131">
        <v>1022</v>
      </c>
      <c r="BE23" s="131">
        <v>932</v>
      </c>
      <c r="BF23" s="131">
        <v>920</v>
      </c>
      <c r="BG23" s="131">
        <v>898</v>
      </c>
      <c r="BH23" s="131">
        <v>819</v>
      </c>
      <c r="BI23" s="131">
        <v>870</v>
      </c>
      <c r="BJ23" s="131">
        <v>927</v>
      </c>
      <c r="BK23" s="131">
        <v>818</v>
      </c>
      <c r="BL23" s="131">
        <v>1025</v>
      </c>
      <c r="BM23" s="131">
        <v>1538</v>
      </c>
      <c r="BN23" s="131">
        <v>1415</v>
      </c>
      <c r="BO23" s="131">
        <v>1515</v>
      </c>
      <c r="BP23" s="131">
        <v>1507</v>
      </c>
      <c r="BQ23" s="131">
        <v>1273</v>
      </c>
      <c r="BR23" s="131">
        <v>885</v>
      </c>
      <c r="BS23" s="131">
        <v>652</v>
      </c>
      <c r="BT23" s="131">
        <v>564</v>
      </c>
      <c r="BU23" s="131">
        <v>443</v>
      </c>
      <c r="BV23" s="131">
        <v>348</v>
      </c>
      <c r="BW23" s="131">
        <v>163</v>
      </c>
      <c r="BX23" s="131">
        <v>654</v>
      </c>
      <c r="BY23" s="131">
        <v>665</v>
      </c>
      <c r="BZ23" s="131">
        <v>682</v>
      </c>
      <c r="CA23" s="131">
        <v>704</v>
      </c>
      <c r="CB23" s="379">
        <v>724</v>
      </c>
    </row>
    <row r="24" spans="1:80" ht="26.25" customHeight="1" x14ac:dyDescent="0.4">
      <c r="A24" s="341"/>
      <c r="B24" s="64" t="s">
        <v>679</v>
      </c>
      <c r="D24" s="153" t="s">
        <v>337</v>
      </c>
      <c r="E24" s="153" t="s">
        <v>337</v>
      </c>
      <c r="F24" s="153" t="s">
        <v>337</v>
      </c>
      <c r="G24" s="153" t="s">
        <v>337</v>
      </c>
      <c r="H24" s="153" t="s">
        <v>337</v>
      </c>
      <c r="I24" s="153" t="s">
        <v>337</v>
      </c>
      <c r="J24" s="153" t="s">
        <v>337</v>
      </c>
      <c r="K24" s="153" t="s">
        <v>337</v>
      </c>
      <c r="L24" s="153" t="s">
        <v>337</v>
      </c>
      <c r="M24" s="153" t="s">
        <v>337</v>
      </c>
      <c r="N24" s="153" t="s">
        <v>337</v>
      </c>
      <c r="O24" s="153" t="s">
        <v>337</v>
      </c>
      <c r="P24" s="153" t="s">
        <v>337</v>
      </c>
      <c r="Q24" s="153" t="s">
        <v>337</v>
      </c>
      <c r="R24" s="153" t="s">
        <v>337</v>
      </c>
      <c r="S24" s="153" t="s">
        <v>337</v>
      </c>
      <c r="T24" s="153" t="s">
        <v>337</v>
      </c>
      <c r="U24" s="153" t="s">
        <v>337</v>
      </c>
      <c r="V24" s="153" t="s">
        <v>337</v>
      </c>
      <c r="W24" s="153" t="s">
        <v>337</v>
      </c>
      <c r="X24" s="153" t="s">
        <v>337</v>
      </c>
      <c r="Y24" s="153" t="s">
        <v>337</v>
      </c>
      <c r="Z24" s="153" t="s">
        <v>337</v>
      </c>
      <c r="AA24" s="153" t="s">
        <v>337</v>
      </c>
      <c r="AB24" s="153" t="s">
        <v>337</v>
      </c>
      <c r="AC24" s="153" t="s">
        <v>337</v>
      </c>
      <c r="AD24" s="153" t="s">
        <v>337</v>
      </c>
      <c r="AE24" s="153" t="s">
        <v>337</v>
      </c>
      <c r="AF24" s="153" t="s">
        <v>337</v>
      </c>
      <c r="AG24" s="153" t="s">
        <v>337</v>
      </c>
      <c r="AH24" s="153" t="s">
        <v>337</v>
      </c>
      <c r="AI24" s="153" t="s">
        <v>337</v>
      </c>
      <c r="AJ24" s="153" t="s">
        <v>337</v>
      </c>
      <c r="AK24" s="153" t="s">
        <v>337</v>
      </c>
      <c r="AL24" s="153" t="s">
        <v>337</v>
      </c>
      <c r="AM24" s="153" t="s">
        <v>337</v>
      </c>
      <c r="AN24" s="153" t="s">
        <v>337</v>
      </c>
      <c r="AO24" s="153" t="s">
        <v>337</v>
      </c>
      <c r="AP24" s="153" t="s">
        <v>337</v>
      </c>
      <c r="AQ24" s="153" t="s">
        <v>337</v>
      </c>
      <c r="AR24" s="153" t="s">
        <v>337</v>
      </c>
      <c r="AS24" s="153" t="s">
        <v>337</v>
      </c>
      <c r="AT24" s="153" t="s">
        <v>337</v>
      </c>
      <c r="AU24" s="153" t="s">
        <v>337</v>
      </c>
      <c r="AV24" s="153" t="s">
        <v>337</v>
      </c>
      <c r="AW24" s="153" t="s">
        <v>337</v>
      </c>
      <c r="AX24" s="153" t="s">
        <v>337</v>
      </c>
      <c r="AY24" s="153" t="s">
        <v>337</v>
      </c>
      <c r="AZ24" s="153">
        <v>1931</v>
      </c>
      <c r="BA24" s="153">
        <v>1252</v>
      </c>
      <c r="BB24" s="153">
        <v>1110</v>
      </c>
      <c r="BC24" s="153">
        <v>1177</v>
      </c>
      <c r="BD24" s="153">
        <v>1022</v>
      </c>
      <c r="BE24" s="153">
        <v>932</v>
      </c>
      <c r="BF24" s="153">
        <v>920</v>
      </c>
      <c r="BG24" s="153">
        <v>898</v>
      </c>
      <c r="BH24" s="153">
        <v>819</v>
      </c>
      <c r="BI24" s="153">
        <v>870</v>
      </c>
      <c r="BJ24" s="153">
        <v>927</v>
      </c>
      <c r="BK24" s="153">
        <v>818</v>
      </c>
      <c r="BL24" s="153">
        <v>1025</v>
      </c>
      <c r="BM24" s="153">
        <v>1538</v>
      </c>
      <c r="BN24" s="153">
        <v>1415</v>
      </c>
      <c r="BO24" s="153">
        <v>1515</v>
      </c>
      <c r="BP24" s="153">
        <v>1507</v>
      </c>
      <c r="BQ24" s="153">
        <v>1273</v>
      </c>
      <c r="BR24" s="153">
        <v>885</v>
      </c>
      <c r="BS24" s="153">
        <v>652</v>
      </c>
      <c r="BT24" s="153">
        <v>564</v>
      </c>
      <c r="BU24" s="153">
        <v>443</v>
      </c>
      <c r="BV24" s="153">
        <v>348</v>
      </c>
      <c r="BW24" s="153">
        <v>163</v>
      </c>
      <c r="BX24" s="153">
        <v>654</v>
      </c>
      <c r="BY24" s="153">
        <v>665</v>
      </c>
      <c r="BZ24" s="153">
        <v>682</v>
      </c>
      <c r="CA24" s="153">
        <v>704</v>
      </c>
      <c r="CB24" s="154">
        <v>724</v>
      </c>
    </row>
    <row r="25" spans="1:80" x14ac:dyDescent="0.4">
      <c r="A25" s="341"/>
      <c r="B25" s="171" t="s">
        <v>278</v>
      </c>
      <c r="D25" s="153" t="s">
        <v>337</v>
      </c>
      <c r="E25" s="153" t="s">
        <v>337</v>
      </c>
      <c r="F25" s="153" t="s">
        <v>337</v>
      </c>
      <c r="G25" s="153" t="s">
        <v>337</v>
      </c>
      <c r="H25" s="153" t="s">
        <v>337</v>
      </c>
      <c r="I25" s="153" t="s">
        <v>337</v>
      </c>
      <c r="J25" s="153" t="s">
        <v>337</v>
      </c>
      <c r="K25" s="153" t="s">
        <v>337</v>
      </c>
      <c r="L25" s="153" t="s">
        <v>337</v>
      </c>
      <c r="M25" s="153" t="s">
        <v>337</v>
      </c>
      <c r="N25" s="153" t="s">
        <v>337</v>
      </c>
      <c r="O25" s="153" t="s">
        <v>337</v>
      </c>
      <c r="P25" s="153" t="s">
        <v>337</v>
      </c>
      <c r="Q25" s="153" t="s">
        <v>337</v>
      </c>
      <c r="R25" s="153" t="s">
        <v>337</v>
      </c>
      <c r="S25" s="153" t="s">
        <v>337</v>
      </c>
      <c r="T25" s="153" t="s">
        <v>337</v>
      </c>
      <c r="U25" s="153" t="s">
        <v>337</v>
      </c>
      <c r="V25" s="153" t="s">
        <v>337</v>
      </c>
      <c r="W25" s="153" t="s">
        <v>337</v>
      </c>
      <c r="X25" s="153" t="s">
        <v>337</v>
      </c>
      <c r="Y25" s="153" t="s">
        <v>337</v>
      </c>
      <c r="Z25" s="153" t="s">
        <v>337</v>
      </c>
      <c r="AA25" s="153" t="s">
        <v>337</v>
      </c>
      <c r="AB25" s="153" t="s">
        <v>337</v>
      </c>
      <c r="AC25" s="153" t="s">
        <v>337</v>
      </c>
      <c r="AD25" s="153" t="s">
        <v>337</v>
      </c>
      <c r="AE25" s="153" t="s">
        <v>337</v>
      </c>
      <c r="AF25" s="153" t="s">
        <v>337</v>
      </c>
      <c r="AG25" s="153" t="s">
        <v>337</v>
      </c>
      <c r="AH25" s="153" t="s">
        <v>337</v>
      </c>
      <c r="AI25" s="153" t="s">
        <v>337</v>
      </c>
      <c r="AJ25" s="153" t="s">
        <v>337</v>
      </c>
      <c r="AK25" s="153" t="s">
        <v>337</v>
      </c>
      <c r="AL25" s="153" t="s">
        <v>337</v>
      </c>
      <c r="AM25" s="153" t="s">
        <v>337</v>
      </c>
      <c r="AN25" s="153" t="s">
        <v>337</v>
      </c>
      <c r="AO25" s="153" t="s">
        <v>337</v>
      </c>
      <c r="AP25" s="153" t="s">
        <v>337</v>
      </c>
      <c r="AQ25" s="153" t="s">
        <v>337</v>
      </c>
      <c r="AR25" s="153" t="s">
        <v>337</v>
      </c>
      <c r="AS25" s="153" t="s">
        <v>337</v>
      </c>
      <c r="AT25" s="153" t="s">
        <v>337</v>
      </c>
      <c r="AU25" s="153" t="s">
        <v>337</v>
      </c>
      <c r="AV25" s="153" t="s">
        <v>337</v>
      </c>
      <c r="AW25" s="153" t="s">
        <v>337</v>
      </c>
      <c r="AX25" s="153" t="s">
        <v>337</v>
      </c>
      <c r="AY25" s="153" t="s">
        <v>337</v>
      </c>
      <c r="AZ25" s="153">
        <v>308</v>
      </c>
      <c r="BA25" s="153">
        <v>170</v>
      </c>
      <c r="BB25" s="153">
        <v>162</v>
      </c>
      <c r="BC25" s="153">
        <v>178</v>
      </c>
      <c r="BD25" s="153">
        <v>168</v>
      </c>
      <c r="BE25" s="153">
        <v>178</v>
      </c>
      <c r="BF25" s="153">
        <v>190</v>
      </c>
      <c r="BG25" s="153">
        <v>185</v>
      </c>
      <c r="BH25" s="153">
        <v>158</v>
      </c>
      <c r="BI25" s="153">
        <v>165</v>
      </c>
      <c r="BJ25" s="153">
        <v>157</v>
      </c>
      <c r="BK25" s="153">
        <v>142</v>
      </c>
      <c r="BL25" s="153">
        <v>244</v>
      </c>
      <c r="BM25" s="153">
        <v>321</v>
      </c>
      <c r="BN25" s="153">
        <v>234</v>
      </c>
      <c r="BO25" s="153">
        <v>212</v>
      </c>
      <c r="BP25" s="153">
        <v>178</v>
      </c>
      <c r="BQ25" s="153">
        <v>145</v>
      </c>
      <c r="BR25" s="153">
        <v>111</v>
      </c>
      <c r="BS25" s="153">
        <v>86</v>
      </c>
      <c r="BT25" s="153">
        <v>92</v>
      </c>
      <c r="BU25" s="153">
        <v>68</v>
      </c>
      <c r="BV25" s="153">
        <v>62</v>
      </c>
      <c r="BW25" s="153">
        <v>50</v>
      </c>
      <c r="BX25" s="153">
        <v>95</v>
      </c>
      <c r="BY25" s="153">
        <v>96</v>
      </c>
      <c r="BZ25" s="153">
        <v>98</v>
      </c>
      <c r="CA25" s="153">
        <v>99</v>
      </c>
      <c r="CB25" s="154">
        <v>105</v>
      </c>
    </row>
    <row r="26" spans="1:80" x14ac:dyDescent="0.4">
      <c r="A26" s="341"/>
      <c r="B26" s="171" t="s">
        <v>279</v>
      </c>
      <c r="D26" s="153" t="s">
        <v>337</v>
      </c>
      <c r="E26" s="153" t="s">
        <v>337</v>
      </c>
      <c r="F26" s="153" t="s">
        <v>337</v>
      </c>
      <c r="G26" s="153" t="s">
        <v>337</v>
      </c>
      <c r="H26" s="153" t="s">
        <v>337</v>
      </c>
      <c r="I26" s="153" t="s">
        <v>337</v>
      </c>
      <c r="J26" s="153" t="s">
        <v>337</v>
      </c>
      <c r="K26" s="153" t="s">
        <v>337</v>
      </c>
      <c r="L26" s="153" t="s">
        <v>337</v>
      </c>
      <c r="M26" s="153" t="s">
        <v>337</v>
      </c>
      <c r="N26" s="153" t="s">
        <v>337</v>
      </c>
      <c r="O26" s="153" t="s">
        <v>337</v>
      </c>
      <c r="P26" s="153" t="s">
        <v>337</v>
      </c>
      <c r="Q26" s="153" t="s">
        <v>337</v>
      </c>
      <c r="R26" s="153" t="s">
        <v>337</v>
      </c>
      <c r="S26" s="153" t="s">
        <v>337</v>
      </c>
      <c r="T26" s="153" t="s">
        <v>337</v>
      </c>
      <c r="U26" s="153" t="s">
        <v>337</v>
      </c>
      <c r="V26" s="153" t="s">
        <v>337</v>
      </c>
      <c r="W26" s="153" t="s">
        <v>337</v>
      </c>
      <c r="X26" s="153" t="s">
        <v>337</v>
      </c>
      <c r="Y26" s="153" t="s">
        <v>337</v>
      </c>
      <c r="Z26" s="153" t="s">
        <v>337</v>
      </c>
      <c r="AA26" s="153" t="s">
        <v>337</v>
      </c>
      <c r="AB26" s="153" t="s">
        <v>337</v>
      </c>
      <c r="AC26" s="153" t="s">
        <v>337</v>
      </c>
      <c r="AD26" s="153" t="s">
        <v>337</v>
      </c>
      <c r="AE26" s="153" t="s">
        <v>337</v>
      </c>
      <c r="AF26" s="153" t="s">
        <v>337</v>
      </c>
      <c r="AG26" s="153" t="s">
        <v>337</v>
      </c>
      <c r="AH26" s="153" t="s">
        <v>337</v>
      </c>
      <c r="AI26" s="153" t="s">
        <v>337</v>
      </c>
      <c r="AJ26" s="153" t="s">
        <v>337</v>
      </c>
      <c r="AK26" s="153" t="s">
        <v>337</v>
      </c>
      <c r="AL26" s="153" t="s">
        <v>337</v>
      </c>
      <c r="AM26" s="153" t="s">
        <v>337</v>
      </c>
      <c r="AN26" s="153" t="s">
        <v>337</v>
      </c>
      <c r="AO26" s="153" t="s">
        <v>337</v>
      </c>
      <c r="AP26" s="153" t="s">
        <v>337</v>
      </c>
      <c r="AQ26" s="153" t="s">
        <v>337</v>
      </c>
      <c r="AR26" s="153" t="s">
        <v>337</v>
      </c>
      <c r="AS26" s="153" t="s">
        <v>337</v>
      </c>
      <c r="AT26" s="153" t="s">
        <v>337</v>
      </c>
      <c r="AU26" s="153" t="s">
        <v>337</v>
      </c>
      <c r="AV26" s="153" t="s">
        <v>337</v>
      </c>
      <c r="AW26" s="153" t="s">
        <v>337</v>
      </c>
      <c r="AX26" s="153" t="s">
        <v>337</v>
      </c>
      <c r="AY26" s="153" t="s">
        <v>337</v>
      </c>
      <c r="AZ26" s="153">
        <v>48</v>
      </c>
      <c r="BA26" s="153">
        <v>25</v>
      </c>
      <c r="BB26" s="153">
        <v>23</v>
      </c>
      <c r="BC26" s="153">
        <v>24</v>
      </c>
      <c r="BD26" s="153">
        <v>21</v>
      </c>
      <c r="BE26" s="153">
        <v>20</v>
      </c>
      <c r="BF26" s="153">
        <v>19</v>
      </c>
      <c r="BG26" s="153">
        <v>18</v>
      </c>
      <c r="BH26" s="153">
        <v>14</v>
      </c>
      <c r="BI26" s="153">
        <v>15</v>
      </c>
      <c r="BJ26" s="153">
        <v>15</v>
      </c>
      <c r="BK26" s="153">
        <v>13</v>
      </c>
      <c r="BL26" s="153">
        <v>21</v>
      </c>
      <c r="BM26" s="153">
        <v>30</v>
      </c>
      <c r="BN26" s="153">
        <v>22</v>
      </c>
      <c r="BO26" s="153">
        <v>19</v>
      </c>
      <c r="BP26" s="153">
        <v>18</v>
      </c>
      <c r="BQ26" s="153">
        <v>15</v>
      </c>
      <c r="BR26" s="153">
        <v>11</v>
      </c>
      <c r="BS26" s="153">
        <v>0</v>
      </c>
      <c r="BT26" s="153">
        <v>0</v>
      </c>
      <c r="BU26" s="153">
        <v>0</v>
      </c>
      <c r="BV26" s="153">
        <v>0</v>
      </c>
      <c r="BW26" s="153">
        <v>0</v>
      </c>
      <c r="BX26" s="153">
        <v>0</v>
      </c>
      <c r="BY26" s="153">
        <v>0</v>
      </c>
      <c r="BZ26" s="153">
        <v>0</v>
      </c>
      <c r="CA26" s="153">
        <v>0</v>
      </c>
      <c r="CB26" s="154">
        <v>0</v>
      </c>
    </row>
    <row r="27" spans="1:80" x14ac:dyDescent="0.4">
      <c r="A27" s="341"/>
      <c r="B27" s="171" t="s">
        <v>280</v>
      </c>
      <c r="D27" s="153" t="s">
        <v>337</v>
      </c>
      <c r="E27" s="153" t="s">
        <v>337</v>
      </c>
      <c r="F27" s="153" t="s">
        <v>337</v>
      </c>
      <c r="G27" s="153" t="s">
        <v>337</v>
      </c>
      <c r="H27" s="153" t="s">
        <v>337</v>
      </c>
      <c r="I27" s="153" t="s">
        <v>337</v>
      </c>
      <c r="J27" s="153" t="s">
        <v>337</v>
      </c>
      <c r="K27" s="153" t="s">
        <v>337</v>
      </c>
      <c r="L27" s="153" t="s">
        <v>337</v>
      </c>
      <c r="M27" s="153" t="s">
        <v>337</v>
      </c>
      <c r="N27" s="153" t="s">
        <v>337</v>
      </c>
      <c r="O27" s="153" t="s">
        <v>337</v>
      </c>
      <c r="P27" s="153" t="s">
        <v>337</v>
      </c>
      <c r="Q27" s="153" t="s">
        <v>337</v>
      </c>
      <c r="R27" s="153" t="s">
        <v>337</v>
      </c>
      <c r="S27" s="153" t="s">
        <v>337</v>
      </c>
      <c r="T27" s="153" t="s">
        <v>337</v>
      </c>
      <c r="U27" s="153" t="s">
        <v>337</v>
      </c>
      <c r="V27" s="153" t="s">
        <v>337</v>
      </c>
      <c r="W27" s="153" t="s">
        <v>337</v>
      </c>
      <c r="X27" s="153" t="s">
        <v>337</v>
      </c>
      <c r="Y27" s="153" t="s">
        <v>337</v>
      </c>
      <c r="Z27" s="153" t="s">
        <v>337</v>
      </c>
      <c r="AA27" s="153" t="s">
        <v>337</v>
      </c>
      <c r="AB27" s="153" t="s">
        <v>337</v>
      </c>
      <c r="AC27" s="153" t="s">
        <v>337</v>
      </c>
      <c r="AD27" s="153" t="s">
        <v>337</v>
      </c>
      <c r="AE27" s="153" t="s">
        <v>337</v>
      </c>
      <c r="AF27" s="153" t="s">
        <v>337</v>
      </c>
      <c r="AG27" s="153" t="s">
        <v>337</v>
      </c>
      <c r="AH27" s="153" t="s">
        <v>337</v>
      </c>
      <c r="AI27" s="153" t="s">
        <v>337</v>
      </c>
      <c r="AJ27" s="153" t="s">
        <v>337</v>
      </c>
      <c r="AK27" s="153" t="s">
        <v>337</v>
      </c>
      <c r="AL27" s="153" t="s">
        <v>337</v>
      </c>
      <c r="AM27" s="153" t="s">
        <v>337</v>
      </c>
      <c r="AN27" s="153" t="s">
        <v>337</v>
      </c>
      <c r="AO27" s="153" t="s">
        <v>337</v>
      </c>
      <c r="AP27" s="153" t="s">
        <v>337</v>
      </c>
      <c r="AQ27" s="153" t="s">
        <v>337</v>
      </c>
      <c r="AR27" s="153" t="s">
        <v>337</v>
      </c>
      <c r="AS27" s="153" t="s">
        <v>337</v>
      </c>
      <c r="AT27" s="153" t="s">
        <v>337</v>
      </c>
      <c r="AU27" s="153" t="s">
        <v>337</v>
      </c>
      <c r="AV27" s="153" t="s">
        <v>337</v>
      </c>
      <c r="AW27" s="153" t="s">
        <v>337</v>
      </c>
      <c r="AX27" s="153" t="s">
        <v>337</v>
      </c>
      <c r="AY27" s="153" t="s">
        <v>337</v>
      </c>
      <c r="AZ27" s="153">
        <v>1389</v>
      </c>
      <c r="BA27" s="153">
        <v>962</v>
      </c>
      <c r="BB27" s="153">
        <v>846</v>
      </c>
      <c r="BC27" s="153">
        <v>888</v>
      </c>
      <c r="BD27" s="153">
        <v>764</v>
      </c>
      <c r="BE27" s="153">
        <v>666</v>
      </c>
      <c r="BF27" s="153">
        <v>646</v>
      </c>
      <c r="BG27" s="153">
        <v>631</v>
      </c>
      <c r="BH27" s="153">
        <v>588</v>
      </c>
      <c r="BI27" s="153">
        <v>632</v>
      </c>
      <c r="BJ27" s="153">
        <v>691</v>
      </c>
      <c r="BK27" s="153">
        <v>609</v>
      </c>
      <c r="BL27" s="153">
        <v>695</v>
      </c>
      <c r="BM27" s="153">
        <v>1072</v>
      </c>
      <c r="BN27" s="153">
        <v>1069</v>
      </c>
      <c r="BO27" s="153">
        <v>1208</v>
      </c>
      <c r="BP27" s="153">
        <v>1242</v>
      </c>
      <c r="BQ27" s="153">
        <v>1045</v>
      </c>
      <c r="BR27" s="153">
        <v>710</v>
      </c>
      <c r="BS27" s="153">
        <v>531</v>
      </c>
      <c r="BT27" s="153">
        <v>432</v>
      </c>
      <c r="BU27" s="153">
        <v>339</v>
      </c>
      <c r="BV27" s="153">
        <v>250</v>
      </c>
      <c r="BW27" s="153">
        <v>76</v>
      </c>
      <c r="BX27" s="153">
        <v>523</v>
      </c>
      <c r="BY27" s="153">
        <v>534</v>
      </c>
      <c r="BZ27" s="153">
        <v>547</v>
      </c>
      <c r="CA27" s="153">
        <v>565</v>
      </c>
      <c r="CB27" s="154">
        <v>579</v>
      </c>
    </row>
    <row r="28" spans="1:80" x14ac:dyDescent="0.4">
      <c r="A28" s="341"/>
      <c r="B28" s="171" t="s">
        <v>281</v>
      </c>
      <c r="D28" s="153" t="s">
        <v>337</v>
      </c>
      <c r="E28" s="153" t="s">
        <v>337</v>
      </c>
      <c r="F28" s="153" t="s">
        <v>337</v>
      </c>
      <c r="G28" s="153" t="s">
        <v>337</v>
      </c>
      <c r="H28" s="153" t="s">
        <v>337</v>
      </c>
      <c r="I28" s="153" t="s">
        <v>337</v>
      </c>
      <c r="J28" s="153" t="s">
        <v>337</v>
      </c>
      <c r="K28" s="153" t="s">
        <v>337</v>
      </c>
      <c r="L28" s="153" t="s">
        <v>337</v>
      </c>
      <c r="M28" s="153" t="s">
        <v>337</v>
      </c>
      <c r="N28" s="153" t="s">
        <v>337</v>
      </c>
      <c r="O28" s="153" t="s">
        <v>337</v>
      </c>
      <c r="P28" s="153" t="s">
        <v>337</v>
      </c>
      <c r="Q28" s="153" t="s">
        <v>337</v>
      </c>
      <c r="R28" s="153" t="s">
        <v>337</v>
      </c>
      <c r="S28" s="153" t="s">
        <v>337</v>
      </c>
      <c r="T28" s="153" t="s">
        <v>337</v>
      </c>
      <c r="U28" s="153" t="s">
        <v>337</v>
      </c>
      <c r="V28" s="153" t="s">
        <v>337</v>
      </c>
      <c r="W28" s="153" t="s">
        <v>337</v>
      </c>
      <c r="X28" s="153" t="s">
        <v>337</v>
      </c>
      <c r="Y28" s="153" t="s">
        <v>337</v>
      </c>
      <c r="Z28" s="153" t="s">
        <v>337</v>
      </c>
      <c r="AA28" s="153" t="s">
        <v>337</v>
      </c>
      <c r="AB28" s="153" t="s">
        <v>337</v>
      </c>
      <c r="AC28" s="153" t="s">
        <v>337</v>
      </c>
      <c r="AD28" s="153" t="s">
        <v>337</v>
      </c>
      <c r="AE28" s="153" t="s">
        <v>337</v>
      </c>
      <c r="AF28" s="153" t="s">
        <v>337</v>
      </c>
      <c r="AG28" s="153" t="s">
        <v>337</v>
      </c>
      <c r="AH28" s="153" t="s">
        <v>337</v>
      </c>
      <c r="AI28" s="153" t="s">
        <v>337</v>
      </c>
      <c r="AJ28" s="153" t="s">
        <v>337</v>
      </c>
      <c r="AK28" s="153" t="s">
        <v>337</v>
      </c>
      <c r="AL28" s="153" t="s">
        <v>337</v>
      </c>
      <c r="AM28" s="153" t="s">
        <v>337</v>
      </c>
      <c r="AN28" s="153" t="s">
        <v>337</v>
      </c>
      <c r="AO28" s="153" t="s">
        <v>337</v>
      </c>
      <c r="AP28" s="153" t="s">
        <v>337</v>
      </c>
      <c r="AQ28" s="153" t="s">
        <v>337</v>
      </c>
      <c r="AR28" s="153" t="s">
        <v>337</v>
      </c>
      <c r="AS28" s="153" t="s">
        <v>337</v>
      </c>
      <c r="AT28" s="153" t="s">
        <v>337</v>
      </c>
      <c r="AU28" s="153" t="s">
        <v>337</v>
      </c>
      <c r="AV28" s="153" t="s">
        <v>337</v>
      </c>
      <c r="AW28" s="153" t="s">
        <v>337</v>
      </c>
      <c r="AX28" s="153" t="s">
        <v>337</v>
      </c>
      <c r="AY28" s="153" t="s">
        <v>337</v>
      </c>
      <c r="AZ28" s="153">
        <v>187</v>
      </c>
      <c r="BA28" s="153">
        <v>96</v>
      </c>
      <c r="BB28" s="153">
        <v>79</v>
      </c>
      <c r="BC28" s="153">
        <v>87</v>
      </c>
      <c r="BD28" s="153">
        <v>69</v>
      </c>
      <c r="BE28" s="153">
        <v>67</v>
      </c>
      <c r="BF28" s="153">
        <v>65</v>
      </c>
      <c r="BG28" s="153">
        <v>64</v>
      </c>
      <c r="BH28" s="153">
        <v>59</v>
      </c>
      <c r="BI28" s="153">
        <v>58</v>
      </c>
      <c r="BJ28" s="153">
        <v>64</v>
      </c>
      <c r="BK28" s="153">
        <v>54</v>
      </c>
      <c r="BL28" s="153">
        <v>66</v>
      </c>
      <c r="BM28" s="153">
        <v>114</v>
      </c>
      <c r="BN28" s="153">
        <v>91</v>
      </c>
      <c r="BO28" s="153">
        <v>77</v>
      </c>
      <c r="BP28" s="153">
        <v>69</v>
      </c>
      <c r="BQ28" s="153">
        <v>68</v>
      </c>
      <c r="BR28" s="153">
        <v>53</v>
      </c>
      <c r="BS28" s="153">
        <v>35</v>
      </c>
      <c r="BT28" s="153">
        <v>41</v>
      </c>
      <c r="BU28" s="153">
        <v>36</v>
      </c>
      <c r="BV28" s="153">
        <v>35</v>
      </c>
      <c r="BW28" s="153">
        <v>37</v>
      </c>
      <c r="BX28" s="153">
        <v>36</v>
      </c>
      <c r="BY28" s="153">
        <v>36</v>
      </c>
      <c r="BZ28" s="153">
        <v>37</v>
      </c>
      <c r="CA28" s="153">
        <v>40</v>
      </c>
      <c r="CB28" s="154">
        <v>40</v>
      </c>
    </row>
    <row r="29" spans="1:80" ht="26.25" customHeight="1" x14ac:dyDescent="0.4">
      <c r="A29" s="341"/>
      <c r="B29" s="171" t="s">
        <v>683</v>
      </c>
      <c r="AZ29" s="153">
        <v>355</v>
      </c>
      <c r="BA29" s="153">
        <v>195</v>
      </c>
      <c r="BB29" s="153">
        <v>185</v>
      </c>
      <c r="BC29" s="153">
        <v>202</v>
      </c>
      <c r="BD29" s="153">
        <v>189</v>
      </c>
      <c r="BE29" s="153">
        <v>198</v>
      </c>
      <c r="BF29" s="153">
        <v>209</v>
      </c>
      <c r="BG29" s="153">
        <v>203</v>
      </c>
      <c r="BH29" s="153">
        <v>173</v>
      </c>
      <c r="BI29" s="153">
        <v>180</v>
      </c>
      <c r="BJ29" s="153">
        <v>172</v>
      </c>
      <c r="BK29" s="153">
        <v>155</v>
      </c>
      <c r="BL29" s="153">
        <v>265</v>
      </c>
      <c r="BM29" s="153">
        <v>352</v>
      </c>
      <c r="BN29" s="153">
        <v>256</v>
      </c>
      <c r="BO29" s="153">
        <v>231</v>
      </c>
      <c r="BP29" s="153">
        <v>196</v>
      </c>
      <c r="BQ29" s="153">
        <v>160</v>
      </c>
      <c r="BR29" s="153">
        <v>121</v>
      </c>
      <c r="BS29" s="153">
        <v>86</v>
      </c>
      <c r="BT29" s="153">
        <v>92</v>
      </c>
      <c r="BU29" s="153">
        <v>68</v>
      </c>
      <c r="BV29" s="153">
        <v>62</v>
      </c>
      <c r="BW29" s="153">
        <v>50</v>
      </c>
      <c r="BX29" s="153">
        <v>95</v>
      </c>
      <c r="BY29" s="153">
        <v>96</v>
      </c>
      <c r="BZ29" s="153">
        <v>98</v>
      </c>
      <c r="CA29" s="153">
        <v>99</v>
      </c>
      <c r="CB29" s="154">
        <v>105</v>
      </c>
    </row>
    <row r="30" spans="1:80" x14ac:dyDescent="0.4">
      <c r="A30" s="341"/>
      <c r="B30" s="171" t="s">
        <v>684</v>
      </c>
      <c r="AZ30" s="153">
        <v>1437</v>
      </c>
      <c r="BA30" s="153">
        <v>987</v>
      </c>
      <c r="BB30" s="153">
        <v>869</v>
      </c>
      <c r="BC30" s="153">
        <v>913</v>
      </c>
      <c r="BD30" s="153">
        <v>785</v>
      </c>
      <c r="BE30" s="153">
        <v>686</v>
      </c>
      <c r="BF30" s="153">
        <v>665</v>
      </c>
      <c r="BG30" s="153">
        <v>649</v>
      </c>
      <c r="BH30" s="153">
        <v>602</v>
      </c>
      <c r="BI30" s="153">
        <v>647</v>
      </c>
      <c r="BJ30" s="153">
        <v>706</v>
      </c>
      <c r="BK30" s="153">
        <v>622</v>
      </c>
      <c r="BL30" s="153">
        <v>716</v>
      </c>
      <c r="BM30" s="153">
        <v>1103</v>
      </c>
      <c r="BN30" s="153">
        <v>1091</v>
      </c>
      <c r="BO30" s="153">
        <v>1227</v>
      </c>
      <c r="BP30" s="153">
        <v>1260</v>
      </c>
      <c r="BQ30" s="153">
        <v>1059</v>
      </c>
      <c r="BR30" s="153">
        <v>721</v>
      </c>
      <c r="BS30" s="153">
        <v>531</v>
      </c>
      <c r="BT30" s="153">
        <v>432</v>
      </c>
      <c r="BU30" s="153">
        <v>339</v>
      </c>
      <c r="BV30" s="153">
        <v>250</v>
      </c>
      <c r="BW30" s="153">
        <v>76</v>
      </c>
      <c r="BX30" s="153">
        <v>523</v>
      </c>
      <c r="BY30" s="153">
        <v>534</v>
      </c>
      <c r="BZ30" s="153">
        <v>547</v>
      </c>
      <c r="CA30" s="153">
        <v>565</v>
      </c>
      <c r="CB30" s="154">
        <v>579</v>
      </c>
    </row>
    <row r="31" spans="1:80" ht="26.25" customHeight="1" x14ac:dyDescent="0.4">
      <c r="A31" s="341"/>
      <c r="B31" s="64" t="s">
        <v>685</v>
      </c>
      <c r="D31" s="153">
        <v>0</v>
      </c>
      <c r="E31" s="153">
        <v>0</v>
      </c>
      <c r="F31" s="153">
        <v>0</v>
      </c>
      <c r="G31" s="153">
        <v>0</v>
      </c>
      <c r="H31" s="153">
        <v>0</v>
      </c>
      <c r="I31" s="153">
        <v>0</v>
      </c>
      <c r="J31" s="153">
        <v>0</v>
      </c>
      <c r="K31" s="153">
        <v>0</v>
      </c>
      <c r="L31" s="153">
        <v>0</v>
      </c>
      <c r="M31" s="153">
        <v>0</v>
      </c>
      <c r="N31" s="153">
        <v>0</v>
      </c>
      <c r="O31" s="153">
        <v>0</v>
      </c>
      <c r="P31" s="153">
        <v>0</v>
      </c>
      <c r="Q31" s="153">
        <v>0</v>
      </c>
      <c r="R31" s="153">
        <v>0</v>
      </c>
      <c r="S31" s="153">
        <v>0</v>
      </c>
      <c r="T31" s="153">
        <v>0</v>
      </c>
      <c r="U31" s="153">
        <v>0</v>
      </c>
      <c r="V31" s="153">
        <v>0</v>
      </c>
      <c r="W31" s="153">
        <v>0</v>
      </c>
      <c r="X31" s="153">
        <v>0</v>
      </c>
      <c r="Y31" s="153">
        <v>0</v>
      </c>
      <c r="Z31" s="153">
        <v>0</v>
      </c>
      <c r="AA31" s="153">
        <v>0</v>
      </c>
      <c r="AB31" s="153">
        <v>0</v>
      </c>
      <c r="AC31" s="153">
        <v>0</v>
      </c>
      <c r="AD31" s="153">
        <v>0</v>
      </c>
      <c r="AE31" s="153">
        <v>0</v>
      </c>
      <c r="AF31" s="153">
        <v>1210</v>
      </c>
      <c r="AG31" s="153">
        <v>1307</v>
      </c>
      <c r="AH31" s="153">
        <v>1234</v>
      </c>
      <c r="AI31" s="153">
        <v>1136</v>
      </c>
      <c r="AJ31" s="153">
        <v>1697</v>
      </c>
      <c r="AK31" s="153">
        <v>2234</v>
      </c>
      <c r="AL31" s="153">
        <v>2771</v>
      </c>
      <c r="AM31" s="153">
        <v>2877</v>
      </c>
      <c r="AN31" s="153">
        <v>2997</v>
      </c>
      <c r="AO31" s="153">
        <v>3028</v>
      </c>
      <c r="AP31" s="153">
        <v>3054</v>
      </c>
      <c r="AQ31" s="153">
        <v>2589</v>
      </c>
      <c r="AR31" s="153">
        <v>2024</v>
      </c>
      <c r="AS31" s="153">
        <v>1518</v>
      </c>
      <c r="AT31" s="153">
        <v>1516</v>
      </c>
      <c r="AU31" s="153">
        <v>2223</v>
      </c>
      <c r="AV31" s="153">
        <v>2640</v>
      </c>
      <c r="AW31" s="153">
        <v>2612</v>
      </c>
      <c r="AX31" s="153">
        <v>2412</v>
      </c>
      <c r="AY31" s="153">
        <v>2151</v>
      </c>
      <c r="BA31" s="153">
        <v>0</v>
      </c>
      <c r="BB31" s="153">
        <v>0</v>
      </c>
      <c r="BC31" s="153">
        <v>0</v>
      </c>
      <c r="BD31" s="153">
        <v>0</v>
      </c>
      <c r="BE31" s="153">
        <v>0</v>
      </c>
      <c r="BF31" s="153">
        <v>0</v>
      </c>
      <c r="BG31" s="153">
        <v>0</v>
      </c>
      <c r="BH31" s="153">
        <v>0</v>
      </c>
      <c r="BI31" s="153">
        <v>0</v>
      </c>
      <c r="BJ31" s="153">
        <v>0</v>
      </c>
      <c r="BK31" s="153">
        <v>0</v>
      </c>
      <c r="BL31" s="153">
        <v>0</v>
      </c>
      <c r="BM31" s="153">
        <v>0</v>
      </c>
      <c r="BN31" s="153">
        <v>0</v>
      </c>
      <c r="BO31" s="153">
        <v>0</v>
      </c>
      <c r="BP31" s="153">
        <v>0</v>
      </c>
      <c r="BQ31" s="153">
        <v>0</v>
      </c>
      <c r="BR31" s="153">
        <v>0</v>
      </c>
      <c r="BS31" s="153">
        <v>0</v>
      </c>
      <c r="BT31" s="153">
        <v>0</v>
      </c>
      <c r="BU31" s="153">
        <v>0</v>
      </c>
      <c r="BV31" s="153">
        <v>0</v>
      </c>
      <c r="BW31" s="153">
        <v>0</v>
      </c>
      <c r="BX31" s="153">
        <v>0</v>
      </c>
      <c r="BY31" s="153">
        <v>0</v>
      </c>
      <c r="BZ31" s="153">
        <v>0</v>
      </c>
      <c r="CA31" s="153">
        <v>0</v>
      </c>
      <c r="CB31" s="154">
        <v>0</v>
      </c>
    </row>
    <row r="32" spans="1:80" x14ac:dyDescent="0.4">
      <c r="A32" s="341"/>
      <c r="B32" s="180" t="s">
        <v>686</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434</v>
      </c>
      <c r="AG32" s="153">
        <v>429</v>
      </c>
      <c r="AH32" s="153">
        <v>406</v>
      </c>
      <c r="AI32" s="153">
        <v>379</v>
      </c>
      <c r="AJ32" s="153">
        <v>681</v>
      </c>
      <c r="AK32" s="153">
        <v>700</v>
      </c>
      <c r="AL32" s="153">
        <v>719</v>
      </c>
      <c r="AM32" s="153">
        <v>694</v>
      </c>
      <c r="AN32" s="153">
        <v>710</v>
      </c>
      <c r="AO32" s="153">
        <v>686</v>
      </c>
      <c r="AP32" s="153">
        <v>738</v>
      </c>
      <c r="AQ32" s="153">
        <v>581</v>
      </c>
      <c r="AR32" s="153">
        <v>425</v>
      </c>
      <c r="AS32" s="153">
        <v>233</v>
      </c>
      <c r="AT32" s="153">
        <v>272</v>
      </c>
      <c r="AU32" s="153">
        <v>489</v>
      </c>
      <c r="AV32" s="153">
        <v>538</v>
      </c>
      <c r="AW32" s="153">
        <v>503</v>
      </c>
      <c r="AX32" s="153">
        <v>358</v>
      </c>
      <c r="AY32" s="153">
        <v>272</v>
      </c>
      <c r="BA32" s="153">
        <v>0</v>
      </c>
      <c r="BB32" s="153">
        <v>0</v>
      </c>
      <c r="BC32" s="153">
        <v>0</v>
      </c>
      <c r="BD32" s="153">
        <v>0</v>
      </c>
      <c r="BE32" s="153">
        <v>0</v>
      </c>
      <c r="BF32" s="153">
        <v>0</v>
      </c>
      <c r="BG32" s="153">
        <v>0</v>
      </c>
      <c r="BH32" s="153">
        <v>0</v>
      </c>
      <c r="BI32" s="153">
        <v>0</v>
      </c>
      <c r="BJ32" s="153">
        <v>0</v>
      </c>
      <c r="BK32" s="153">
        <v>0</v>
      </c>
      <c r="BL32" s="153">
        <v>0</v>
      </c>
      <c r="BM32" s="153">
        <v>0</v>
      </c>
      <c r="BN32" s="153">
        <v>0</v>
      </c>
      <c r="BO32" s="153">
        <v>0</v>
      </c>
      <c r="BP32" s="153">
        <v>0</v>
      </c>
      <c r="BQ32" s="153">
        <v>0</v>
      </c>
      <c r="BR32" s="153">
        <v>0</v>
      </c>
      <c r="BS32" s="153">
        <v>0</v>
      </c>
      <c r="BT32" s="153">
        <v>0</v>
      </c>
      <c r="BU32" s="153">
        <v>0</v>
      </c>
      <c r="BV32" s="153">
        <v>0</v>
      </c>
      <c r="BW32" s="153">
        <v>0</v>
      </c>
      <c r="BX32" s="153">
        <v>0</v>
      </c>
      <c r="BY32" s="153">
        <v>0</v>
      </c>
      <c r="BZ32" s="153">
        <v>0</v>
      </c>
      <c r="CA32" s="153">
        <v>0</v>
      </c>
      <c r="CB32" s="154">
        <v>0</v>
      </c>
    </row>
    <row r="33" spans="1:80" x14ac:dyDescent="0.4">
      <c r="A33" s="341"/>
      <c r="B33" s="180" t="s">
        <v>687</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138</v>
      </c>
      <c r="AG33" s="153">
        <v>123</v>
      </c>
      <c r="AH33" s="153">
        <v>98</v>
      </c>
      <c r="AI33" s="153">
        <v>82</v>
      </c>
      <c r="AJ33" s="153">
        <v>142</v>
      </c>
      <c r="AK33" s="153">
        <v>200</v>
      </c>
      <c r="AL33" s="153">
        <v>258</v>
      </c>
      <c r="AM33" s="153">
        <v>232</v>
      </c>
      <c r="AN33" s="153">
        <v>203</v>
      </c>
      <c r="AO33" s="153">
        <v>200</v>
      </c>
      <c r="AP33" s="153">
        <v>186</v>
      </c>
      <c r="AQ33" s="153">
        <v>135</v>
      </c>
      <c r="AR33" s="153">
        <v>121</v>
      </c>
      <c r="AS33" s="153">
        <v>86</v>
      </c>
      <c r="AT33" s="153">
        <v>56</v>
      </c>
      <c r="AU33" s="153">
        <v>113</v>
      </c>
      <c r="AV33" s="153">
        <v>122</v>
      </c>
      <c r="AW33" s="153">
        <v>106</v>
      </c>
      <c r="AX33" s="153">
        <v>129</v>
      </c>
      <c r="AY33" s="153">
        <v>124</v>
      </c>
      <c r="BA33" s="153">
        <v>0</v>
      </c>
      <c r="BB33" s="153">
        <v>0</v>
      </c>
      <c r="BC33" s="153">
        <v>0</v>
      </c>
      <c r="BD33" s="153">
        <v>0</v>
      </c>
      <c r="BE33" s="153">
        <v>0</v>
      </c>
      <c r="BF33" s="153">
        <v>0</v>
      </c>
      <c r="BG33" s="153">
        <v>0</v>
      </c>
      <c r="BH33" s="153">
        <v>0</v>
      </c>
      <c r="BI33" s="153">
        <v>0</v>
      </c>
      <c r="BJ33" s="153">
        <v>0</v>
      </c>
      <c r="BK33" s="153">
        <v>0</v>
      </c>
      <c r="BL33" s="153">
        <v>0</v>
      </c>
      <c r="BM33" s="153">
        <v>0</v>
      </c>
      <c r="BN33" s="153">
        <v>0</v>
      </c>
      <c r="BO33" s="153">
        <v>0</v>
      </c>
      <c r="BP33" s="153">
        <v>0</v>
      </c>
      <c r="BQ33" s="153">
        <v>0</v>
      </c>
      <c r="BR33" s="153">
        <v>0</v>
      </c>
      <c r="BS33" s="153">
        <v>0</v>
      </c>
      <c r="BT33" s="153">
        <v>0</v>
      </c>
      <c r="BU33" s="153">
        <v>0</v>
      </c>
      <c r="BV33" s="153">
        <v>0</v>
      </c>
      <c r="BW33" s="153">
        <v>0</v>
      </c>
      <c r="BX33" s="153">
        <v>0</v>
      </c>
      <c r="BY33" s="153">
        <v>0</v>
      </c>
      <c r="BZ33" s="153">
        <v>0</v>
      </c>
      <c r="CA33" s="153">
        <v>0</v>
      </c>
      <c r="CB33" s="154">
        <v>0</v>
      </c>
    </row>
    <row r="34" spans="1:80" x14ac:dyDescent="0.4">
      <c r="A34" s="341"/>
      <c r="B34" s="180" t="s">
        <v>688</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0</v>
      </c>
      <c r="AA34" s="153">
        <v>0</v>
      </c>
      <c r="AB34" s="153">
        <v>0</v>
      </c>
      <c r="AC34" s="153">
        <v>0</v>
      </c>
      <c r="AD34" s="153">
        <v>0</v>
      </c>
      <c r="AE34" s="153">
        <v>0</v>
      </c>
      <c r="AF34" s="153">
        <v>438</v>
      </c>
      <c r="AG34" s="153">
        <v>522</v>
      </c>
      <c r="AH34" s="153">
        <v>514</v>
      </c>
      <c r="AI34" s="153">
        <v>469</v>
      </c>
      <c r="AJ34" s="153">
        <v>604</v>
      </c>
      <c r="AK34" s="153">
        <v>979</v>
      </c>
      <c r="AL34" s="153">
        <v>1353</v>
      </c>
      <c r="AM34" s="153">
        <v>1582</v>
      </c>
      <c r="AN34" s="153">
        <v>1682</v>
      </c>
      <c r="AO34" s="153">
        <v>1692</v>
      </c>
      <c r="AP34" s="153">
        <v>1647</v>
      </c>
      <c r="AQ34" s="153">
        <v>1442</v>
      </c>
      <c r="AR34" s="153">
        <v>1129</v>
      </c>
      <c r="AS34" s="153">
        <v>945</v>
      </c>
      <c r="AT34" s="153">
        <v>951</v>
      </c>
      <c r="AU34" s="153">
        <v>1327</v>
      </c>
      <c r="AV34" s="153">
        <v>1631</v>
      </c>
      <c r="AW34" s="153">
        <v>1684</v>
      </c>
      <c r="AX34" s="153">
        <v>1672</v>
      </c>
      <c r="AY34" s="153">
        <v>1536</v>
      </c>
      <c r="BA34" s="153">
        <v>0</v>
      </c>
      <c r="BB34" s="153">
        <v>0</v>
      </c>
      <c r="BC34" s="153">
        <v>0</v>
      </c>
      <c r="BD34" s="153">
        <v>0</v>
      </c>
      <c r="BE34" s="153">
        <v>0</v>
      </c>
      <c r="BF34" s="153">
        <v>0</v>
      </c>
      <c r="BG34" s="153">
        <v>0</v>
      </c>
      <c r="BH34" s="153">
        <v>0</v>
      </c>
      <c r="BI34" s="153">
        <v>0</v>
      </c>
      <c r="BJ34" s="153">
        <v>0</v>
      </c>
      <c r="BK34" s="153">
        <v>0</v>
      </c>
      <c r="BL34" s="153">
        <v>0</v>
      </c>
      <c r="BM34" s="153">
        <v>0</v>
      </c>
      <c r="BN34" s="153">
        <v>0</v>
      </c>
      <c r="BO34" s="153">
        <v>0</v>
      </c>
      <c r="BP34" s="153">
        <v>0</v>
      </c>
      <c r="BQ34" s="153">
        <v>0</v>
      </c>
      <c r="BR34" s="153">
        <v>0</v>
      </c>
      <c r="BS34" s="153">
        <v>0</v>
      </c>
      <c r="BT34" s="153">
        <v>0</v>
      </c>
      <c r="BU34" s="153">
        <v>0</v>
      </c>
      <c r="BV34" s="153">
        <v>0</v>
      </c>
      <c r="BW34" s="153">
        <v>0</v>
      </c>
      <c r="BX34" s="153">
        <v>0</v>
      </c>
      <c r="BY34" s="153">
        <v>0</v>
      </c>
      <c r="BZ34" s="153">
        <v>0</v>
      </c>
      <c r="CA34" s="153">
        <v>0</v>
      </c>
      <c r="CB34" s="154">
        <v>0</v>
      </c>
    </row>
    <row r="35" spans="1:80" x14ac:dyDescent="0.4">
      <c r="A35" s="341"/>
      <c r="B35" s="180" t="s">
        <v>281</v>
      </c>
      <c r="D35" s="153">
        <v>0</v>
      </c>
      <c r="E35" s="153">
        <v>0</v>
      </c>
      <c r="F35" s="153">
        <v>0</v>
      </c>
      <c r="G35" s="153">
        <v>0</v>
      </c>
      <c r="H35" s="153">
        <v>0</v>
      </c>
      <c r="I35" s="153">
        <v>0</v>
      </c>
      <c r="J35" s="153">
        <v>0</v>
      </c>
      <c r="K35" s="153">
        <v>0</v>
      </c>
      <c r="L35" s="153">
        <v>0</v>
      </c>
      <c r="M35" s="153">
        <v>0</v>
      </c>
      <c r="N35" s="153">
        <v>0</v>
      </c>
      <c r="O35" s="153">
        <v>0</v>
      </c>
      <c r="P35" s="153">
        <v>0</v>
      </c>
      <c r="Q35" s="153">
        <v>0</v>
      </c>
      <c r="R35" s="153">
        <v>0</v>
      </c>
      <c r="S35" s="153">
        <v>0</v>
      </c>
      <c r="T35" s="153">
        <v>0</v>
      </c>
      <c r="U35" s="153">
        <v>0</v>
      </c>
      <c r="V35" s="153">
        <v>0</v>
      </c>
      <c r="W35" s="153">
        <v>0</v>
      </c>
      <c r="X35" s="153">
        <v>0</v>
      </c>
      <c r="Y35" s="153">
        <v>0</v>
      </c>
      <c r="Z35" s="153">
        <v>0</v>
      </c>
      <c r="AA35" s="153">
        <v>0</v>
      </c>
      <c r="AB35" s="153">
        <v>0</v>
      </c>
      <c r="AC35" s="153">
        <v>0</v>
      </c>
      <c r="AD35" s="153">
        <v>0</v>
      </c>
      <c r="AE35" s="153">
        <v>0</v>
      </c>
      <c r="AF35" s="153">
        <v>201</v>
      </c>
      <c r="AG35" s="153">
        <v>233</v>
      </c>
      <c r="AH35" s="153">
        <v>216</v>
      </c>
      <c r="AI35" s="153">
        <v>206</v>
      </c>
      <c r="AJ35" s="153">
        <v>269</v>
      </c>
      <c r="AK35" s="153">
        <v>355</v>
      </c>
      <c r="AL35" s="153">
        <v>440</v>
      </c>
      <c r="AM35" s="153">
        <v>370</v>
      </c>
      <c r="AN35" s="153">
        <v>401</v>
      </c>
      <c r="AO35" s="153">
        <v>450</v>
      </c>
      <c r="AP35" s="153">
        <v>484</v>
      </c>
      <c r="AQ35" s="153">
        <v>431</v>
      </c>
      <c r="AR35" s="153">
        <v>350</v>
      </c>
      <c r="AS35" s="153">
        <v>254</v>
      </c>
      <c r="AT35" s="153">
        <v>237</v>
      </c>
      <c r="AU35" s="153">
        <v>293</v>
      </c>
      <c r="AV35" s="153">
        <v>350</v>
      </c>
      <c r="AW35" s="153">
        <v>319</v>
      </c>
      <c r="AX35" s="153">
        <v>254</v>
      </c>
      <c r="AY35" s="153">
        <v>220</v>
      </c>
      <c r="BA35" s="153">
        <v>0</v>
      </c>
      <c r="BB35" s="153">
        <v>0</v>
      </c>
      <c r="BC35" s="153">
        <v>0</v>
      </c>
      <c r="BD35" s="153">
        <v>0</v>
      </c>
      <c r="BE35" s="153">
        <v>0</v>
      </c>
      <c r="BF35" s="153">
        <v>0</v>
      </c>
      <c r="BG35" s="153">
        <v>0</v>
      </c>
      <c r="BH35" s="153">
        <v>0</v>
      </c>
      <c r="BI35" s="153">
        <v>0</v>
      </c>
      <c r="BJ35" s="153">
        <v>0</v>
      </c>
      <c r="BK35" s="153">
        <v>0</v>
      </c>
      <c r="BL35" s="153">
        <v>0</v>
      </c>
      <c r="BM35" s="153">
        <v>0</v>
      </c>
      <c r="BN35" s="153">
        <v>0</v>
      </c>
      <c r="BO35" s="153">
        <v>0</v>
      </c>
      <c r="BP35" s="153">
        <v>0</v>
      </c>
      <c r="BQ35" s="153">
        <v>0</v>
      </c>
      <c r="BR35" s="153">
        <v>0</v>
      </c>
      <c r="BS35" s="153">
        <v>0</v>
      </c>
      <c r="BT35" s="153">
        <v>0</v>
      </c>
      <c r="BU35" s="153">
        <v>0</v>
      </c>
      <c r="BV35" s="153">
        <v>0</v>
      </c>
      <c r="BW35" s="153">
        <v>0</v>
      </c>
      <c r="BX35" s="153">
        <v>0</v>
      </c>
      <c r="BY35" s="153">
        <v>0</v>
      </c>
      <c r="BZ35" s="153">
        <v>0</v>
      </c>
      <c r="CA35" s="153">
        <v>0</v>
      </c>
      <c r="CB35" s="154">
        <v>0</v>
      </c>
    </row>
    <row r="36" spans="1:80" ht="26.25" customHeight="1" x14ac:dyDescent="0.4">
      <c r="A36" s="341"/>
      <c r="B36" s="64" t="s">
        <v>234</v>
      </c>
      <c r="D36" s="153">
        <v>0</v>
      </c>
      <c r="E36" s="153">
        <v>0</v>
      </c>
      <c r="F36" s="153">
        <v>0</v>
      </c>
      <c r="G36" s="153">
        <v>0</v>
      </c>
      <c r="H36" s="153">
        <v>0</v>
      </c>
      <c r="I36" s="153">
        <v>0</v>
      </c>
      <c r="J36" s="153">
        <v>0</v>
      </c>
      <c r="K36" s="153">
        <v>0</v>
      </c>
      <c r="L36" s="153">
        <v>0</v>
      </c>
      <c r="M36" s="153">
        <v>0</v>
      </c>
      <c r="N36" s="153">
        <v>0</v>
      </c>
      <c r="O36" s="153">
        <v>0</v>
      </c>
      <c r="P36" s="153">
        <v>0</v>
      </c>
      <c r="Q36" s="153">
        <v>0</v>
      </c>
      <c r="R36" s="153">
        <v>0</v>
      </c>
      <c r="S36" s="153">
        <v>0</v>
      </c>
      <c r="T36" s="153">
        <v>0</v>
      </c>
      <c r="U36" s="153">
        <v>0</v>
      </c>
      <c r="V36" s="153">
        <v>0</v>
      </c>
      <c r="W36" s="153">
        <v>0</v>
      </c>
      <c r="X36" s="153">
        <v>0</v>
      </c>
      <c r="Y36" s="153">
        <v>0</v>
      </c>
      <c r="Z36" s="153">
        <v>0</v>
      </c>
      <c r="AA36" s="153">
        <v>0</v>
      </c>
      <c r="AB36" s="153">
        <v>0</v>
      </c>
      <c r="AC36" s="153">
        <v>0</v>
      </c>
      <c r="AD36" s="153">
        <v>0</v>
      </c>
      <c r="AE36" s="153">
        <v>0</v>
      </c>
      <c r="AF36" s="153">
        <v>572</v>
      </c>
      <c r="AG36" s="153">
        <v>552</v>
      </c>
      <c r="AH36" s="153">
        <v>503</v>
      </c>
      <c r="AI36" s="153">
        <v>461</v>
      </c>
      <c r="AJ36" s="153">
        <v>823</v>
      </c>
      <c r="AK36" s="153">
        <v>901</v>
      </c>
      <c r="AL36" s="153">
        <v>978</v>
      </c>
      <c r="AM36" s="153">
        <v>925</v>
      </c>
      <c r="AN36" s="153">
        <v>913</v>
      </c>
      <c r="AO36" s="153">
        <v>886</v>
      </c>
      <c r="AP36" s="153">
        <v>924</v>
      </c>
      <c r="AQ36" s="153">
        <v>716</v>
      </c>
      <c r="AR36" s="153">
        <v>546</v>
      </c>
      <c r="AS36" s="153">
        <v>319</v>
      </c>
      <c r="AT36" s="153">
        <v>328</v>
      </c>
      <c r="AU36" s="153">
        <v>603</v>
      </c>
      <c r="AV36" s="153">
        <v>660</v>
      </c>
      <c r="AW36" s="153">
        <v>609</v>
      </c>
      <c r="AX36" s="153">
        <v>487</v>
      </c>
      <c r="AY36" s="153">
        <v>395</v>
      </c>
      <c r="BA36" s="153">
        <v>0</v>
      </c>
      <c r="BB36" s="153">
        <v>0</v>
      </c>
      <c r="BC36" s="153">
        <v>0</v>
      </c>
      <c r="BD36" s="153">
        <v>0</v>
      </c>
      <c r="BE36" s="153">
        <v>0</v>
      </c>
      <c r="BF36" s="153">
        <v>0</v>
      </c>
      <c r="BG36" s="153">
        <v>0</v>
      </c>
      <c r="BH36" s="153">
        <v>0</v>
      </c>
      <c r="BI36" s="153">
        <v>0</v>
      </c>
      <c r="BJ36" s="153">
        <v>0</v>
      </c>
      <c r="BK36" s="153">
        <v>0</v>
      </c>
      <c r="BL36" s="153">
        <v>0</v>
      </c>
      <c r="BM36" s="153">
        <v>0</v>
      </c>
      <c r="BN36" s="153">
        <v>0</v>
      </c>
      <c r="BO36" s="153">
        <v>0</v>
      </c>
      <c r="BP36" s="153">
        <v>0</v>
      </c>
      <c r="BQ36" s="153">
        <v>0</v>
      </c>
      <c r="BR36" s="153">
        <v>0</v>
      </c>
      <c r="BS36" s="153">
        <v>0</v>
      </c>
      <c r="BT36" s="153">
        <v>0</v>
      </c>
      <c r="BU36" s="153">
        <v>0</v>
      </c>
      <c r="BV36" s="153">
        <v>0</v>
      </c>
      <c r="BW36" s="153">
        <v>0</v>
      </c>
      <c r="BX36" s="153">
        <v>0</v>
      </c>
      <c r="BY36" s="153">
        <v>0</v>
      </c>
      <c r="BZ36" s="153">
        <v>0</v>
      </c>
      <c r="CA36" s="153">
        <v>0</v>
      </c>
      <c r="CB36" s="154">
        <v>0</v>
      </c>
    </row>
    <row r="37" spans="1:80" ht="15.75" customHeight="1" x14ac:dyDescent="0.4">
      <c r="A37" s="341"/>
      <c r="B37" s="64" t="s">
        <v>689</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0</v>
      </c>
      <c r="AD37" s="153">
        <v>0</v>
      </c>
      <c r="AE37" s="153">
        <v>0</v>
      </c>
      <c r="AF37" s="153">
        <v>576</v>
      </c>
      <c r="AG37" s="153">
        <v>645</v>
      </c>
      <c r="AH37" s="153">
        <v>612</v>
      </c>
      <c r="AI37" s="153">
        <v>551</v>
      </c>
      <c r="AJ37" s="153">
        <v>746</v>
      </c>
      <c r="AK37" s="153">
        <v>1179</v>
      </c>
      <c r="AL37" s="153">
        <v>1611</v>
      </c>
      <c r="AM37" s="153">
        <v>1813</v>
      </c>
      <c r="AN37" s="153">
        <v>1885</v>
      </c>
      <c r="AO37" s="153">
        <v>1892</v>
      </c>
      <c r="AP37" s="153">
        <v>1832</v>
      </c>
      <c r="AQ37" s="153">
        <v>1578</v>
      </c>
      <c r="AR37" s="153">
        <v>1249</v>
      </c>
      <c r="AS37" s="153">
        <v>1031</v>
      </c>
      <c r="AT37" s="153">
        <v>1007</v>
      </c>
      <c r="AU37" s="153">
        <v>1441</v>
      </c>
      <c r="AV37" s="153">
        <v>1753</v>
      </c>
      <c r="AW37" s="153">
        <v>1790</v>
      </c>
      <c r="AX37" s="153">
        <v>1800</v>
      </c>
      <c r="AY37" s="153">
        <v>1659</v>
      </c>
      <c r="BA37" s="153">
        <v>0</v>
      </c>
      <c r="BB37" s="153">
        <v>0</v>
      </c>
      <c r="BC37" s="153">
        <v>0</v>
      </c>
      <c r="BD37" s="153">
        <v>0</v>
      </c>
      <c r="BE37" s="153">
        <v>0</v>
      </c>
      <c r="BF37" s="153">
        <v>0</v>
      </c>
      <c r="BG37" s="153">
        <v>0</v>
      </c>
      <c r="BH37" s="153">
        <v>0</v>
      </c>
      <c r="BI37" s="153">
        <v>0</v>
      </c>
      <c r="BJ37" s="153">
        <v>0</v>
      </c>
      <c r="BK37" s="153">
        <v>0</v>
      </c>
      <c r="BL37" s="153">
        <v>0</v>
      </c>
      <c r="BM37" s="153">
        <v>0</v>
      </c>
      <c r="BN37" s="153">
        <v>0</v>
      </c>
      <c r="BO37" s="153">
        <v>0</v>
      </c>
      <c r="BP37" s="153">
        <v>0</v>
      </c>
      <c r="BQ37" s="153">
        <v>0</v>
      </c>
      <c r="BR37" s="153">
        <v>0</v>
      </c>
      <c r="BS37" s="153">
        <v>0</v>
      </c>
      <c r="BT37" s="153">
        <v>0</v>
      </c>
      <c r="BU37" s="153">
        <v>0</v>
      </c>
      <c r="BV37" s="153">
        <v>0</v>
      </c>
      <c r="BW37" s="153">
        <v>0</v>
      </c>
      <c r="BX37" s="153">
        <v>0</v>
      </c>
      <c r="BY37" s="153">
        <v>0</v>
      </c>
      <c r="BZ37" s="153">
        <v>0</v>
      </c>
      <c r="CA37" s="153">
        <v>0</v>
      </c>
      <c r="CB37" s="154">
        <v>0</v>
      </c>
    </row>
    <row r="38" spans="1:80" ht="37.5" customHeight="1" x14ac:dyDescent="0.4">
      <c r="A38" s="341"/>
      <c r="B38" s="66" t="s">
        <v>690</v>
      </c>
      <c r="BX38" s="153"/>
      <c r="BY38" s="153"/>
      <c r="BZ38" s="153"/>
      <c r="CA38" s="153"/>
      <c r="CB38" s="154"/>
    </row>
    <row r="39" spans="1:80" s="282" customFormat="1" ht="76.5" customHeight="1" thickBot="1" x14ac:dyDescent="0.4">
      <c r="A39" s="394"/>
      <c r="B39" s="395" t="s">
        <v>691</v>
      </c>
      <c r="C39" s="320"/>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2"/>
    </row>
    <row r="44" spans="1:80" x14ac:dyDescent="0.4">
      <c r="AY44" s="396"/>
    </row>
    <row r="45" spans="1:80" x14ac:dyDescent="0.4">
      <c r="AY45" s="396"/>
    </row>
    <row r="46" spans="1:80" x14ac:dyDescent="0.4">
      <c r="AY46" s="396"/>
    </row>
    <row r="47" spans="1:80" x14ac:dyDescent="0.4">
      <c r="AY47" s="396"/>
    </row>
    <row r="48" spans="1:80" x14ac:dyDescent="0.4">
      <c r="AY48" s="396"/>
    </row>
    <row r="52" spans="51:51" x14ac:dyDescent="0.4">
      <c r="AY52" s="396"/>
    </row>
    <row r="53" spans="51:51" x14ac:dyDescent="0.4">
      <c r="AY53" s="396"/>
    </row>
    <row r="54" spans="51:51" x14ac:dyDescent="0.4">
      <c r="AY54" s="396"/>
    </row>
    <row r="55" spans="51:51" x14ac:dyDescent="0.4">
      <c r="AY55" s="396"/>
    </row>
    <row r="56" spans="51:51" x14ac:dyDescent="0.4">
      <c r="AY56" s="396"/>
    </row>
    <row r="57" spans="51:51" x14ac:dyDescent="0.4">
      <c r="AY57" s="396"/>
    </row>
    <row r="58" spans="51:51" x14ac:dyDescent="0.4">
      <c r="AY58" s="396"/>
    </row>
    <row r="59" spans="51:51" x14ac:dyDescent="0.4">
      <c r="AY59" s="396"/>
    </row>
    <row r="60" spans="51:51" x14ac:dyDescent="0.4">
      <c r="AY60" s="396"/>
    </row>
    <row r="61" spans="51:51" x14ac:dyDescent="0.4">
      <c r="AY61" s="396"/>
    </row>
    <row r="62" spans="51:51" x14ac:dyDescent="0.4">
      <c r="AY62" s="396"/>
    </row>
    <row r="63" spans="51:51" x14ac:dyDescent="0.4">
      <c r="AY63" s="396"/>
    </row>
    <row r="64" spans="51:51" x14ac:dyDescent="0.4">
      <c r="AY64" s="396"/>
    </row>
    <row r="65" spans="51:57" x14ac:dyDescent="0.4">
      <c r="AY65" s="396"/>
    </row>
    <row r="66" spans="51:57" x14ac:dyDescent="0.4">
      <c r="AY66" s="396"/>
    </row>
    <row r="67" spans="51:57" x14ac:dyDescent="0.4">
      <c r="AY67" s="396"/>
    </row>
    <row r="68" spans="51:57" x14ac:dyDescent="0.4">
      <c r="AY68" s="396"/>
    </row>
    <row r="69" spans="51:57" x14ac:dyDescent="0.4">
      <c r="AY69" s="396"/>
    </row>
    <row r="70" spans="51:57" x14ac:dyDescent="0.4">
      <c r="AY70" s="396"/>
    </row>
    <row r="71" spans="51:57" x14ac:dyDescent="0.4">
      <c r="AY71" s="234"/>
      <c r="AZ71" s="234"/>
      <c r="BA71" s="234"/>
      <c r="BB71" s="234"/>
      <c r="BC71" s="234"/>
      <c r="BD71" s="234"/>
      <c r="BE71" s="234"/>
    </row>
    <row r="72" spans="51:57" x14ac:dyDescent="0.4">
      <c r="AY72" s="234"/>
      <c r="AZ72" s="234"/>
      <c r="BA72" s="234"/>
      <c r="BB72" s="234"/>
      <c r="BC72" s="234"/>
      <c r="BD72" s="234"/>
      <c r="BE72" s="234"/>
    </row>
    <row r="73" spans="51:57" x14ac:dyDescent="0.4">
      <c r="AY73" s="234"/>
      <c r="AZ73" s="234"/>
      <c r="BA73" s="234"/>
      <c r="BB73" s="234"/>
      <c r="BC73" s="234"/>
      <c r="BD73" s="234"/>
      <c r="BE73" s="234"/>
    </row>
    <row r="74" spans="51:57" x14ac:dyDescent="0.4">
      <c r="AY74" s="234"/>
      <c r="AZ74" s="234"/>
      <c r="BA74" s="234"/>
      <c r="BB74" s="234"/>
      <c r="BC74" s="234"/>
      <c r="BD74" s="234"/>
      <c r="BE74" s="234"/>
    </row>
    <row r="75" spans="51:57" x14ac:dyDescent="0.4">
      <c r="AY75" s="234"/>
      <c r="AZ75" s="234"/>
      <c r="BA75" s="234"/>
      <c r="BB75" s="234"/>
      <c r="BC75" s="234"/>
      <c r="BD75" s="234"/>
      <c r="BE75" s="234"/>
    </row>
    <row r="76" spans="51:57" x14ac:dyDescent="0.4">
      <c r="AY76" s="234"/>
      <c r="AZ76" s="234"/>
      <c r="BA76" s="234"/>
      <c r="BB76" s="234"/>
      <c r="BC76" s="234"/>
      <c r="BD76" s="234"/>
      <c r="BE76" s="234"/>
    </row>
    <row r="77" spans="51:57" x14ac:dyDescent="0.4">
      <c r="AY77" s="234"/>
      <c r="AZ77" s="234"/>
      <c r="BA77" s="234"/>
      <c r="BB77" s="234"/>
      <c r="BC77" s="234"/>
      <c r="BD77" s="234"/>
      <c r="BE77" s="234"/>
    </row>
    <row r="78" spans="51:57" x14ac:dyDescent="0.4">
      <c r="AY78" s="234"/>
      <c r="AZ78" s="234"/>
      <c r="BA78" s="234"/>
      <c r="BB78" s="234"/>
      <c r="BC78" s="234"/>
      <c r="BD78" s="234"/>
      <c r="BE78" s="234"/>
    </row>
    <row r="79" spans="51:57" x14ac:dyDescent="0.4">
      <c r="AY79" s="234"/>
      <c r="AZ79" s="234"/>
      <c r="BA79" s="234"/>
      <c r="BB79" s="234"/>
      <c r="BC79" s="234"/>
      <c r="BD79" s="234"/>
      <c r="BE79" s="234"/>
    </row>
    <row r="80" spans="51:57" x14ac:dyDescent="0.4">
      <c r="AY80" s="234"/>
      <c r="AZ80" s="234"/>
      <c r="BA80" s="234"/>
      <c r="BB80" s="234"/>
      <c r="BC80" s="234"/>
      <c r="BD80" s="234"/>
      <c r="BE80" s="234"/>
    </row>
    <row r="81" spans="51:57" x14ac:dyDescent="0.4">
      <c r="AY81" s="234"/>
      <c r="AZ81" s="234"/>
      <c r="BA81" s="234"/>
      <c r="BB81" s="234"/>
      <c r="BC81" s="234"/>
      <c r="BD81" s="234"/>
      <c r="BE81" s="234"/>
    </row>
    <row r="82" spans="51:57" x14ac:dyDescent="0.4">
      <c r="AY82" s="234"/>
      <c r="AZ82" s="234"/>
      <c r="BA82" s="234"/>
      <c r="BB82" s="234"/>
      <c r="BC82" s="234"/>
      <c r="BD82" s="234"/>
      <c r="BE82" s="234"/>
    </row>
    <row r="83" spans="51:57" x14ac:dyDescent="0.4">
      <c r="AY83" s="234"/>
      <c r="AZ83" s="234"/>
      <c r="BA83" s="234"/>
      <c r="BB83" s="234"/>
      <c r="BC83" s="234"/>
      <c r="BD83" s="234"/>
      <c r="BE83" s="234"/>
    </row>
    <row r="84" spans="51:57" x14ac:dyDescent="0.4">
      <c r="AY84" s="234"/>
      <c r="AZ84" s="234"/>
      <c r="BA84" s="234"/>
      <c r="BB84" s="234"/>
      <c r="BC84" s="234"/>
      <c r="BD84" s="234"/>
      <c r="BE84" s="234"/>
    </row>
    <row r="85" spans="51:57" x14ac:dyDescent="0.4">
      <c r="AY85" s="234"/>
      <c r="AZ85" s="234"/>
      <c r="BA85" s="234"/>
      <c r="BB85" s="234"/>
      <c r="BC85" s="234"/>
      <c r="BD85" s="234"/>
      <c r="BE85" s="234"/>
    </row>
    <row r="86" spans="51:57" x14ac:dyDescent="0.4">
      <c r="AY86" s="234"/>
      <c r="AZ86" s="234"/>
      <c r="BA86" s="234"/>
      <c r="BB86" s="234"/>
      <c r="BC86" s="234"/>
      <c r="BD86" s="234"/>
      <c r="BE86" s="234"/>
    </row>
    <row r="87" spans="51:57" x14ac:dyDescent="0.4">
      <c r="AY87" s="234"/>
      <c r="AZ87" s="234"/>
      <c r="BA87" s="234"/>
      <c r="BB87" s="234"/>
      <c r="BC87" s="234"/>
      <c r="BD87" s="234"/>
      <c r="BE87" s="234"/>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3"/>
  <sheetViews>
    <sheetView zoomScale="85" zoomScaleNormal="85" workbookViewId="0">
      <pane xSplit="3" topLeftCell="BV1" activePane="topRight" state="frozen"/>
      <selection pane="topRight"/>
    </sheetView>
  </sheetViews>
  <sheetFormatPr defaultColWidth="10.73046875" defaultRowHeight="15" x14ac:dyDescent="0.4"/>
  <cols>
    <col min="1" max="1" width="23.1328125" style="50" bestFit="1" customWidth="1"/>
    <col min="2" max="2" width="75.73046875" style="50" customWidth="1"/>
    <col min="3" max="3" width="25.73046875" style="50" customWidth="1"/>
    <col min="4" max="80" width="12.73046875" style="50" customWidth="1"/>
    <col min="81" max="81" width="10.73046875" style="50" customWidth="1"/>
    <col min="82" max="16384" width="10.73046875" style="50"/>
  </cols>
  <sheetData>
    <row r="1" spans="1:80" s="17" customFormat="1" ht="25.5" customHeight="1" thickBot="1" x14ac:dyDescent="0.4">
      <c r="A1" s="42" t="s">
        <v>39</v>
      </c>
      <c r="B1" s="43" t="s">
        <v>78</v>
      </c>
      <c r="C1" s="44"/>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row>
    <row r="2" spans="1:80" ht="32.25" customHeight="1" x14ac:dyDescent="0.4">
      <c r="A2" s="46" t="s">
        <v>40</v>
      </c>
      <c r="B2" s="19" t="s">
        <v>79</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157</v>
      </c>
      <c r="C3" s="24"/>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55"/>
      <c r="B4" s="55"/>
      <c r="C4" s="56"/>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8"/>
      <c r="BU4" s="58"/>
      <c r="BV4" s="58"/>
      <c r="BW4" s="58"/>
      <c r="BX4" s="58"/>
      <c r="BY4" s="58"/>
      <c r="BZ4" s="58"/>
      <c r="CA4" s="58"/>
      <c r="CB4" s="59"/>
    </row>
    <row r="5" spans="1:80" ht="40.5" customHeight="1" x14ac:dyDescent="0.4">
      <c r="B5" s="60" t="s">
        <v>160</v>
      </c>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2"/>
      <c r="BW5" s="62"/>
      <c r="BX5" s="62"/>
      <c r="BY5" s="62"/>
      <c r="BZ5" s="62"/>
      <c r="CA5" s="62"/>
      <c r="CB5" s="63"/>
    </row>
    <row r="6" spans="1:80" x14ac:dyDescent="0.4">
      <c r="B6" s="64" t="s">
        <v>161</v>
      </c>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f>Table_2a!AH16/1000</f>
        <v>2.1402302398240955</v>
      </c>
      <c r="AI6" s="61">
        <f>Table_2a!AI16/1000</f>
        <v>3.1954036116683207</v>
      </c>
      <c r="AJ6" s="61">
        <f>Table_2a!AJ16/1000</f>
        <v>3.4816023161308887</v>
      </c>
      <c r="AK6" s="61">
        <f>Table_2a!AK16/1000</f>
        <v>4.1149635010235581</v>
      </c>
      <c r="AL6" s="61">
        <f>Table_2a!AL16/1000</f>
        <v>4.6340142418760122</v>
      </c>
      <c r="AM6" s="61">
        <f>Table_2a!AM16/1000</f>
        <v>5.1280436409009997</v>
      </c>
      <c r="AN6" s="61">
        <f>Table_2a!AN16/1000</f>
        <v>5.5735994938701277</v>
      </c>
      <c r="AO6" s="61">
        <f>Table_2a!AO16/1000</f>
        <v>5.9417182276070992</v>
      </c>
      <c r="AP6" s="61">
        <f>Table_2a!AP16/1000</f>
        <v>6.0998808325284717</v>
      </c>
      <c r="AQ6" s="61">
        <f>Table_2a!AQ16/1000</f>
        <v>6.2654553240804169</v>
      </c>
      <c r="AR6" s="61">
        <f>Table_2a!AR16/1000</f>
        <v>6.3518234230750714</v>
      </c>
      <c r="AS6" s="61">
        <f>Table_2a!AS16/1000</f>
        <v>6.5317307903545769</v>
      </c>
      <c r="AT6" s="61">
        <f>Table_2a!AT16/1000</f>
        <v>6.8645773705436106</v>
      </c>
      <c r="AU6" s="61">
        <f>Table_2a!AU16/1000</f>
        <v>8.0810507873405797</v>
      </c>
      <c r="AV6" s="61">
        <f>Table_2a!AV16/1000</f>
        <v>9.2941511629693743</v>
      </c>
      <c r="AW6" s="61">
        <f>Table_2a!AW16/1000</f>
        <v>10.170602145994048</v>
      </c>
      <c r="AX6" s="61">
        <f>Table_2a!AX16/1000</f>
        <v>10.304518169157031</v>
      </c>
      <c r="AY6" s="61">
        <f>Table_2a!AY16/1000</f>
        <v>10.698025342314521</v>
      </c>
      <c r="AZ6" s="61">
        <f>Table_2a!AZ16/1000</f>
        <v>11.060411199032972</v>
      </c>
      <c r="BA6" s="61">
        <f>Table_2a!BA16/1000</f>
        <v>11.191470568894628</v>
      </c>
      <c r="BB6" s="61">
        <f>Table_2a!BB16/1000</f>
        <v>11.462957930880082</v>
      </c>
      <c r="BC6" s="61">
        <f>Table_2a!BC16/1000</f>
        <v>12.482486571392403</v>
      </c>
      <c r="BD6" s="61">
        <f>Table_2a!BD16/1000</f>
        <v>12.579086615294388</v>
      </c>
      <c r="BE6" s="61">
        <f>Table_2a!BE16/1000</f>
        <v>13.085635952638949</v>
      </c>
      <c r="BF6" s="61">
        <f>Table_2a!BF16/1000</f>
        <v>13.653943174531621</v>
      </c>
      <c r="BG6" s="61">
        <f>Table_2a!BG16/1000</f>
        <v>4.8027443435502457</v>
      </c>
      <c r="BH6" s="61">
        <f>Table_2a!BH16/1000</f>
        <v>4.2634254214827294</v>
      </c>
      <c r="BI6" s="61">
        <f>Table_2a!BI16/1000</f>
        <v>3.4743883622779057</v>
      </c>
      <c r="BJ6" s="61">
        <f>Table_2a!BJ16/1000</f>
        <v>3.0353044847562924</v>
      </c>
      <c r="BK6" s="61">
        <f>Table_2a!BK16/1000</f>
        <v>2.7775366963541721</v>
      </c>
      <c r="BL6" s="61">
        <f>Table_2a!BL16/1000</f>
        <v>2.5616293883814527</v>
      </c>
      <c r="BM6" s="61">
        <f>Table_2a!BM16/1000</f>
        <v>2.0693648479653115</v>
      </c>
      <c r="BN6" s="61">
        <f>Table_2a!BN16/1000</f>
        <v>1.8535156563857014</v>
      </c>
      <c r="BO6" s="61">
        <f>Table_2a!BO16/1000</f>
        <v>1.7657742885330194</v>
      </c>
      <c r="BP6" s="61">
        <f>Table_2a!BP16/1000</f>
        <v>1.6829105468621641</v>
      </c>
      <c r="BQ6" s="61">
        <f>Table_2a!BQ16/1000</f>
        <v>1.6355663497088375</v>
      </c>
      <c r="BR6" s="61">
        <f>Table_2a!BR16/1000</f>
        <v>1.8368957664640082</v>
      </c>
      <c r="BS6" s="61">
        <f>Table_2a!BS16/1000</f>
        <v>1.9151738924102122</v>
      </c>
      <c r="BT6" s="61">
        <f>Table_2a!BT16/1000</f>
        <v>1.9563863700215895</v>
      </c>
      <c r="BU6" s="61">
        <f>Table_2a!BU16/1000</f>
        <v>2.0080439714638381</v>
      </c>
      <c r="BV6" s="61">
        <f>Table_2a!BV16/1000</f>
        <v>2.1470068389547734</v>
      </c>
      <c r="BW6" s="61">
        <f>Table_2a!BW16/1000</f>
        <v>2.3215049215305728</v>
      </c>
      <c r="BX6" s="61">
        <f>Table_2a!BX16/1000</f>
        <v>2.2076604405878029</v>
      </c>
      <c r="BY6" s="61">
        <f>Table_2a!BY16/1000</f>
        <v>2.3424906427126886</v>
      </c>
      <c r="BZ6" s="61">
        <f>Table_2a!BZ16/1000</f>
        <v>2.5046183558595114</v>
      </c>
      <c r="CA6" s="61">
        <f>Table_2a!CA16/1000</f>
        <v>2.6731972397437809</v>
      </c>
      <c r="CB6" s="65">
        <f>Table_2a!CB16/1000</f>
        <v>2.8617566756313253</v>
      </c>
    </row>
    <row r="7" spans="1:80" x14ac:dyDescent="0.4">
      <c r="B7" s="64" t="s">
        <v>162</v>
      </c>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1">
        <f>Table_2a!AH78/1000</f>
        <v>4.3901629877503892</v>
      </c>
      <c r="AI7" s="61">
        <f>Table_2a!AI78/1000</f>
        <v>4.8128508610114782</v>
      </c>
      <c r="AJ7" s="61">
        <f>Table_2a!AJ78/1000</f>
        <v>6.2823050726326253</v>
      </c>
      <c r="AK7" s="61">
        <f>Table_2a!AK78/1000</f>
        <v>8.3178593417309337</v>
      </c>
      <c r="AL7" s="61">
        <f>Table_2a!AL78/1000</f>
        <v>9.8498748232840523</v>
      </c>
      <c r="AM7" s="61">
        <f>Table_2a!AM78/1000</f>
        <v>11.572896942930397</v>
      </c>
      <c r="AN7" s="61">
        <f>Table_2a!AN78/1000</f>
        <v>12.826570114134206</v>
      </c>
      <c r="AO7" s="61">
        <f>Table_2a!AO78/1000</f>
        <v>14.042834071766636</v>
      </c>
      <c r="AP7" s="61">
        <f>Table_2a!AP78/1000</f>
        <v>15.33683630786763</v>
      </c>
      <c r="AQ7" s="61">
        <f>Table_2a!AQ78/1000</f>
        <v>15.577510236185928</v>
      </c>
      <c r="AR7" s="61">
        <f>Table_2a!AR78/1000</f>
        <v>14.909193195627202</v>
      </c>
      <c r="AS7" s="61">
        <f>Table_2a!AS78/1000</f>
        <v>15.345773833544426</v>
      </c>
      <c r="AT7" s="61">
        <f>Table_2a!AT78/1000</f>
        <v>17.876825969730529</v>
      </c>
      <c r="AU7" s="61">
        <f>Table_2a!AU78/1000</f>
        <v>22.691039056134109</v>
      </c>
      <c r="AV7" s="61">
        <f>Table_2a!AV78/1000</f>
        <v>27.212284889007034</v>
      </c>
      <c r="AW7" s="61">
        <f>Table_2a!AW78/1000</f>
        <v>30.556640477738103</v>
      </c>
      <c r="AX7" s="61">
        <f>Table_2a!AX78/1000</f>
        <v>31.780763659426519</v>
      </c>
      <c r="AY7" s="61">
        <f>Table_2a!AY78/1000</f>
        <v>33.498155150357007</v>
      </c>
      <c r="AZ7" s="61">
        <f>Table_2a!AZ78/1000</f>
        <v>34.23901106225253</v>
      </c>
      <c r="BA7" s="61">
        <f>Table_2a!BA78/1000</f>
        <v>33.406156559343721</v>
      </c>
      <c r="BB7" s="61">
        <f>Table_2a!BB78/1000</f>
        <v>33.313239089650168</v>
      </c>
      <c r="BC7" s="61">
        <f>Table_2a!BC78/1000</f>
        <v>32.657783608021326</v>
      </c>
      <c r="BD7" s="61">
        <f>Table_2a!BD78/1000</f>
        <v>31.72597693305347</v>
      </c>
      <c r="BE7" s="61">
        <f>Table_2a!BE78/1000</f>
        <v>32.382208129032158</v>
      </c>
      <c r="BF7" s="61">
        <f>Table_2a!BF78/1000</f>
        <v>33.317310238163259</v>
      </c>
      <c r="BG7" s="61">
        <f>Table_2a!BG78/1000</f>
        <v>34.628061685856949</v>
      </c>
      <c r="BH7" s="61">
        <f>Table_2a!BH78/1000</f>
        <v>35.69931045079084</v>
      </c>
      <c r="BI7" s="61">
        <f>Table_2a!BI78/1000</f>
        <v>36.930522008288243</v>
      </c>
      <c r="BJ7" s="61">
        <f>Table_2a!BJ78/1000</f>
        <v>38.244559119927516</v>
      </c>
      <c r="BK7" s="61">
        <f>Table_2a!BK78/1000</f>
        <v>40.24340330059421</v>
      </c>
      <c r="BL7" s="61">
        <f>Table_2a!BL78/1000</f>
        <v>42.814148734302925</v>
      </c>
      <c r="BM7" s="61">
        <f>Table_2a!BM78/1000</f>
        <v>49.328831631441837</v>
      </c>
      <c r="BN7" s="61">
        <f>Table_2a!BN78/1000</f>
        <v>51.175874824025215</v>
      </c>
      <c r="BO7" s="61">
        <f>Table_2a!BO78/1000</f>
        <v>52.994211439042175</v>
      </c>
      <c r="BP7" s="61">
        <f>Table_2a!BP78/1000</f>
        <v>55.00337493246429</v>
      </c>
      <c r="BQ7" s="61">
        <f>Table_2a!BQ78/1000</f>
        <v>51.810043229267251</v>
      </c>
      <c r="BR7" s="61">
        <f>Table_2a!BR78/1000</f>
        <v>52.336540697534218</v>
      </c>
      <c r="BS7" s="61">
        <f>Table_2a!BS78/1000</f>
        <v>53.513547352050445</v>
      </c>
      <c r="BT7" s="61">
        <f>Table_2a!BT78/1000</f>
        <v>53.902883064339505</v>
      </c>
      <c r="BU7" s="61">
        <f>Table_2a!BU78/1000</f>
        <v>56.238489794819927</v>
      </c>
      <c r="BV7" s="61">
        <f>Table_2a!BV78/1000</f>
        <v>59.749907597625239</v>
      </c>
      <c r="BW7" s="61">
        <f>Table_2a!BW78/1000</f>
        <v>65.552618108591062</v>
      </c>
      <c r="BX7" s="61">
        <f>Table_2a!BX78/1000</f>
        <v>59.903092964531353</v>
      </c>
      <c r="BY7" s="61">
        <f>Table_2a!BY78/1000</f>
        <v>61.285777670424338</v>
      </c>
      <c r="BZ7" s="61">
        <f>Table_2a!BZ78/1000</f>
        <v>63.501899557863048</v>
      </c>
      <c r="CA7" s="61">
        <f>Table_2a!CA78/1000</f>
        <v>66.357239163606891</v>
      </c>
      <c r="CB7" s="65">
        <f>Table_2a!CB78/1000</f>
        <v>69.836415356600341</v>
      </c>
    </row>
    <row r="8" spans="1:80" x14ac:dyDescent="0.4">
      <c r="B8" s="64" t="s">
        <v>163</v>
      </c>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1">
        <f>Table_2a!AH128/1000</f>
        <v>9.3426067724255155</v>
      </c>
      <c r="AI8" s="61">
        <f>Table_2a!AI128/1000</f>
        <v>10.7688055273202</v>
      </c>
      <c r="AJ8" s="61">
        <f>Table_2a!AJ128/1000</f>
        <v>12.894152611236493</v>
      </c>
      <c r="AK8" s="61">
        <f>Table_2a!AK128/1000</f>
        <v>15.265487157245504</v>
      </c>
      <c r="AL8" s="61">
        <f>Table_2a!AL128/1000</f>
        <v>17.144170934839934</v>
      </c>
      <c r="AM8" s="61">
        <f>Table_2a!AM128/1000</f>
        <v>18.631119416168602</v>
      </c>
      <c r="AN8" s="61">
        <f>Table_2a!AN128/1000</f>
        <v>19.850890391995662</v>
      </c>
      <c r="AO8" s="61">
        <f>Table_2a!AO128/1000</f>
        <v>21.783507700626259</v>
      </c>
      <c r="AP8" s="61">
        <f>Table_2a!AP128/1000</f>
        <v>23.480940859603898</v>
      </c>
      <c r="AQ8" s="61">
        <f>Table_2a!AQ128/1000</f>
        <v>24.857778439733668</v>
      </c>
      <c r="AR8" s="61">
        <f>Table_2a!AR128/1000</f>
        <v>26.056733891297718</v>
      </c>
      <c r="AS8" s="61">
        <f>Table_2a!AS128/1000</f>
        <v>28.436744857101015</v>
      </c>
      <c r="AT8" s="61">
        <f>Table_2a!AT128/1000</f>
        <v>31.737396375410903</v>
      </c>
      <c r="AU8" s="61">
        <f>Table_2a!AU128/1000</f>
        <v>35.530798624968625</v>
      </c>
      <c r="AV8" s="61">
        <f>Table_2a!AV128/1000</f>
        <v>38.751015948023621</v>
      </c>
      <c r="AW8" s="61">
        <f>Table_2a!AW128/1000</f>
        <v>41.710323376267837</v>
      </c>
      <c r="AX8" s="61">
        <f>Table_2a!AX128/1000</f>
        <v>42.777385385416402</v>
      </c>
      <c r="AY8" s="61">
        <f>Table_2a!AY128/1000</f>
        <v>44.514638660369798</v>
      </c>
      <c r="AZ8" s="61">
        <f>Table_2a!AZ128/1000</f>
        <v>46.918527495714486</v>
      </c>
      <c r="BA8" s="61">
        <f>Table_2a!BA128/1000</f>
        <v>48.749766628761677</v>
      </c>
      <c r="BB8" s="61">
        <f>Table_2a!BB128/1000</f>
        <v>50.789120539508168</v>
      </c>
      <c r="BC8" s="61">
        <f>Table_2a!BC128/1000</f>
        <v>53.90831506305399</v>
      </c>
      <c r="BD8" s="61">
        <f>Table_2a!BD128/1000</f>
        <v>57.068777236767062</v>
      </c>
      <c r="BE8" s="61">
        <f>Table_2a!BE128/1000</f>
        <v>61.23818881098439</v>
      </c>
      <c r="BF8" s="61">
        <f>Table_2a!BF128/1000</f>
        <v>63.330305663652602</v>
      </c>
      <c r="BG8" s="61">
        <f>Table_2a!BG128/1000</f>
        <v>66.359817055609824</v>
      </c>
      <c r="BH8" s="61">
        <f>Table_2a!BH128/1000</f>
        <v>71.129788265206841</v>
      </c>
      <c r="BI8" s="61">
        <f>Table_2a!BI128/1000</f>
        <v>75.398089176207534</v>
      </c>
      <c r="BJ8" s="61">
        <f>Table_2a!BJ128/1000</f>
        <v>77.934032948756567</v>
      </c>
      <c r="BK8" s="61">
        <f>Table_2a!BK128/1000</f>
        <v>83.221265865909004</v>
      </c>
      <c r="BL8" s="61">
        <f>Table_2a!BL128/1000</f>
        <v>90.381387301769209</v>
      </c>
      <c r="BM8" s="61">
        <f>Table_2a!BM128/1000</f>
        <v>96.605813211114963</v>
      </c>
      <c r="BN8" s="61">
        <f>Table_2a!BN128/1000</f>
        <v>100.33216468939261</v>
      </c>
      <c r="BO8" s="61">
        <f>Table_2a!BO128/1000</f>
        <v>104.20046115099119</v>
      </c>
      <c r="BP8" s="61">
        <f>Table_2a!BP128/1000</f>
        <v>109.86639345323555</v>
      </c>
      <c r="BQ8" s="61">
        <f>Table_2a!BQ128/1000</f>
        <v>110.68657640979058</v>
      </c>
      <c r="BR8" s="61">
        <f>Table_2a!BR128/1000</f>
        <v>114.11378757387685</v>
      </c>
      <c r="BS8" s="61">
        <f>Table_2a!BS128/1000</f>
        <v>116.37348587351045</v>
      </c>
      <c r="BT8" s="61">
        <f>Table_2a!BT128/1000</f>
        <v>118.00292082108886</v>
      </c>
      <c r="BU8" s="61">
        <f>Table_2a!BU128/1000</f>
        <v>119.89118123100297</v>
      </c>
      <c r="BV8" s="61">
        <f>Table_2a!BV128/1000</f>
        <v>121.98722316753143</v>
      </c>
      <c r="BW8" s="61">
        <f>Table_2a!BW128/1000</f>
        <v>124.12693031826504</v>
      </c>
      <c r="BX8" s="61">
        <f>Table_2a!BX128/1000</f>
        <v>126.20252097647619</v>
      </c>
      <c r="BY8" s="61">
        <f>Table_2a!BY128/1000</f>
        <v>131.17070695430928</v>
      </c>
      <c r="BZ8" s="61">
        <f>Table_2a!BZ128/1000</f>
        <v>137.4549411541702</v>
      </c>
      <c r="CA8" s="61">
        <f>Table_2a!CA128/1000</f>
        <v>144.1666173621401</v>
      </c>
      <c r="CB8" s="65">
        <f>Table_2a!CB128/1000</f>
        <v>150.1773035225022</v>
      </c>
    </row>
    <row r="9" spans="1:80" ht="26.25" customHeight="1" x14ac:dyDescent="0.4">
      <c r="B9" s="64" t="s">
        <v>164</v>
      </c>
      <c r="D9" s="62">
        <f>Table_1a!D82/1000</f>
        <v>0.25080000000000002</v>
      </c>
      <c r="E9" s="62">
        <f>Table_1a!E82/1000</f>
        <v>0.35489999999999999</v>
      </c>
      <c r="F9" s="62">
        <f>Table_1a!F82/1000</f>
        <v>0.35589999999999999</v>
      </c>
      <c r="G9" s="62">
        <f>Table_1a!G82/1000</f>
        <v>0.37730000000000002</v>
      </c>
      <c r="H9" s="62">
        <f>Table_1a!H82/1000</f>
        <v>0.44950000000000001</v>
      </c>
      <c r="I9" s="62">
        <f>Table_1a!I82/1000</f>
        <v>0.47170000000000001</v>
      </c>
      <c r="J9" s="62">
        <f>Table_1a!J82/1000</f>
        <v>0.4803</v>
      </c>
      <c r="K9" s="62">
        <f>Table_1a!K82/1000</f>
        <v>0.58350000000000002</v>
      </c>
      <c r="L9" s="62">
        <f>Table_1a!L82/1000</f>
        <v>0.6036999999999999</v>
      </c>
      <c r="M9" s="62">
        <f>Table_1a!M82/1000</f>
        <v>0.66269999999999996</v>
      </c>
      <c r="N9" s="62">
        <f>Table_1a!N82/1000</f>
        <v>0.85780000000000001</v>
      </c>
      <c r="O9" s="62">
        <f>Table_1a!O82/1000</f>
        <v>0.89100000000000001</v>
      </c>
      <c r="P9" s="62">
        <f>Table_1a!P82/1000</f>
        <v>0.90760000000000007</v>
      </c>
      <c r="Q9" s="62">
        <f>Table_1a!Q82/1000</f>
        <v>1.0548</v>
      </c>
      <c r="R9" s="62">
        <f>Table_1a!R82/1000</f>
        <v>1.1171</v>
      </c>
      <c r="S9" s="62">
        <f>Table_1a!S82/1000</f>
        <v>1.3137999999999996</v>
      </c>
      <c r="T9" s="62">
        <f>Table_1a!T82/1000</f>
        <v>1.3685</v>
      </c>
      <c r="U9" s="62">
        <f>Table_1a!U82/1000</f>
        <v>1.6715</v>
      </c>
      <c r="V9" s="62">
        <f>Table_1a!V82/1000</f>
        <v>1.7526999999999999</v>
      </c>
      <c r="W9" s="62">
        <f>Table_1a!W82/1000</f>
        <v>1.9772000000000001</v>
      </c>
      <c r="X9" s="62">
        <f>Table_1a!X82/1000</f>
        <v>2.169</v>
      </c>
      <c r="Y9" s="62">
        <f>Table_1a!Y82/1000</f>
        <v>2.2987000000000002</v>
      </c>
      <c r="Z9" s="62">
        <f>Table_1a!Z82/1000</f>
        <v>2.5215999999999998</v>
      </c>
      <c r="AA9" s="62">
        <f>Table_1a!AA82/1000</f>
        <v>2.9506000000000001</v>
      </c>
      <c r="AB9" s="62">
        <f>Table_1a!AB82/1000</f>
        <v>3.3402999999999996</v>
      </c>
      <c r="AC9" s="62">
        <f>Table_1a!AC82/1000</f>
        <v>3.8525990000000001</v>
      </c>
      <c r="AD9" s="62">
        <f>Table_1a!AD82/1000</f>
        <v>4.9183270000000006</v>
      </c>
      <c r="AE9" s="62">
        <f>Table_1a!AE82/1000</f>
        <v>6.5839790000000002</v>
      </c>
      <c r="AF9" s="62">
        <f>Table_1a!AF82/1000</f>
        <v>7.8012960000000007</v>
      </c>
      <c r="AG9" s="62">
        <f>Table_1a!AG82/1000</f>
        <v>9.0823199999999993</v>
      </c>
      <c r="AH9" s="62">
        <f>Table_1a!AH82/1000</f>
        <v>10.46</v>
      </c>
      <c r="AI9" s="62">
        <f>Table_1a!AI82/1000</f>
        <v>11.936999999999999</v>
      </c>
      <c r="AJ9" s="62">
        <f>Table_1a!AJ82/1000</f>
        <v>14.529</v>
      </c>
      <c r="AK9" s="62">
        <f>Table_1a!AK82/1000</f>
        <v>16.863</v>
      </c>
      <c r="AL9" s="62">
        <f>Table_1a!AL82/1000</f>
        <v>18.21</v>
      </c>
      <c r="AM9" s="62">
        <f>Table_1a!AM82/1000</f>
        <v>19.797999999999998</v>
      </c>
      <c r="AN9" s="62">
        <f>Table_1a!AN82/1000</f>
        <v>20.863</v>
      </c>
      <c r="AO9" s="62">
        <f>Table_1a!AO82/1000</f>
        <v>22.448</v>
      </c>
      <c r="AP9" s="62">
        <f>Table_1a!AP82/1000</f>
        <v>24.257598000000002</v>
      </c>
      <c r="AQ9" s="62">
        <f>Table_1a!AQ82/1000</f>
        <v>25.406486000000001</v>
      </c>
      <c r="AR9" s="62">
        <f>Table_1a!AR82/1000</f>
        <v>26.034205999999998</v>
      </c>
      <c r="AS9" s="62">
        <f>Table_1a!AS82/1000</f>
        <v>27.702068000000004</v>
      </c>
      <c r="AT9" s="62">
        <f>Table_1a!AT82/1000</f>
        <v>30.508146</v>
      </c>
      <c r="AU9" s="62">
        <f>Table_1a!AU82/1000</f>
        <v>35.252113999999999</v>
      </c>
      <c r="AV9" s="62">
        <f>Table_1a!AV82/1000</f>
        <v>37.320296999999997</v>
      </c>
      <c r="AW9" s="62">
        <f>Table_1a!AW82/1000</f>
        <v>39.538795000000007</v>
      </c>
      <c r="AX9" s="62">
        <f>Table_1a!AX82/1000</f>
        <v>39.824572000000003</v>
      </c>
      <c r="AY9" s="62">
        <f>Table_1a!AY82/1000</f>
        <v>40.701778000000004</v>
      </c>
      <c r="AZ9" s="62">
        <f>Table_1a!AZ82/1000</f>
        <v>42.158667000000001</v>
      </c>
      <c r="BA9" s="62">
        <f>Table_1a!BA82/1000</f>
        <v>43.119707999999996</v>
      </c>
      <c r="BB9" s="62">
        <f>Table_1a!BB82/1000</f>
        <v>45.018209000000006</v>
      </c>
      <c r="BC9" s="62">
        <f>Table_1a!BC82/1000</f>
        <v>46.884318</v>
      </c>
      <c r="BD9" s="62">
        <f>Table_1a!BD82/1000</f>
        <v>47.796771</v>
      </c>
      <c r="BE9" s="62">
        <f>Table_1a!BE82/1000</f>
        <v>51.093595998929331</v>
      </c>
      <c r="BF9" s="62">
        <f>Table_1a!BF82/1000</f>
        <v>53.686528709614699</v>
      </c>
      <c r="BG9" s="62">
        <f>Table_1a!BG82/1000</f>
        <v>56.079337540435695</v>
      </c>
      <c r="BH9" s="62">
        <f>Table_1a!BH82/1000</f>
        <v>58.408538999999998</v>
      </c>
      <c r="BI9" s="62">
        <f>Table_1a!BI82/1000</f>
        <v>60.914807692682672</v>
      </c>
      <c r="BJ9" s="62">
        <f>Table_1a!BJ82/1000</f>
        <v>63.129216045855109</v>
      </c>
      <c r="BK9" s="62">
        <f>Table_1a!BK82/1000</f>
        <v>67.411978362963168</v>
      </c>
      <c r="BL9" s="62">
        <f>Table_1a!BL82/1000</f>
        <v>72.671184816889408</v>
      </c>
      <c r="BM9" s="62">
        <f>Table_1a!BM82/1000</f>
        <v>77.814820358342374</v>
      </c>
      <c r="BN9" s="62">
        <f>Table_1a!BN82/1000</f>
        <v>80.345367492594733</v>
      </c>
      <c r="BO9" s="62">
        <f>Table_1a!BO82/1000</f>
        <v>84.501883808506491</v>
      </c>
      <c r="BP9" s="62">
        <f>Table_1a!BP82/1000</f>
        <v>89.391276039061708</v>
      </c>
      <c r="BQ9" s="62">
        <f>Table_1a!BQ82/1000</f>
        <v>91.660368819799984</v>
      </c>
      <c r="BR9" s="62">
        <f>Table_1a!BR82/1000</f>
        <v>94.520993083800036</v>
      </c>
      <c r="BS9" s="62">
        <f>Table_1a!BS82/1000</f>
        <v>97.595057103990001</v>
      </c>
      <c r="BT9" s="62">
        <f>Table_1a!BT82/1000</f>
        <v>99.897057583039953</v>
      </c>
      <c r="BU9" s="62">
        <f>Table_1a!BU82/1000</f>
        <v>102.0416328994677</v>
      </c>
      <c r="BV9" s="62">
        <f>Table_1a!BV82/1000</f>
        <v>104.80467483558998</v>
      </c>
      <c r="BW9" s="62">
        <f>Table_1a!BW82/1000</f>
        <v>106.8576104351133</v>
      </c>
      <c r="BX9" s="62">
        <f>Table_1a!BX82/1000</f>
        <v>110.60145984186319</v>
      </c>
      <c r="BY9" s="62">
        <f>Table_1a!BY82/1000</f>
        <v>115.28037968474067</v>
      </c>
      <c r="BZ9" s="62">
        <f>Table_1a!BZ82/1000</f>
        <v>121.32112682630522</v>
      </c>
      <c r="CA9" s="62">
        <f>Table_1a!CA82/1000</f>
        <v>128.05409977923568</v>
      </c>
      <c r="CB9" s="63">
        <f>Table_1a!CB82/1000</f>
        <v>134.43509670454836</v>
      </c>
    </row>
    <row r="10" spans="1:80" x14ac:dyDescent="0.4">
      <c r="B10" s="64" t="s">
        <v>165</v>
      </c>
      <c r="D10" s="62">
        <f>Table_1a!D83/1000</f>
        <v>6.25E-2</v>
      </c>
      <c r="E10" s="62">
        <f>Table_1a!E83/1000</f>
        <v>7.5200000000000003E-2</v>
      </c>
      <c r="F10" s="62">
        <f>Table_1a!F83/1000</f>
        <v>8.4500000000000006E-2</v>
      </c>
      <c r="G10" s="62">
        <f>Table_1a!G83/1000</f>
        <v>9.459999999999999E-2</v>
      </c>
      <c r="H10" s="62">
        <f>Table_1a!H83/1000</f>
        <v>0.1186</v>
      </c>
      <c r="I10" s="62">
        <f>Table_1a!I83/1000</f>
        <v>0.12029999999999999</v>
      </c>
      <c r="J10" s="62">
        <f>Table_1a!J83/1000</f>
        <v>0.12540000000000001</v>
      </c>
      <c r="K10" s="62">
        <f>Table_1a!K83/1000</f>
        <v>0.11409999999999999</v>
      </c>
      <c r="L10" s="62">
        <f>Table_1a!L83/1000</f>
        <v>0.12129999999999999</v>
      </c>
      <c r="M10" s="62">
        <f>Table_1a!M83/1000</f>
        <v>0.1196</v>
      </c>
      <c r="N10" s="62">
        <f>Table_1a!N83/1000</f>
        <v>0.1318</v>
      </c>
      <c r="O10" s="62">
        <f>Table_1a!O83/1000</f>
        <v>0.1585</v>
      </c>
      <c r="P10" s="62">
        <f>Table_1a!P83/1000</f>
        <v>0.17949999999999999</v>
      </c>
      <c r="Q10" s="62">
        <f>Table_1a!Q83/1000</f>
        <v>0.1711</v>
      </c>
      <c r="R10" s="62">
        <f>Table_1a!R83/1000</f>
        <v>0.19980000000000001</v>
      </c>
      <c r="S10" s="62">
        <f>Table_1a!S83/1000</f>
        <v>0.21740000000000001</v>
      </c>
      <c r="T10" s="62">
        <f>Table_1a!T83/1000</f>
        <v>0.2233</v>
      </c>
      <c r="U10" s="62">
        <f>Table_1a!U83/1000</f>
        <v>0.24590000000000001</v>
      </c>
      <c r="V10" s="62">
        <f>Table_1a!V83/1000</f>
        <v>0.29749999999999999</v>
      </c>
      <c r="W10" s="62">
        <f>Table_1a!W83/1000</f>
        <v>0.38569999999999999</v>
      </c>
      <c r="X10" s="62">
        <f>Table_1a!X83/1000</f>
        <v>0.4289</v>
      </c>
      <c r="Y10" s="62">
        <f>Table_1a!Y83/1000</f>
        <v>0.47070000000000001</v>
      </c>
      <c r="Z10" s="62">
        <f>Table_1a!Z83/1000</f>
        <v>0.56379999999999997</v>
      </c>
      <c r="AA10" s="62">
        <f>Table_1a!AA83/1000</f>
        <v>0.68610000000000004</v>
      </c>
      <c r="AB10" s="62">
        <f>Table_1a!AB83/1000</f>
        <v>0.84529999999999994</v>
      </c>
      <c r="AC10" s="62">
        <f>Table_1a!AC83/1000</f>
        <v>0.97430000000000005</v>
      </c>
      <c r="AD10" s="62">
        <f>Table_1a!AD83/1000</f>
        <v>1.2081999999999999</v>
      </c>
      <c r="AE10" s="62">
        <f>Table_1a!AE83/1000</f>
        <v>1.6511</v>
      </c>
      <c r="AF10" s="62">
        <f>Table_1a!AF83/1000</f>
        <v>2.0819000000000001</v>
      </c>
      <c r="AG10" s="62">
        <f>Table_1a!AG83/1000</f>
        <v>2.5093000000000001</v>
      </c>
      <c r="AH10" s="62">
        <f>Table_1a!AH83/1000</f>
        <v>2.6920000000000002</v>
      </c>
      <c r="AI10" s="62">
        <f>Table_1a!AI83/1000</f>
        <v>2.94</v>
      </c>
      <c r="AJ10" s="62">
        <f>Table_1a!AJ83/1000</f>
        <v>3.83</v>
      </c>
      <c r="AK10" s="62">
        <f>Table_1a!AK83/1000</f>
        <v>5.8572499999999996</v>
      </c>
      <c r="AL10" s="62">
        <f>Table_1a!AL83/1000</f>
        <v>7.9169999999999998</v>
      </c>
      <c r="AM10" s="62">
        <f>Table_1a!AM83/1000</f>
        <v>9.4489999999999998</v>
      </c>
      <c r="AN10" s="62">
        <f>Table_1a!AN83/1000</f>
        <v>10.782999999999999</v>
      </c>
      <c r="AO10" s="62">
        <f>Table_1a!AO83/1000</f>
        <v>12.231999999999999</v>
      </c>
      <c r="AP10" s="62">
        <f>Table_1a!AP83/1000</f>
        <v>13.176</v>
      </c>
      <c r="AQ10" s="62">
        <f>Table_1a!AQ83/1000</f>
        <v>13.40169</v>
      </c>
      <c r="AR10" s="62">
        <f>Table_1a!AR83/1000</f>
        <v>13.25199351</v>
      </c>
      <c r="AS10" s="62">
        <f>Table_1a!AS83/1000</f>
        <v>14.200272480999999</v>
      </c>
      <c r="AT10" s="62">
        <f>Table_1a!AT83/1000</f>
        <v>16.797837000000005</v>
      </c>
      <c r="AU10" s="62">
        <f>Table_1a!AU83/1000</f>
        <v>20.295427899511736</v>
      </c>
      <c r="AV10" s="62">
        <f>Table_1a!AV83/1000</f>
        <v>25.526476000000002</v>
      </c>
      <c r="AW10" s="62">
        <f>Table_1a!AW83/1000</f>
        <v>28.829948000000002</v>
      </c>
      <c r="AX10" s="62">
        <f>Table_1a!AX83/1000</f>
        <v>30.339205213999996</v>
      </c>
      <c r="AY10" s="62">
        <f>Table_1a!AY83/1000</f>
        <v>31.886693626000003</v>
      </c>
      <c r="AZ10" s="62">
        <f>Table_1a!AZ83/1000</f>
        <v>32.437416757000001</v>
      </c>
      <c r="BA10" s="62">
        <f>Table_1a!BA83/1000</f>
        <v>31.640413748</v>
      </c>
      <c r="BB10" s="62">
        <f>Table_1a!BB83/1000</f>
        <v>31.212963835000004</v>
      </c>
      <c r="BC10" s="62">
        <f>Table_1a!BC83/1000</f>
        <v>30.726584142467686</v>
      </c>
      <c r="BD10" s="62">
        <f>Table_1a!BD83/1000</f>
        <v>29.666571453818168</v>
      </c>
      <c r="BE10" s="62">
        <f>Table_1a!BE83/1000</f>
        <v>30.917267665810108</v>
      </c>
      <c r="BF10" s="62">
        <f>Table_1a!BF83/1000</f>
        <v>32.294613805777573</v>
      </c>
      <c r="BG10" s="62">
        <f>Table_1a!BG83/1000</f>
        <v>33.353048856553258</v>
      </c>
      <c r="BH10" s="62">
        <f>Table_1a!BH83/1000</f>
        <v>35.027994048480409</v>
      </c>
      <c r="BI10" s="62">
        <f>Table_1a!BI83/1000</f>
        <v>35.716781529642006</v>
      </c>
      <c r="BJ10" s="62">
        <f>Table_1a!BJ83/1000</f>
        <v>37.172236532855472</v>
      </c>
      <c r="BK10" s="62">
        <f>Table_1a!BK83/1000</f>
        <v>38.696081911583093</v>
      </c>
      <c r="BL10" s="62">
        <f>Table_1a!BL83/1000</f>
        <v>40.966842600690001</v>
      </c>
      <c r="BM10" s="62">
        <f>Table_1a!BM83/1000</f>
        <v>46.695822820729994</v>
      </c>
      <c r="BN10" s="62">
        <f>Table_1a!BN83/1000</f>
        <v>48.764863047781709</v>
      </c>
      <c r="BO10" s="62">
        <f>Table_1a!BO83/1000</f>
        <v>49.940019439679816</v>
      </c>
      <c r="BP10" s="62">
        <f>Table_1a!BP83/1000</f>
        <v>51.405957286050004</v>
      </c>
      <c r="BQ10" s="62">
        <f>Table_1a!BQ83/1000</f>
        <v>46.170925824626167</v>
      </c>
      <c r="BR10" s="62">
        <f>Table_1a!BR83/1000</f>
        <v>45.840720174789986</v>
      </c>
      <c r="BS10" s="62">
        <f>Table_1a!BS83/1000</f>
        <v>45.407938006420004</v>
      </c>
      <c r="BT10" s="62">
        <f>Table_1a!BT83/1000</f>
        <v>44.931136669690012</v>
      </c>
      <c r="BU10" s="62">
        <f>Table_1a!BU83/1000</f>
        <v>45.614008626049994</v>
      </c>
      <c r="BV10" s="62">
        <f>Table_1a!BV83/1000</f>
        <v>47.954062429454368</v>
      </c>
      <c r="BW10" s="62">
        <f>Table_1a!BW83/1000</f>
        <v>52.979433782351947</v>
      </c>
      <c r="BX10" s="62">
        <f>Table_1a!BX83/1000</f>
        <v>47.282408382576854</v>
      </c>
      <c r="BY10" s="62">
        <f>Table_1a!BY83/1000</f>
        <v>47.863787081740846</v>
      </c>
      <c r="BZ10" s="62">
        <f>Table_1a!BZ83/1000</f>
        <v>48.898956655835562</v>
      </c>
      <c r="CA10" s="62">
        <f>Table_1a!CA83/1000</f>
        <v>50.167856186811285</v>
      </c>
      <c r="CB10" s="63">
        <f>Table_1a!CB83/1000</f>
        <v>51.938736191571955</v>
      </c>
    </row>
    <row r="11" spans="1:80" x14ac:dyDescent="0.4">
      <c r="B11" s="64" t="s">
        <v>166</v>
      </c>
      <c r="D11" s="62">
        <f>Table_1a!D84/1000</f>
        <v>0.158</v>
      </c>
      <c r="E11" s="62">
        <f>Table_1a!E84/1000</f>
        <v>0.16769999999999999</v>
      </c>
      <c r="F11" s="62">
        <f>Table_1a!F84/1000</f>
        <v>0.1701</v>
      </c>
      <c r="G11" s="62">
        <f>Table_1a!G84/1000</f>
        <v>0.17019999999999999</v>
      </c>
      <c r="H11" s="62">
        <f>Table_1a!H84/1000</f>
        <v>0.20710000000000001</v>
      </c>
      <c r="I11" s="62">
        <f>Table_1a!I84/1000</f>
        <v>0.22469999999999998</v>
      </c>
      <c r="J11" s="62">
        <f>Table_1a!J84/1000</f>
        <v>0.23350000000000001</v>
      </c>
      <c r="K11" s="62">
        <f>Table_1a!K84/1000</f>
        <v>0.2447</v>
      </c>
      <c r="L11" s="62">
        <f>Table_1a!L84/1000</f>
        <v>0.25580000000000003</v>
      </c>
      <c r="M11" s="62">
        <f>Table_1a!M84/1000</f>
        <v>0.26880000000000004</v>
      </c>
      <c r="N11" s="62">
        <f>Table_1a!N84/1000</f>
        <v>0.2974</v>
      </c>
      <c r="O11" s="62">
        <f>Table_1a!O84/1000</f>
        <v>0.30090000000000006</v>
      </c>
      <c r="P11" s="62">
        <f>Table_1a!P84/1000</f>
        <v>0.30270000000000002</v>
      </c>
      <c r="Q11" s="62">
        <f>Table_1a!Q84/1000</f>
        <v>0.32719999999999999</v>
      </c>
      <c r="R11" s="62">
        <f>Table_1a!R84/1000</f>
        <v>0.32890000000000003</v>
      </c>
      <c r="S11" s="62">
        <f>Table_1a!S84/1000</f>
        <v>0.35940000000000005</v>
      </c>
      <c r="T11" s="62">
        <f>Table_1a!T84/1000</f>
        <v>0.37030000000000002</v>
      </c>
      <c r="U11" s="62">
        <f>Table_1a!U84/1000</f>
        <v>0.40500000000000008</v>
      </c>
      <c r="V11" s="62">
        <f>Table_1a!V84/1000</f>
        <v>0.40629999999999999</v>
      </c>
      <c r="W11" s="62">
        <f>Table_1a!W84/1000</f>
        <v>0.42669999999999997</v>
      </c>
      <c r="X11" s="62">
        <f>Table_1a!X84/1000</f>
        <v>0.57429999999999992</v>
      </c>
      <c r="Y11" s="62">
        <f>Table_1a!Y84/1000</f>
        <v>0.62269999999999992</v>
      </c>
      <c r="Z11" s="62">
        <f>Table_1a!Z84/1000</f>
        <v>0.55109999999999992</v>
      </c>
      <c r="AA11" s="62">
        <f>Table_1a!AA84/1000</f>
        <v>0.59309999999999996</v>
      </c>
      <c r="AB11" s="62">
        <f>Table_1a!AB84/1000</f>
        <v>0.71209999999999996</v>
      </c>
      <c r="AC11" s="62">
        <f>Table_1a!AC84/1000</f>
        <v>0.67810000000000004</v>
      </c>
      <c r="AD11" s="62">
        <f>Table_1a!AD84/1000</f>
        <v>0.77519999999999989</v>
      </c>
      <c r="AE11" s="62">
        <f>Table_1a!AE84/1000</f>
        <v>1.1025</v>
      </c>
      <c r="AF11" s="62">
        <f>Table_1a!AF84/1000</f>
        <v>1.2310000000000001</v>
      </c>
      <c r="AG11" s="62">
        <f>Table_1a!AG84/1000</f>
        <v>1.7755000000000001</v>
      </c>
      <c r="AH11" s="62">
        <f>Table_1a!AH84/1000</f>
        <v>2.7210000000000001</v>
      </c>
      <c r="AI11" s="62">
        <f>Table_1a!AI84/1000</f>
        <v>3.9000599999999999</v>
      </c>
      <c r="AJ11" s="62">
        <f>Table_1a!AJ84/1000</f>
        <v>4.2990600000000008</v>
      </c>
      <c r="AK11" s="62">
        <f>Table_1a!AK84/1000</f>
        <v>4.9780600000000002</v>
      </c>
      <c r="AL11" s="62">
        <f>Table_1a!AL84/1000</f>
        <v>5.5010600000000007</v>
      </c>
      <c r="AM11" s="62">
        <f>Table_1a!AM84/1000</f>
        <v>6.0850600000000004</v>
      </c>
      <c r="AN11" s="62">
        <f>Table_1a!AN84/1000</f>
        <v>6.6050600000000008</v>
      </c>
      <c r="AO11" s="62">
        <f>Table_1a!AO84/1000</f>
        <v>7.0880600000000005</v>
      </c>
      <c r="AP11" s="62">
        <f>Table_1a!AP84/1000</f>
        <v>7.4840600000000004</v>
      </c>
      <c r="AQ11" s="62">
        <f>Table_1a!AQ84/1000</f>
        <v>7.8925679999999998</v>
      </c>
      <c r="AR11" s="62">
        <f>Table_1a!AR84/1000</f>
        <v>8.0315510000000021</v>
      </c>
      <c r="AS11" s="62">
        <f>Table_1a!AS84/1000</f>
        <v>8.4119089999999996</v>
      </c>
      <c r="AT11" s="62">
        <f>Table_1a!AT84/1000</f>
        <v>9.1728167156850411</v>
      </c>
      <c r="AU11" s="62">
        <f>Table_1a!AU84/1000</f>
        <v>10.755346568931577</v>
      </c>
      <c r="AV11" s="62">
        <f>Table_1a!AV84/1000</f>
        <v>12.410679000000002</v>
      </c>
      <c r="AW11" s="62">
        <f>Table_1a!AW84/1000</f>
        <v>14.068823</v>
      </c>
      <c r="AX11" s="62">
        <f>Table_1a!AX84/1000</f>
        <v>14.698889999999999</v>
      </c>
      <c r="AY11" s="62">
        <f>Table_1a!AY84/1000</f>
        <v>16.122347527041317</v>
      </c>
      <c r="AZ11" s="62">
        <f>Table_1a!AZ84/1000</f>
        <v>17.621866000000001</v>
      </c>
      <c r="BA11" s="62">
        <f>Table_1a!BA84/1000</f>
        <v>18.587272009000003</v>
      </c>
      <c r="BB11" s="62">
        <f>Table_1a!BB84/1000</f>
        <v>19.334144725038435</v>
      </c>
      <c r="BC11" s="62">
        <f>Table_1a!BC84/1000</f>
        <v>21.437683100000015</v>
      </c>
      <c r="BD11" s="62">
        <f>Table_1a!BD84/1000</f>
        <v>23.910498331296751</v>
      </c>
      <c r="BE11" s="62">
        <f>Table_1a!BE84/1000</f>
        <v>24.695169227916086</v>
      </c>
      <c r="BF11" s="62">
        <f>Table_1a!BF84/1000</f>
        <v>24.320416560955216</v>
      </c>
      <c r="BG11" s="62">
        <f>Table_1a!BG84/1000</f>
        <v>16.358236688028089</v>
      </c>
      <c r="BH11" s="62">
        <f>Table_1a!BH84/1000</f>
        <v>17.655991089</v>
      </c>
      <c r="BI11" s="62">
        <f>Table_1a!BI84/1000</f>
        <v>19.171410324448999</v>
      </c>
      <c r="BJ11" s="62">
        <f>Table_1a!BJ84/1000</f>
        <v>18.912443974729797</v>
      </c>
      <c r="BK11" s="62">
        <f>Table_1a!BK84/1000</f>
        <v>20.134145588311135</v>
      </c>
      <c r="BL11" s="62">
        <f>Table_1a!BL84/1000</f>
        <v>22.11913800687423</v>
      </c>
      <c r="BM11" s="62">
        <f>Table_1a!BM84/1000</f>
        <v>23.493366511449778</v>
      </c>
      <c r="BN11" s="62">
        <f>Table_1a!BN84/1000</f>
        <v>24.251324629427096</v>
      </c>
      <c r="BO11" s="62">
        <f>Table_1a!BO84/1000</f>
        <v>24.518543630379988</v>
      </c>
      <c r="BP11" s="62">
        <f>Table_1a!BP84/1000</f>
        <v>25.755445607450234</v>
      </c>
      <c r="BQ11" s="62">
        <f>Table_1a!BQ84/1000</f>
        <v>26.300891344340588</v>
      </c>
      <c r="BR11" s="62">
        <f>Table_1a!BR84/1000</f>
        <v>27.925510779285048</v>
      </c>
      <c r="BS11" s="62">
        <f>Table_1a!BS84/1000</f>
        <v>28.79921200756111</v>
      </c>
      <c r="BT11" s="62">
        <f>Table_1a!BT84/1000</f>
        <v>29.03399600272008</v>
      </c>
      <c r="BU11" s="62">
        <f>Table_1a!BU84/1000</f>
        <v>30.482073471769031</v>
      </c>
      <c r="BV11" s="62">
        <f>Table_1a!BV84/1000</f>
        <v>31.125400339066964</v>
      </c>
      <c r="BW11" s="62">
        <f>Table_1a!BW84/1000</f>
        <v>32.164009130880892</v>
      </c>
      <c r="BX11" s="62">
        <f>Table_1a!BX84/1000</f>
        <v>30.429406157155277</v>
      </c>
      <c r="BY11" s="62">
        <f>Table_1a!BY84/1000</f>
        <v>31.65480850096472</v>
      </c>
      <c r="BZ11" s="62">
        <f>Table_1a!BZ84/1000</f>
        <v>33.241375585751882</v>
      </c>
      <c r="CA11" s="62">
        <f>Table_1a!CA84/1000</f>
        <v>34.975097799443837</v>
      </c>
      <c r="CB11" s="63">
        <f>Table_1a!CB84/1000</f>
        <v>36.501642658613505</v>
      </c>
    </row>
    <row r="12" spans="1:80" x14ac:dyDescent="0.4">
      <c r="B12" s="66" t="s">
        <v>167</v>
      </c>
      <c r="D12" s="67">
        <f t="shared" ref="D12:AI12" si="0">SUM(D9:D11)</f>
        <v>0.47130000000000005</v>
      </c>
      <c r="E12" s="67">
        <f t="shared" si="0"/>
        <v>0.5978</v>
      </c>
      <c r="F12" s="67">
        <f t="shared" si="0"/>
        <v>0.61050000000000004</v>
      </c>
      <c r="G12" s="67">
        <f t="shared" si="0"/>
        <v>0.6421</v>
      </c>
      <c r="H12" s="67">
        <f t="shared" si="0"/>
        <v>0.77520000000000011</v>
      </c>
      <c r="I12" s="67">
        <f t="shared" si="0"/>
        <v>0.81669999999999998</v>
      </c>
      <c r="J12" s="67">
        <f t="shared" si="0"/>
        <v>0.83920000000000006</v>
      </c>
      <c r="K12" s="67">
        <f t="shared" si="0"/>
        <v>0.94230000000000003</v>
      </c>
      <c r="L12" s="67">
        <f t="shared" si="0"/>
        <v>0.98079999999999989</v>
      </c>
      <c r="M12" s="67">
        <f t="shared" si="0"/>
        <v>1.0510999999999999</v>
      </c>
      <c r="N12" s="67">
        <f t="shared" si="0"/>
        <v>1.2869999999999999</v>
      </c>
      <c r="O12" s="67">
        <f t="shared" si="0"/>
        <v>1.3504</v>
      </c>
      <c r="P12" s="67">
        <f t="shared" si="0"/>
        <v>1.3897999999999999</v>
      </c>
      <c r="Q12" s="67">
        <f t="shared" si="0"/>
        <v>1.5530999999999999</v>
      </c>
      <c r="R12" s="67">
        <f t="shared" si="0"/>
        <v>1.6457999999999999</v>
      </c>
      <c r="S12" s="67">
        <f t="shared" si="0"/>
        <v>1.8905999999999996</v>
      </c>
      <c r="T12" s="67">
        <f t="shared" si="0"/>
        <v>1.9621000000000002</v>
      </c>
      <c r="U12" s="67">
        <f t="shared" si="0"/>
        <v>2.3224</v>
      </c>
      <c r="V12" s="67">
        <f t="shared" si="0"/>
        <v>2.4564999999999997</v>
      </c>
      <c r="W12" s="67">
        <f t="shared" si="0"/>
        <v>2.7896000000000001</v>
      </c>
      <c r="X12" s="67">
        <f t="shared" si="0"/>
        <v>3.1722000000000001</v>
      </c>
      <c r="Y12" s="67">
        <f t="shared" si="0"/>
        <v>3.3921000000000001</v>
      </c>
      <c r="Z12" s="67">
        <f t="shared" si="0"/>
        <v>3.6364999999999998</v>
      </c>
      <c r="AA12" s="67">
        <f t="shared" si="0"/>
        <v>4.2298</v>
      </c>
      <c r="AB12" s="67">
        <f t="shared" si="0"/>
        <v>4.8976999999999986</v>
      </c>
      <c r="AC12" s="67">
        <f t="shared" si="0"/>
        <v>5.5049989999999998</v>
      </c>
      <c r="AD12" s="67">
        <f t="shared" si="0"/>
        <v>6.9017270000000002</v>
      </c>
      <c r="AE12" s="67">
        <f t="shared" si="0"/>
        <v>9.3375790000000016</v>
      </c>
      <c r="AF12" s="67">
        <f t="shared" si="0"/>
        <v>11.114196000000002</v>
      </c>
      <c r="AG12" s="67">
        <f t="shared" si="0"/>
        <v>13.36712</v>
      </c>
      <c r="AH12" s="67">
        <f t="shared" si="0"/>
        <v>15.873000000000001</v>
      </c>
      <c r="AI12" s="67">
        <f t="shared" si="0"/>
        <v>18.777059999999999</v>
      </c>
      <c r="AJ12" s="67">
        <f t="shared" ref="AJ12:BO12" si="1">SUM(AJ9:AJ11)</f>
        <v>22.658060000000003</v>
      </c>
      <c r="AK12" s="67">
        <f t="shared" si="1"/>
        <v>27.698309999999999</v>
      </c>
      <c r="AL12" s="67">
        <f t="shared" si="1"/>
        <v>31.628060000000005</v>
      </c>
      <c r="AM12" s="67">
        <f t="shared" si="1"/>
        <v>35.332059999999998</v>
      </c>
      <c r="AN12" s="67">
        <f t="shared" si="1"/>
        <v>38.251060000000003</v>
      </c>
      <c r="AO12" s="67">
        <f t="shared" si="1"/>
        <v>41.768059999999998</v>
      </c>
      <c r="AP12" s="67">
        <f t="shared" si="1"/>
        <v>44.917658000000003</v>
      </c>
      <c r="AQ12" s="67">
        <f t="shared" si="1"/>
        <v>46.700744</v>
      </c>
      <c r="AR12" s="67">
        <f t="shared" si="1"/>
        <v>47.317750509999996</v>
      </c>
      <c r="AS12" s="67">
        <f t="shared" si="1"/>
        <v>50.314249481000004</v>
      </c>
      <c r="AT12" s="67">
        <f t="shared" si="1"/>
        <v>56.478799715685042</v>
      </c>
      <c r="AU12" s="67">
        <f t="shared" si="1"/>
        <v>66.302888468443314</v>
      </c>
      <c r="AV12" s="67">
        <f t="shared" si="1"/>
        <v>75.257452000000001</v>
      </c>
      <c r="AW12" s="67">
        <f t="shared" si="1"/>
        <v>82.437566000000004</v>
      </c>
      <c r="AX12" s="67">
        <f t="shared" si="1"/>
        <v>84.862667213999998</v>
      </c>
      <c r="AY12" s="67">
        <f t="shared" si="1"/>
        <v>88.710819153041314</v>
      </c>
      <c r="AZ12" s="67">
        <f t="shared" si="1"/>
        <v>92.217949757</v>
      </c>
      <c r="BA12" s="67">
        <f t="shared" si="1"/>
        <v>93.347393756999992</v>
      </c>
      <c r="BB12" s="67">
        <f t="shared" si="1"/>
        <v>95.565317560038437</v>
      </c>
      <c r="BC12" s="67">
        <f t="shared" si="1"/>
        <v>99.048585242467709</v>
      </c>
      <c r="BD12" s="67">
        <f t="shared" si="1"/>
        <v>101.37384078511492</v>
      </c>
      <c r="BE12" s="67">
        <f t="shared" si="1"/>
        <v>106.70603289265553</v>
      </c>
      <c r="BF12" s="67">
        <f t="shared" si="1"/>
        <v>110.30155907634747</v>
      </c>
      <c r="BG12" s="67">
        <f t="shared" si="1"/>
        <v>105.79062308501705</v>
      </c>
      <c r="BH12" s="67">
        <f t="shared" si="1"/>
        <v>111.09252413748041</v>
      </c>
      <c r="BI12" s="67">
        <f t="shared" si="1"/>
        <v>115.80299954677368</v>
      </c>
      <c r="BJ12" s="67">
        <f t="shared" si="1"/>
        <v>119.21389655344038</v>
      </c>
      <c r="BK12" s="67">
        <f t="shared" si="1"/>
        <v>126.24220586285739</v>
      </c>
      <c r="BL12" s="67">
        <f t="shared" si="1"/>
        <v>135.75716542445363</v>
      </c>
      <c r="BM12" s="67">
        <f t="shared" si="1"/>
        <v>148.00400969052214</v>
      </c>
      <c r="BN12" s="67">
        <f t="shared" si="1"/>
        <v>153.36155516980355</v>
      </c>
      <c r="BO12" s="67">
        <f t="shared" si="1"/>
        <v>158.96044687856627</v>
      </c>
      <c r="BP12" s="67">
        <f t="shared" ref="BP12:CB12" si="2">SUM(BP9:BP11)</f>
        <v>166.55267893256195</v>
      </c>
      <c r="BQ12" s="67">
        <f t="shared" si="2"/>
        <v>164.13218598876674</v>
      </c>
      <c r="BR12" s="67">
        <f t="shared" si="2"/>
        <v>168.28722403787506</v>
      </c>
      <c r="BS12" s="67">
        <f t="shared" si="2"/>
        <v>171.80220711797114</v>
      </c>
      <c r="BT12" s="67">
        <f t="shared" si="2"/>
        <v>173.86219025545003</v>
      </c>
      <c r="BU12" s="67">
        <f t="shared" si="2"/>
        <v>178.13771499728674</v>
      </c>
      <c r="BV12" s="67">
        <f t="shared" si="2"/>
        <v>183.88413760411132</v>
      </c>
      <c r="BW12" s="67">
        <f t="shared" si="2"/>
        <v>192.00105334834612</v>
      </c>
      <c r="BX12" s="67">
        <f t="shared" si="2"/>
        <v>188.31327438159533</v>
      </c>
      <c r="BY12" s="67">
        <f t="shared" si="2"/>
        <v>194.79897526744622</v>
      </c>
      <c r="BZ12" s="67">
        <f t="shared" si="2"/>
        <v>203.46145906789266</v>
      </c>
      <c r="CA12" s="67">
        <f t="shared" si="2"/>
        <v>213.19705376549081</v>
      </c>
      <c r="CB12" s="68">
        <f t="shared" si="2"/>
        <v>222.87547555473384</v>
      </c>
    </row>
    <row r="13" spans="1:80" ht="51" customHeight="1" x14ac:dyDescent="0.4">
      <c r="B13" s="60" t="s">
        <v>168</v>
      </c>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3"/>
    </row>
    <row r="14" spans="1:80" x14ac:dyDescent="0.4">
      <c r="B14" s="64" t="s">
        <v>161</v>
      </c>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1">
        <f>Table_2a!AH17/1000</f>
        <v>3.8212009057648627E-2</v>
      </c>
      <c r="AI14" s="61">
        <f>Table_2a!AI17/1000</f>
        <v>4.5189829137708332E-2</v>
      </c>
      <c r="AJ14" s="61">
        <f>Table_2a!AJ17/1000</f>
        <v>5.3999241405613699E-2</v>
      </c>
      <c r="AK14" s="61">
        <f>Table_2a!AK17/1000</f>
        <v>6.2342414539001766E-2</v>
      </c>
      <c r="AL14" s="61">
        <f>Table_2a!AL17/1000</f>
        <v>7.185954155132003E-2</v>
      </c>
      <c r="AM14" s="61">
        <f>Table_2a!AM17/1000</f>
        <v>7.86472729167699E-2</v>
      </c>
      <c r="AN14" s="61">
        <f>Table_2a!AN17/1000</f>
        <v>8.4034886228206235E-2</v>
      </c>
      <c r="AO14" s="61">
        <f>Table_2a!AO17/1000</f>
        <v>9.3675937329378026E-2</v>
      </c>
      <c r="AP14" s="61">
        <f>Table_2a!AP17/1000</f>
        <v>0.10099402633497175</v>
      </c>
      <c r="AQ14" s="61">
        <f>Table_2a!AQ17/1000</f>
        <v>0.11138888622317154</v>
      </c>
      <c r="AR14" s="61">
        <f>Table_2a!AR17/1000</f>
        <v>0.11974097445514689</v>
      </c>
      <c r="AS14" s="61">
        <f>Table_2a!AS17/1000</f>
        <v>0.13007975711499967</v>
      </c>
      <c r="AT14" s="61">
        <f>Table_2a!AT17/1000</f>
        <v>0.15129442329670836</v>
      </c>
      <c r="AU14" s="61">
        <f>Table_2a!AU17/1000</f>
        <v>0.18310452084153347</v>
      </c>
      <c r="AV14" s="61">
        <f>Table_2a!AV17/1000</f>
        <v>0.23344177379818212</v>
      </c>
      <c r="AW14" s="61">
        <f>Table_2a!AW17/1000</f>
        <v>0.32523502588180236</v>
      </c>
      <c r="AX14" s="61">
        <f>Table_2a!AX17/1000</f>
        <v>0.36515245224968751</v>
      </c>
      <c r="AY14" s="61">
        <f>Table_2a!AY17/1000</f>
        <v>0.43739160512525266</v>
      </c>
      <c r="AZ14" s="61">
        <f>Table_2a!AZ17/1000</f>
        <v>0.44327124191823353</v>
      </c>
      <c r="BA14" s="61">
        <f>Table_2a!BA17/1000</f>
        <v>0.4886237591892677</v>
      </c>
      <c r="BB14" s="61">
        <f>Table_2a!BB17/1000</f>
        <v>0.52858293270579093</v>
      </c>
      <c r="BC14" s="61">
        <f>Table_2a!BC17/1000</f>
        <v>0.56642950568822015</v>
      </c>
      <c r="BD14" s="61">
        <f>Table_2a!BD17/1000</f>
        <v>0.66776598548293808</v>
      </c>
      <c r="BE14" s="61">
        <f>Table_2a!BE17/1000</f>
        <v>0.68014794552251079</v>
      </c>
      <c r="BF14" s="61">
        <f>Table_2a!BF17/1000</f>
        <v>0.76279799999999887</v>
      </c>
      <c r="BG14" s="61">
        <f>Table_2a!BG17/1000</f>
        <v>0.79402521823565664</v>
      </c>
      <c r="BH14" s="61">
        <f>Table_2a!BH17/1000</f>
        <v>0.84255900000000017</v>
      </c>
      <c r="BI14" s="61">
        <f>Table_2a!BI17/1000</f>
        <v>0.92426479697783859</v>
      </c>
      <c r="BJ14" s="61">
        <f>Table_2a!BJ17/1000</f>
        <v>0.97307987379439642</v>
      </c>
      <c r="BK14" s="61">
        <f>Table_2a!BK17/1000</f>
        <v>1.040024715870719</v>
      </c>
      <c r="BL14" s="61">
        <f>Table_2a!BL17/1000</f>
        <v>1.1059393085337212</v>
      </c>
      <c r="BM14" s="61">
        <f>Table_2a!BM17/1000</f>
        <v>1.1923924182195147</v>
      </c>
      <c r="BN14" s="61">
        <f>Table_2a!BN17/1000</f>
        <v>1.2202959423261623</v>
      </c>
      <c r="BO14" s="61">
        <f>Table_2a!BO17/1000</f>
        <v>1.3147165739259212</v>
      </c>
      <c r="BP14" s="61">
        <f>Table_2a!BP17/1000</f>
        <v>1.3906353122046253</v>
      </c>
      <c r="BQ14" s="61">
        <f>Table_2a!BQ17/1000</f>
        <v>1.4633916564663692</v>
      </c>
      <c r="BR14" s="61">
        <f>Table_2a!BR17/1000</f>
        <v>1.7174043496814249</v>
      </c>
      <c r="BS14" s="61">
        <f>Table_2a!BS17/1000</f>
        <v>1.8349490892979174</v>
      </c>
      <c r="BT14" s="61">
        <f>Table_2a!BT17/1000</f>
        <v>1.8972120008984343</v>
      </c>
      <c r="BU14" s="61">
        <f>Table_2a!BU17/1000</f>
        <v>1.9654361694445401</v>
      </c>
      <c r="BV14" s="61">
        <f>Table_2a!BV17/1000</f>
        <v>2.114325452431344</v>
      </c>
      <c r="BW14" s="61">
        <f>Table_2a!BW17/1000</f>
        <v>2.2960020152292855</v>
      </c>
      <c r="BX14" s="61">
        <f>Table_2a!BX17/1000</f>
        <v>2.1877536248110401</v>
      </c>
      <c r="BY14" s="61">
        <f>Table_2a!BY17/1000</f>
        <v>2.326413436174771</v>
      </c>
      <c r="BZ14" s="61">
        <f>Table_2a!BZ17/1000</f>
        <v>2.4918098553530061</v>
      </c>
      <c r="CA14" s="61">
        <f>Table_2a!CA17/1000</f>
        <v>2.6731972397437809</v>
      </c>
      <c r="CB14" s="65">
        <f>Table_2a!CB17/1000</f>
        <v>2.8617566756313253</v>
      </c>
    </row>
    <row r="15" spans="1:80" x14ac:dyDescent="0.4">
      <c r="B15" s="64" t="s">
        <v>162</v>
      </c>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1">
        <f>Table_2a!AH79/1000</f>
        <v>4.0872273647098112</v>
      </c>
      <c r="AI15" s="61">
        <f>Table_2a!AI79/1000</f>
        <v>4.4339729056964119</v>
      </c>
      <c r="AJ15" s="61">
        <f>Table_2a!AJ79/1000</f>
        <v>5.8044348053450809</v>
      </c>
      <c r="AK15" s="61">
        <f>Table_2a!AK79/1000</f>
        <v>7.6697643336848849</v>
      </c>
      <c r="AL15" s="61">
        <f>Table_2a!AL79/1000</f>
        <v>9.0884149574401771</v>
      </c>
      <c r="AM15" s="61">
        <f>Table_2a!AM79/1000</f>
        <v>10.708548004269627</v>
      </c>
      <c r="AN15" s="61">
        <f>Table_2a!AN79/1000</f>
        <v>11.886313985398557</v>
      </c>
      <c r="AO15" s="61">
        <f>Table_2a!AO79/1000</f>
        <v>13.017019488817986</v>
      </c>
      <c r="AP15" s="61">
        <f>Table_2a!AP79/1000</f>
        <v>14.194694757319626</v>
      </c>
      <c r="AQ15" s="61">
        <f>Table_2a!AQ79/1000</f>
        <v>14.367511717459035</v>
      </c>
      <c r="AR15" s="61">
        <f>Table_2a!AR79/1000</f>
        <v>13.821885689247209</v>
      </c>
      <c r="AS15" s="61">
        <f>Table_2a!AS79/1000</f>
        <v>14.05693518393573</v>
      </c>
      <c r="AT15" s="61">
        <f>Table_2a!AT79/1000</f>
        <v>16.319359410054382</v>
      </c>
      <c r="AU15" s="61">
        <f>Table_2a!AU79/1000</f>
        <v>21.223094072210827</v>
      </c>
      <c r="AV15" s="61">
        <f>Table_2a!AV79/1000</f>
        <v>25.238697901374167</v>
      </c>
      <c r="AW15" s="61">
        <f>Table_2a!AW79/1000</f>
        <v>28.282290239862771</v>
      </c>
      <c r="AX15" s="61">
        <f>Table_2a!AX79/1000</f>
        <v>29.274234871308582</v>
      </c>
      <c r="AY15" s="61">
        <f>Table_2a!AY79/1000</f>
        <v>30.689238521149569</v>
      </c>
      <c r="AZ15" s="61">
        <f>Table_2a!AZ79/1000</f>
        <v>31.142787199387286</v>
      </c>
      <c r="BA15" s="61">
        <f>Table_2a!BA79/1000</f>
        <v>30.118971854383787</v>
      </c>
      <c r="BB15" s="61">
        <f>Table_2a!BB79/1000</f>
        <v>29.936464944798306</v>
      </c>
      <c r="BC15" s="61">
        <f>Table_2a!BC79/1000</f>
        <v>29.598920484797166</v>
      </c>
      <c r="BD15" s="61">
        <f>Table_2a!BD79/1000</f>
        <v>29.680475521105301</v>
      </c>
      <c r="BE15" s="61">
        <f>Table_2a!BE79/1000</f>
        <v>30.370904637060207</v>
      </c>
      <c r="BF15" s="61">
        <f>Table_2a!BF79/1000</f>
        <v>31.767564711638776</v>
      </c>
      <c r="BG15" s="61">
        <f>Table_2a!BG79/1000</f>
        <v>32.949344465398681</v>
      </c>
      <c r="BH15" s="61">
        <f>Table_2a!BH79/1000</f>
        <v>33.970896257800078</v>
      </c>
      <c r="BI15" s="61">
        <f>Table_2a!BI79/1000</f>
        <v>34.999728367404188</v>
      </c>
      <c r="BJ15" s="61">
        <f>Table_2a!BJ79/1000</f>
        <v>36.307526404963731</v>
      </c>
      <c r="BK15" s="61">
        <f>Table_2a!BK79/1000</f>
        <v>38.263329337690422</v>
      </c>
      <c r="BL15" s="61">
        <f>Table_2a!BL79/1000</f>
        <v>40.742530283141413</v>
      </c>
      <c r="BM15" s="61">
        <f>Table_2a!BM79/1000</f>
        <v>46.870899391809679</v>
      </c>
      <c r="BN15" s="61">
        <f>Table_2a!BN79/1000</f>
        <v>48.524116056627939</v>
      </c>
      <c r="BO15" s="61">
        <f>Table_2a!BO79/1000</f>
        <v>50.302962045437845</v>
      </c>
      <c r="BP15" s="61">
        <f>Table_2a!BP79/1000</f>
        <v>52.228012503016231</v>
      </c>
      <c r="BQ15" s="61">
        <f>Table_2a!BQ79/1000</f>
        <v>51.810043229267251</v>
      </c>
      <c r="BR15" s="61">
        <f>Table_2a!BR79/1000</f>
        <v>52.336540697534218</v>
      </c>
      <c r="BS15" s="61">
        <f>Table_2a!BS79/1000</f>
        <v>53.513547352050445</v>
      </c>
      <c r="BT15" s="61">
        <f>Table_2a!BT79/1000</f>
        <v>53.902883064339505</v>
      </c>
      <c r="BU15" s="61">
        <f>Table_2a!BU79/1000</f>
        <v>56.238489794819927</v>
      </c>
      <c r="BV15" s="61">
        <f>Table_2a!BV79/1000</f>
        <v>59.749907597625239</v>
      </c>
      <c r="BW15" s="61">
        <f>Table_2a!BW79/1000</f>
        <v>65.552618108591062</v>
      </c>
      <c r="BX15" s="61">
        <f>Table_2a!BX79/1000</f>
        <v>59.903092964531353</v>
      </c>
      <c r="BY15" s="61">
        <f>Table_2a!BY79/1000</f>
        <v>61.285777670424338</v>
      </c>
      <c r="BZ15" s="61">
        <f>Table_2a!BZ79/1000</f>
        <v>63.501899557863048</v>
      </c>
      <c r="CA15" s="61">
        <f>Table_2a!CA79/1000</f>
        <v>66.357239163606891</v>
      </c>
      <c r="CB15" s="65">
        <f>Table_2a!CB79/1000</f>
        <v>69.836415356600341</v>
      </c>
    </row>
    <row r="16" spans="1:80" x14ac:dyDescent="0.4">
      <c r="B16" s="64" t="s">
        <v>163</v>
      </c>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1">
        <f>Table_2a!AH129/1000</f>
        <v>8.9100543624361954</v>
      </c>
      <c r="AI16" s="61">
        <f>Table_2a!AI129/1000</f>
        <v>10.30681680916588</v>
      </c>
      <c r="AJ16" s="61">
        <f>Table_2a!AJ129/1000</f>
        <v>12.313740307095463</v>
      </c>
      <c r="AK16" s="61">
        <f>Table_2a!AK129/1000</f>
        <v>14.493238721276105</v>
      </c>
      <c r="AL16" s="61">
        <f>Table_2a!AL129/1000</f>
        <v>16.239318895258503</v>
      </c>
      <c r="AM16" s="61">
        <f>Table_2a!AM129/1000</f>
        <v>17.595902157313606</v>
      </c>
      <c r="AN16" s="61">
        <f>Table_2a!AN129/1000</f>
        <v>18.637940530623233</v>
      </c>
      <c r="AO16" s="61">
        <f>Table_2a!AO129/1000</f>
        <v>20.344244861138339</v>
      </c>
      <c r="AP16" s="61">
        <f>Table_2a!AP129/1000</f>
        <v>21.827393655278737</v>
      </c>
      <c r="AQ16" s="61">
        <f>Table_2a!AQ129/1000</f>
        <v>23.018209763317806</v>
      </c>
      <c r="AR16" s="61">
        <f>Table_2a!AR129/1000</f>
        <v>24.111016892964305</v>
      </c>
      <c r="AS16" s="61">
        <f>Table_2a!AS129/1000</f>
        <v>26.101131256615957</v>
      </c>
      <c r="AT16" s="61">
        <f>Table_2a!AT129/1000</f>
        <v>28.882238575136881</v>
      </c>
      <c r="AU16" s="61">
        <f>Table_2a!AU129/1000</f>
        <v>32.769179029366185</v>
      </c>
      <c r="AV16" s="61">
        <f>Table_2a!AV129/1000</f>
        <v>35.520090726400312</v>
      </c>
      <c r="AW16" s="61">
        <f>Table_2a!AW129/1000</f>
        <v>38.027385195152178</v>
      </c>
      <c r="AX16" s="61">
        <f>Table_2a!AX129/1000</f>
        <v>39.174223848013305</v>
      </c>
      <c r="AY16" s="61">
        <f>Table_2a!AY129/1000</f>
        <v>41.009677420196041</v>
      </c>
      <c r="AZ16" s="61">
        <f>Table_2a!AZ129/1000</f>
        <v>43.344847705346645</v>
      </c>
      <c r="BA16" s="61">
        <f>Table_2a!BA129/1000</f>
        <v>45.296793622831608</v>
      </c>
      <c r="BB16" s="61">
        <f>Table_2a!BB129/1000</f>
        <v>47.433782529303187</v>
      </c>
      <c r="BC16" s="61">
        <f>Table_2a!BC129/1000</f>
        <v>50.591433705644626</v>
      </c>
      <c r="BD16" s="61">
        <f>Table_2a!BD129/1000</f>
        <v>53.270351131481974</v>
      </c>
      <c r="BE16" s="61">
        <f>Table_2a!BE129/1000</f>
        <v>57.415151294864764</v>
      </c>
      <c r="BF16" s="61">
        <f>Table_2a!BF129/1000</f>
        <v>60.917041156778012</v>
      </c>
      <c r="BG16" s="61">
        <f>Table_2a!BG129/1000</f>
        <v>64.096181623095063</v>
      </c>
      <c r="BH16" s="61">
        <f>Table_2a!BH129/1000</f>
        <v>68.865767916761982</v>
      </c>
      <c r="BI16" s="61">
        <f>Table_2a!BI129/1000</f>
        <v>73.094220242091581</v>
      </c>
      <c r="BJ16" s="61">
        <f>Table_2a!BJ129/1000</f>
        <v>75.442196958720331</v>
      </c>
      <c r="BK16" s="61">
        <f>Table_2a!BK129/1000</f>
        <v>80.664915636812808</v>
      </c>
      <c r="BL16" s="61">
        <f>Table_2a!BL129/1000</f>
        <v>87.690903575046477</v>
      </c>
      <c r="BM16" s="61">
        <f>Table_2a!BM129/1000</f>
        <v>93.817217961027325</v>
      </c>
      <c r="BN16" s="61">
        <f>Table_2a!BN129/1000</f>
        <v>97.481017197801009</v>
      </c>
      <c r="BO16" s="61">
        <f>Table_2a!BO129/1000</f>
        <v>101.38614626106553</v>
      </c>
      <c r="BP16" s="61">
        <f>Table_2a!BP129/1000</f>
        <v>107.13380979268361</v>
      </c>
      <c r="BQ16" s="61">
        <f>Table_2a!BQ129/1000</f>
        <v>110.08018108297058</v>
      </c>
      <c r="BR16" s="61">
        <f>Table_2a!BR129/1000</f>
        <v>113.50184827687684</v>
      </c>
      <c r="BS16" s="61">
        <f>Table_2a!BS129/1000</f>
        <v>115.75173609241044</v>
      </c>
      <c r="BT16" s="61">
        <f>Table_2a!BT129/1000</f>
        <v>117.37536982108885</v>
      </c>
      <c r="BU16" s="61">
        <f>Table_2a!BU129/1000</f>
        <v>119.23642833140298</v>
      </c>
      <c r="BV16" s="61">
        <f>Table_2a!BV129/1000</f>
        <v>121.51922316753142</v>
      </c>
      <c r="BW16" s="61">
        <f>Table_2a!BW129/1000</f>
        <v>123.87993031826504</v>
      </c>
      <c r="BX16" s="61">
        <f>Table_2a!BX129/1000</f>
        <v>126.20252097647619</v>
      </c>
      <c r="BY16" s="61">
        <f>Table_2a!BY129/1000</f>
        <v>131.17070695430928</v>
      </c>
      <c r="BZ16" s="61">
        <f>Table_2a!BZ129/1000</f>
        <v>137.4549411541702</v>
      </c>
      <c r="CA16" s="61">
        <f>Table_2a!CA129/1000</f>
        <v>144.1666173621401</v>
      </c>
      <c r="CB16" s="65">
        <f>Table_2a!CB129/1000</f>
        <v>150.1773035225022</v>
      </c>
    </row>
    <row r="17" spans="2:80" ht="26.25" customHeight="1" x14ac:dyDescent="0.4">
      <c r="B17" s="66" t="s">
        <v>167</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7">
        <f t="shared" ref="AH17:CB17" si="3">SUM(AH14:AH16)</f>
        <v>13.035493736203655</v>
      </c>
      <c r="AI17" s="67">
        <f t="shared" si="3"/>
        <v>14.785979544</v>
      </c>
      <c r="AJ17" s="67">
        <f t="shared" si="3"/>
        <v>18.17217435384616</v>
      </c>
      <c r="AK17" s="67">
        <f t="shared" si="3"/>
        <v>22.225345469499992</v>
      </c>
      <c r="AL17" s="67">
        <f t="shared" si="3"/>
        <v>25.399593394249997</v>
      </c>
      <c r="AM17" s="67">
        <f t="shared" si="3"/>
        <v>28.383097434500002</v>
      </c>
      <c r="AN17" s="67">
        <f t="shared" si="3"/>
        <v>30.608289402249994</v>
      </c>
      <c r="AO17" s="67">
        <f t="shared" si="3"/>
        <v>33.454940287285702</v>
      </c>
      <c r="AP17" s="67">
        <f t="shared" si="3"/>
        <v>36.123082438933338</v>
      </c>
      <c r="AQ17" s="67">
        <f t="shared" si="3"/>
        <v>37.497110367000012</v>
      </c>
      <c r="AR17" s="67">
        <f t="shared" si="3"/>
        <v>38.052643556666659</v>
      </c>
      <c r="AS17" s="67">
        <f t="shared" si="3"/>
        <v>40.288146197666691</v>
      </c>
      <c r="AT17" s="67">
        <f t="shared" si="3"/>
        <v>45.352892408487975</v>
      </c>
      <c r="AU17" s="67">
        <f t="shared" si="3"/>
        <v>54.175377622418544</v>
      </c>
      <c r="AV17" s="67">
        <f t="shared" si="3"/>
        <v>60.992230401572662</v>
      </c>
      <c r="AW17" s="67">
        <f t="shared" si="3"/>
        <v>66.634910460896748</v>
      </c>
      <c r="AX17" s="67">
        <f t="shared" si="3"/>
        <v>68.81361117157158</v>
      </c>
      <c r="AY17" s="67">
        <f t="shared" si="3"/>
        <v>72.13630754647086</v>
      </c>
      <c r="AZ17" s="67">
        <f t="shared" si="3"/>
        <v>74.930906146652163</v>
      </c>
      <c r="BA17" s="67">
        <f t="shared" si="3"/>
        <v>75.904389236404654</v>
      </c>
      <c r="BB17" s="67">
        <f t="shared" si="3"/>
        <v>77.898830406807292</v>
      </c>
      <c r="BC17" s="67">
        <f t="shared" si="3"/>
        <v>80.756783696130015</v>
      </c>
      <c r="BD17" s="67">
        <f t="shared" si="3"/>
        <v>83.618592638070211</v>
      </c>
      <c r="BE17" s="67">
        <f t="shared" si="3"/>
        <v>88.466203877447484</v>
      </c>
      <c r="BF17" s="67">
        <f t="shared" si="3"/>
        <v>93.447403868416785</v>
      </c>
      <c r="BG17" s="67">
        <f t="shared" si="3"/>
        <v>97.839551306729405</v>
      </c>
      <c r="BH17" s="67">
        <f t="shared" si="3"/>
        <v>103.67922317456205</v>
      </c>
      <c r="BI17" s="67">
        <f t="shared" si="3"/>
        <v>109.01821340647361</v>
      </c>
      <c r="BJ17" s="67">
        <f t="shared" si="3"/>
        <v>112.72280323747846</v>
      </c>
      <c r="BK17" s="67">
        <f t="shared" si="3"/>
        <v>119.96826969037394</v>
      </c>
      <c r="BL17" s="67">
        <f t="shared" si="3"/>
        <v>129.53937316672162</v>
      </c>
      <c r="BM17" s="67">
        <f t="shared" si="3"/>
        <v>141.88050977105652</v>
      </c>
      <c r="BN17" s="67">
        <f t="shared" si="3"/>
        <v>147.2254291967551</v>
      </c>
      <c r="BO17" s="67">
        <f t="shared" si="3"/>
        <v>153.00382488042931</v>
      </c>
      <c r="BP17" s="67">
        <f t="shared" si="3"/>
        <v>160.75245760790446</v>
      </c>
      <c r="BQ17" s="67">
        <f t="shared" si="3"/>
        <v>163.35361596870422</v>
      </c>
      <c r="BR17" s="67">
        <f t="shared" si="3"/>
        <v>167.55579332409249</v>
      </c>
      <c r="BS17" s="67">
        <f t="shared" si="3"/>
        <v>171.1002325337588</v>
      </c>
      <c r="BT17" s="67">
        <f t="shared" si="3"/>
        <v>173.17546488632678</v>
      </c>
      <c r="BU17" s="67">
        <f t="shared" si="3"/>
        <v>177.44035429566745</v>
      </c>
      <c r="BV17" s="67">
        <f t="shared" si="3"/>
        <v>183.38345621758799</v>
      </c>
      <c r="BW17" s="67">
        <f t="shared" si="3"/>
        <v>191.72855044208541</v>
      </c>
      <c r="BX17" s="67">
        <f t="shared" si="3"/>
        <v>188.29336756581858</v>
      </c>
      <c r="BY17" s="67">
        <f t="shared" si="3"/>
        <v>194.78289806090839</v>
      </c>
      <c r="BZ17" s="67">
        <f t="shared" si="3"/>
        <v>203.44865056738627</v>
      </c>
      <c r="CA17" s="67">
        <f t="shared" si="3"/>
        <v>213.19705376549078</v>
      </c>
      <c r="CB17" s="68">
        <f t="shared" si="3"/>
        <v>222.87547555473387</v>
      </c>
    </row>
    <row r="18" spans="2:80" x14ac:dyDescent="0.4">
      <c r="B18" s="69"/>
      <c r="C18" s="69"/>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1"/>
    </row>
    <row r="19" spans="2:80" x14ac:dyDescent="0.4">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3"/>
    </row>
    <row r="20" spans="2:80" ht="30" x14ac:dyDescent="0.4">
      <c r="B20" s="60" t="s">
        <v>169</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3"/>
    </row>
    <row r="21" spans="2:80" x14ac:dyDescent="0.4">
      <c r="B21" s="64" t="s">
        <v>161</v>
      </c>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v>10.368428953623518</v>
      </c>
      <c r="AI21" s="62">
        <v>13.248008720602044</v>
      </c>
      <c r="AJ21" s="62">
        <v>12.117044176416883</v>
      </c>
      <c r="AK21" s="62">
        <v>12.956953608345778</v>
      </c>
      <c r="AL21" s="62">
        <v>13.590893315501249</v>
      </c>
      <c r="AM21" s="62">
        <v>14.354157360343741</v>
      </c>
      <c r="AN21" s="62">
        <v>14.761871033677522</v>
      </c>
      <c r="AO21" s="62">
        <v>14.906748541193378</v>
      </c>
      <c r="AP21" s="62">
        <v>14.694617058148133</v>
      </c>
      <c r="AQ21" s="62">
        <v>14.293609941598088</v>
      </c>
      <c r="AR21" s="62">
        <v>13.602121671267966</v>
      </c>
      <c r="AS21" s="62">
        <v>12.981049883186163</v>
      </c>
      <c r="AT21" s="62">
        <v>12.605947727877615</v>
      </c>
      <c r="AU21" s="62">
        <v>14.025263738001067</v>
      </c>
      <c r="AV21" s="62">
        <v>15.721261829112438</v>
      </c>
      <c r="AW21" s="62">
        <v>16.791354598483334</v>
      </c>
      <c r="AX21" s="62">
        <v>16.792460020167532</v>
      </c>
      <c r="AY21" s="62">
        <v>16.938474027279788</v>
      </c>
      <c r="AZ21" s="62">
        <v>16.845093279478036</v>
      </c>
      <c r="BA21" s="62">
        <v>16.972842691111047</v>
      </c>
      <c r="BB21" s="62">
        <v>17.117980387145629</v>
      </c>
      <c r="BC21" s="62">
        <v>18.566937881885046</v>
      </c>
      <c r="BD21" s="62">
        <v>18.353214422144337</v>
      </c>
      <c r="BE21" s="62">
        <v>18.857198027139574</v>
      </c>
      <c r="BF21" s="62">
        <v>19.22974375631879</v>
      </c>
      <c r="BG21" s="62">
        <v>6.630676263180499</v>
      </c>
      <c r="BH21" s="62">
        <v>5.724105260778007</v>
      </c>
      <c r="BI21" s="62">
        <v>4.5537248586795442</v>
      </c>
      <c r="BJ21" s="62">
        <v>3.8683895495323184</v>
      </c>
      <c r="BK21" s="62">
        <v>3.4481655872704229</v>
      </c>
      <c r="BL21" s="62">
        <v>3.1009942277164972</v>
      </c>
      <c r="BM21" s="62">
        <v>2.4644484555959361</v>
      </c>
      <c r="BN21" s="62">
        <v>2.1702192744676805</v>
      </c>
      <c r="BO21" s="62">
        <v>2.0364065689187014</v>
      </c>
      <c r="BP21" s="62">
        <v>1.9016745684201088</v>
      </c>
      <c r="BQ21" s="62">
        <v>1.8131923173459135</v>
      </c>
      <c r="BR21" s="62">
        <v>2.008340953612243</v>
      </c>
      <c r="BS21" s="62">
        <v>2.0760463312353736</v>
      </c>
      <c r="BT21" s="62">
        <v>2.0716701423777981</v>
      </c>
      <c r="BU21" s="62">
        <v>2.0902601270022023</v>
      </c>
      <c r="BV21" s="62">
        <v>2.188162146667417</v>
      </c>
      <c r="BW21" s="62">
        <v>2.3215049215305728</v>
      </c>
      <c r="BX21" s="62">
        <v>2.1650075567785807</v>
      </c>
      <c r="BY21" s="62">
        <v>2.2496524608747697</v>
      </c>
      <c r="BZ21" s="62">
        <v>2.3554769343862696</v>
      </c>
      <c r="CA21" s="62">
        <v>2.4629326327370165</v>
      </c>
      <c r="CB21" s="63">
        <v>2.5821276963191599</v>
      </c>
    </row>
    <row r="22" spans="2:80" x14ac:dyDescent="0.4">
      <c r="B22" s="64" t="s">
        <v>162</v>
      </c>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v>21.268315990647181</v>
      </c>
      <c r="AI22" s="62">
        <v>19.953876857624145</v>
      </c>
      <c r="AJ22" s="62">
        <v>21.86434899302715</v>
      </c>
      <c r="AK22" s="62">
        <v>26.190783365331299</v>
      </c>
      <c r="AL22" s="62">
        <v>28.888257762475188</v>
      </c>
      <c r="AM22" s="62">
        <v>32.394260943667931</v>
      </c>
      <c r="AN22" s="62">
        <v>33.97161458004171</v>
      </c>
      <c r="AO22" s="62">
        <v>35.231054098274264</v>
      </c>
      <c r="AP22" s="62">
        <v>36.946449056152993</v>
      </c>
      <c r="AQ22" s="62">
        <v>35.537537762265167</v>
      </c>
      <c r="AR22" s="62">
        <v>31.9273138372576</v>
      </c>
      <c r="AS22" s="62">
        <v>30.497928041293214</v>
      </c>
      <c r="AT22" s="62">
        <v>32.828580923539384</v>
      </c>
      <c r="AU22" s="62">
        <v>39.381983312135198</v>
      </c>
      <c r="AV22" s="62">
        <v>46.030180508899598</v>
      </c>
      <c r="AW22" s="62">
        <v>50.448083430553062</v>
      </c>
      <c r="AX22" s="62">
        <v>51.790602374664054</v>
      </c>
      <c r="AY22" s="62">
        <v>53.03853868543483</v>
      </c>
      <c r="AZ22" s="62">
        <v>52.146283240459553</v>
      </c>
      <c r="BA22" s="62">
        <v>50.663354445328295</v>
      </c>
      <c r="BB22" s="62">
        <v>49.747663457152953</v>
      </c>
      <c r="BC22" s="62">
        <v>48.57646240131605</v>
      </c>
      <c r="BD22" s="62">
        <v>46.289025206041046</v>
      </c>
      <c r="BE22" s="62">
        <v>46.664733258306981</v>
      </c>
      <c r="BF22" s="62">
        <v>46.922953343229636</v>
      </c>
      <c r="BG22" s="62">
        <v>47.807555479964023</v>
      </c>
      <c r="BH22" s="62">
        <v>47.930147840243372</v>
      </c>
      <c r="BI22" s="62">
        <v>48.403177358934137</v>
      </c>
      <c r="BJ22" s="62">
        <v>48.741354802787491</v>
      </c>
      <c r="BK22" s="62">
        <v>49.960066615105291</v>
      </c>
      <c r="BL22" s="62">
        <v>51.828897924049997</v>
      </c>
      <c r="BM22" s="62">
        <v>58.746703390651504</v>
      </c>
      <c r="BN22" s="62">
        <v>59.920114269449449</v>
      </c>
      <c r="BO22" s="62">
        <v>61.116395787362286</v>
      </c>
      <c r="BP22" s="62">
        <v>62.153344680957915</v>
      </c>
      <c r="BQ22" s="62">
        <v>57.436723592039215</v>
      </c>
      <c r="BR22" s="62">
        <v>57.221329577990147</v>
      </c>
      <c r="BS22" s="62">
        <v>58.0086247478038</v>
      </c>
      <c r="BT22" s="62">
        <v>57.079212543911609</v>
      </c>
      <c r="BU22" s="62">
        <v>58.541085001857645</v>
      </c>
      <c r="BV22" s="62">
        <v>60.895235031318656</v>
      </c>
      <c r="BW22" s="62">
        <v>65.552618108591062</v>
      </c>
      <c r="BX22" s="62">
        <v>58.745741219192794</v>
      </c>
      <c r="BY22" s="62">
        <v>58.856884223551781</v>
      </c>
      <c r="BZ22" s="62">
        <v>59.720579523952885</v>
      </c>
      <c r="CA22" s="62">
        <v>61.13780432080906</v>
      </c>
      <c r="CB22" s="63">
        <v>63.012534866943241</v>
      </c>
    </row>
    <row r="23" spans="2:80" x14ac:dyDescent="0.4">
      <c r="B23" s="64" t="s">
        <v>163</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v>45.260623254018419</v>
      </c>
      <c r="AI23" s="62">
        <v>44.647013921950212</v>
      </c>
      <c r="AJ23" s="62">
        <v>44.875606867542068</v>
      </c>
      <c r="AK23" s="62">
        <v>48.067062771280675</v>
      </c>
      <c r="AL23" s="62">
        <v>50.28137290829698</v>
      </c>
      <c r="AM23" s="62">
        <v>52.151276125265476</v>
      </c>
      <c r="AN23" s="62">
        <v>52.575769786220015</v>
      </c>
      <c r="AO23" s="62">
        <v>54.651072164551266</v>
      </c>
      <c r="AP23" s="62">
        <v>56.565602438806728</v>
      </c>
      <c r="AQ23" s="62">
        <v>56.708949414521342</v>
      </c>
      <c r="AR23" s="62">
        <v>55.799231360511683</v>
      </c>
      <c r="AS23" s="62">
        <v>56.514699603139498</v>
      </c>
      <c r="AT23" s="62">
        <v>58.281805001446102</v>
      </c>
      <c r="AU23" s="62">
        <v>61.666339520802268</v>
      </c>
      <c r="AV23" s="62">
        <v>65.548198773684874</v>
      </c>
      <c r="AW23" s="62">
        <v>68.862474431190066</v>
      </c>
      <c r="AX23" s="62">
        <v>69.710928940083377</v>
      </c>
      <c r="AY23" s="62">
        <v>70.481236177300758</v>
      </c>
      <c r="AZ23" s="62">
        <v>71.45728653109812</v>
      </c>
      <c r="BA23" s="62">
        <v>73.933279377785169</v>
      </c>
      <c r="BB23" s="62">
        <v>75.844923667876216</v>
      </c>
      <c r="BC23" s="62">
        <v>80.185332575219505</v>
      </c>
      <c r="BD23" s="62">
        <v>83.264829750237283</v>
      </c>
      <c r="BE23" s="62">
        <v>88.247958097841916</v>
      </c>
      <c r="BF23" s="62">
        <v>89.192223400560607</v>
      </c>
      <c r="BG23" s="62">
        <v>91.616465983773665</v>
      </c>
      <c r="BH23" s="62">
        <v>95.499359072943875</v>
      </c>
      <c r="BI23" s="62">
        <v>98.820890809549184</v>
      </c>
      <c r="BJ23" s="62">
        <v>99.324202934481988</v>
      </c>
      <c r="BK23" s="62">
        <v>103.3148204538857</v>
      </c>
      <c r="BL23" s="62">
        <v>109.41167429878816</v>
      </c>
      <c r="BM23" s="62">
        <v>115.0498170507788</v>
      </c>
      <c r="BN23" s="62">
        <v>117.47556429200993</v>
      </c>
      <c r="BO23" s="62">
        <v>120.17079699836644</v>
      </c>
      <c r="BP23" s="62">
        <v>124.14808781346811</v>
      </c>
      <c r="BQ23" s="62">
        <v>122.70737290191956</v>
      </c>
      <c r="BR23" s="62">
        <v>124.76450604357971</v>
      </c>
      <c r="BS23" s="62">
        <v>126.14872694234973</v>
      </c>
      <c r="BT23" s="62">
        <v>124.95646643445151</v>
      </c>
      <c r="BU23" s="62">
        <v>124.79993429808881</v>
      </c>
      <c r="BV23" s="62">
        <v>124.32555838630267</v>
      </c>
      <c r="BW23" s="62">
        <v>124.12693031826504</v>
      </c>
      <c r="BX23" s="62">
        <v>123.7642377311564</v>
      </c>
      <c r="BY23" s="62">
        <v>125.97211630810273</v>
      </c>
      <c r="BZ23" s="62">
        <v>129.26997147034839</v>
      </c>
      <c r="CA23" s="62">
        <v>132.82696135304951</v>
      </c>
      <c r="CB23" s="63">
        <v>135.50312578494652</v>
      </c>
    </row>
    <row r="24" spans="2:80" ht="26.25" customHeight="1" x14ac:dyDescent="0.4">
      <c r="B24" s="64" t="s">
        <v>164</v>
      </c>
      <c r="D24" s="62">
        <v>8.3030224211482242</v>
      </c>
      <c r="E24" s="62">
        <v>11.455638320709195</v>
      </c>
      <c r="F24" s="62">
        <v>11.207723723866987</v>
      </c>
      <c r="G24" s="62">
        <v>11.071524215281077</v>
      </c>
      <c r="H24" s="62">
        <v>12.090986721984558</v>
      </c>
      <c r="I24" s="62">
        <v>12.429197292433113</v>
      </c>
      <c r="J24" s="62">
        <v>12.402689400815161</v>
      </c>
      <c r="K24" s="62">
        <v>14.488078895753549</v>
      </c>
      <c r="L24" s="62">
        <v>14.104790938526097</v>
      </c>
      <c r="M24" s="62">
        <v>14.802138796540017</v>
      </c>
      <c r="N24" s="62">
        <v>18.707485771772486</v>
      </c>
      <c r="O24" s="62">
        <v>19.336675839855445</v>
      </c>
      <c r="P24" s="62">
        <v>19.303959987501429</v>
      </c>
      <c r="Q24" s="62">
        <v>21.643772670209863</v>
      </c>
      <c r="R24" s="62">
        <v>22.227038053511162</v>
      </c>
      <c r="S24" s="62">
        <v>25.708900771384496</v>
      </c>
      <c r="T24" s="62">
        <v>25.570540599839898</v>
      </c>
      <c r="U24" s="62">
        <v>29.634521435217721</v>
      </c>
      <c r="V24" s="62">
        <v>29.565030388507186</v>
      </c>
      <c r="W24" s="62">
        <v>32.45881975171438</v>
      </c>
      <c r="X24" s="62">
        <v>33.836827940862705</v>
      </c>
      <c r="Y24" s="62">
        <v>33.539314855990817</v>
      </c>
      <c r="Z24" s="62">
        <v>33.487013916369172</v>
      </c>
      <c r="AA24" s="62">
        <v>36.433190801914662</v>
      </c>
      <c r="AB24" s="62">
        <v>38.014155374479721</v>
      </c>
      <c r="AC24" s="62">
        <v>40.297922979507057</v>
      </c>
      <c r="AD24" s="62">
        <v>42.762460112083829</v>
      </c>
      <c r="AE24" s="62">
        <v>45.987340123394929</v>
      </c>
      <c r="AF24" s="62">
        <v>47.832061685886721</v>
      </c>
      <c r="AG24" s="62">
        <v>48.954377973262503</v>
      </c>
      <c r="AH24" s="62">
        <v>50.673878369186937</v>
      </c>
      <c r="AI24" s="62">
        <v>49.490298978306811</v>
      </c>
      <c r="AJ24" s="62">
        <v>50.565377333159624</v>
      </c>
      <c r="AK24" s="62">
        <v>53.097216692975955</v>
      </c>
      <c r="AL24" s="62">
        <v>53.407295350711962</v>
      </c>
      <c r="AM24" s="62">
        <v>55.417548546867316</v>
      </c>
      <c r="AN24" s="62">
        <v>55.256377088868454</v>
      </c>
      <c r="AO24" s="62">
        <v>56.318168993259839</v>
      </c>
      <c r="AP24" s="62">
        <v>58.436570016195681</v>
      </c>
      <c r="AQ24" s="62">
        <v>57.96073582632598</v>
      </c>
      <c r="AR24" s="62">
        <v>55.750988974346555</v>
      </c>
      <c r="AS24" s="62">
        <v>55.054615402465799</v>
      </c>
      <c r="AT24" s="62">
        <v>56.024438649455135</v>
      </c>
      <c r="AU24" s="62">
        <v>61.1826616591269</v>
      </c>
      <c r="AV24" s="62">
        <v>63.128106094821504</v>
      </c>
      <c r="AW24" s="62">
        <v>65.277347172924067</v>
      </c>
      <c r="AX24" s="62">
        <v>64.898962004061488</v>
      </c>
      <c r="AY24" s="62">
        <v>64.444230356249136</v>
      </c>
      <c r="AZ24" s="62">
        <v>64.207981545527289</v>
      </c>
      <c r="BA24" s="62">
        <v>65.394803682437598</v>
      </c>
      <c r="BB24" s="62">
        <v>67.227047623584681</v>
      </c>
      <c r="BC24" s="62">
        <v>69.73756510466184</v>
      </c>
      <c r="BD24" s="62">
        <v>69.736731582923483</v>
      </c>
      <c r="BE24" s="62">
        <v>73.628982279319303</v>
      </c>
      <c r="BF24" s="62">
        <v>75.610259765678052</v>
      </c>
      <c r="BG24" s="62">
        <v>77.423220076999257</v>
      </c>
      <c r="BH24" s="62">
        <v>78.419719430199905</v>
      </c>
      <c r="BI24" s="62">
        <v>79.838303933872524</v>
      </c>
      <c r="BJ24" s="62">
        <v>80.455980890352606</v>
      </c>
      <c r="BK24" s="62">
        <v>83.688422286589955</v>
      </c>
      <c r="BL24" s="62">
        <v>87.972493468651393</v>
      </c>
      <c r="BM24" s="62">
        <v>92.671243566908558</v>
      </c>
      <c r="BN24" s="62">
        <v>94.073694250108744</v>
      </c>
      <c r="BO24" s="62">
        <v>97.453107337183667</v>
      </c>
      <c r="BP24" s="62">
        <v>101.01137971894147</v>
      </c>
      <c r="BQ24" s="62">
        <v>101.61487889423789</v>
      </c>
      <c r="BR24" s="62">
        <v>103.34303385744924</v>
      </c>
      <c r="BS24" s="62">
        <v>105.79293141494416</v>
      </c>
      <c r="BT24" s="62">
        <v>105.78368091160625</v>
      </c>
      <c r="BU24" s="62">
        <v>106.21956469830948</v>
      </c>
      <c r="BV24" s="62">
        <v>106.81364311846797</v>
      </c>
      <c r="BW24" s="62">
        <v>106.8576104351133</v>
      </c>
      <c r="BX24" s="62">
        <v>108.46459534538778</v>
      </c>
      <c r="BY24" s="62">
        <v>110.71155850937728</v>
      </c>
      <c r="BZ24" s="62">
        <v>114.09687037730173</v>
      </c>
      <c r="CA24" s="62">
        <v>117.98179962667878</v>
      </c>
      <c r="CB24" s="63">
        <v>121.29912704111356</v>
      </c>
    </row>
    <row r="25" spans="2:80" x14ac:dyDescent="0.4">
      <c r="B25" s="64" t="s">
        <v>165</v>
      </c>
      <c r="D25" s="62">
        <v>2.06913437528614</v>
      </c>
      <c r="E25" s="62">
        <v>2.4273429183356763</v>
      </c>
      <c r="F25" s="62">
        <v>2.661007740002137</v>
      </c>
      <c r="G25" s="62">
        <v>2.7759506778838849</v>
      </c>
      <c r="H25" s="62">
        <v>3.1901913798161701</v>
      </c>
      <c r="I25" s="62">
        <v>3.1698800811526464</v>
      </c>
      <c r="J25" s="62">
        <v>3.2381787442478061</v>
      </c>
      <c r="K25" s="62">
        <v>2.8330587866417818</v>
      </c>
      <c r="L25" s="62">
        <v>2.8340419758873874</v>
      </c>
      <c r="M25" s="62">
        <v>2.6713985213010205</v>
      </c>
      <c r="N25" s="62">
        <v>2.8743840344131657</v>
      </c>
      <c r="O25" s="62">
        <v>3.4398014821740608</v>
      </c>
      <c r="P25" s="62">
        <v>3.817828137677949</v>
      </c>
      <c r="Q25" s="62">
        <v>3.5108546680630526</v>
      </c>
      <c r="R25" s="62">
        <v>3.9754383699682485</v>
      </c>
      <c r="S25" s="62">
        <v>4.2541597105335605</v>
      </c>
      <c r="T25" s="62">
        <v>4.1723797705109602</v>
      </c>
      <c r="U25" s="62">
        <v>4.3596343529285297</v>
      </c>
      <c r="V25" s="62">
        <v>5.0183126265652351</v>
      </c>
      <c r="W25" s="62">
        <v>6.331866669146387</v>
      </c>
      <c r="X25" s="62">
        <v>6.6909246214089499</v>
      </c>
      <c r="Y25" s="62">
        <v>6.8677754829751061</v>
      </c>
      <c r="Z25" s="62">
        <v>7.4873010969419971</v>
      </c>
      <c r="AA25" s="62">
        <v>8.4717725917418996</v>
      </c>
      <c r="AB25" s="62">
        <v>9.6199040619248901</v>
      </c>
      <c r="AC25" s="62">
        <v>10.191111599970235</v>
      </c>
      <c r="AD25" s="62">
        <v>10.504711115674024</v>
      </c>
      <c r="AE25" s="62">
        <v>11.532493842665259</v>
      </c>
      <c r="AF25" s="62">
        <v>12.764746937412395</v>
      </c>
      <c r="AG25" s="62">
        <v>13.525312987023979</v>
      </c>
      <c r="AH25" s="62">
        <v>13.041499098456141</v>
      </c>
      <c r="AI25" s="62">
        <v>12.189116109258778</v>
      </c>
      <c r="AJ25" s="62">
        <v>13.329575000757201</v>
      </c>
      <c r="AK25" s="62">
        <v>18.442962253153851</v>
      </c>
      <c r="AL25" s="62">
        <v>23.21941555692403</v>
      </c>
      <c r="AM25" s="62">
        <v>26.449157299694377</v>
      </c>
      <c r="AN25" s="62">
        <v>28.55914845176957</v>
      </c>
      <c r="AO25" s="62">
        <v>30.687983033034318</v>
      </c>
      <c r="AP25" s="62">
        <v>31.740992926562402</v>
      </c>
      <c r="AQ25" s="62">
        <v>30.573760327040684</v>
      </c>
      <c r="AR25" s="62">
        <v>28.378501117496043</v>
      </c>
      <c r="AS25" s="62">
        <v>28.221378275862786</v>
      </c>
      <c r="AT25" s="62">
        <v>30.84715106745745</v>
      </c>
      <c r="AU25" s="62">
        <v>35.224222252402541</v>
      </c>
      <c r="AV25" s="62">
        <v>43.178597564615181</v>
      </c>
      <c r="AW25" s="62">
        <v>47.597366702079505</v>
      </c>
      <c r="AX25" s="62">
        <v>49.441408344998905</v>
      </c>
      <c r="AY25" s="62">
        <v>50.487067894996748</v>
      </c>
      <c r="AZ25" s="62">
        <v>49.402440938610177</v>
      </c>
      <c r="BA25" s="62">
        <v>47.985451234538971</v>
      </c>
      <c r="BB25" s="62">
        <v>46.611259150908722</v>
      </c>
      <c r="BC25" s="62">
        <v>45.703920916141094</v>
      </c>
      <c r="BD25" s="62">
        <v>43.284299068247471</v>
      </c>
      <c r="BE25" s="62">
        <v>44.553664869049463</v>
      </c>
      <c r="BF25" s="62">
        <v>45.482622877232018</v>
      </c>
      <c r="BG25" s="62">
        <v>46.047270797339181</v>
      </c>
      <c r="BH25" s="62">
        <v>47.028833669072696</v>
      </c>
      <c r="BI25" s="62">
        <v>46.812382199243558</v>
      </c>
      <c r="BJ25" s="62">
        <v>47.374717119355864</v>
      </c>
      <c r="BK25" s="62">
        <v>48.039148568175818</v>
      </c>
      <c r="BL25" s="62">
        <v>49.592631552676714</v>
      </c>
      <c r="BM25" s="62">
        <v>55.610999938691606</v>
      </c>
      <c r="BN25" s="62">
        <v>57.097141498895532</v>
      </c>
      <c r="BO25" s="62">
        <v>57.594101522103969</v>
      </c>
      <c r="BP25" s="62">
        <v>58.088293414313213</v>
      </c>
      <c r="BQ25" s="62">
        <v>51.185186100743273</v>
      </c>
      <c r="BR25" s="62">
        <v>50.11922687770732</v>
      </c>
      <c r="BS25" s="62">
        <v>49.222153393369254</v>
      </c>
      <c r="BT25" s="62">
        <v>47.578788999979487</v>
      </c>
      <c r="BU25" s="62">
        <v>47.481601408489794</v>
      </c>
      <c r="BV25" s="62">
        <v>48.873278968287707</v>
      </c>
      <c r="BW25" s="62">
        <v>52.979433782351947</v>
      </c>
      <c r="BX25" s="62">
        <v>46.368893317540277</v>
      </c>
      <c r="BY25" s="62">
        <v>45.966837361847723</v>
      </c>
      <c r="BZ25" s="62">
        <v>45.987191720811339</v>
      </c>
      <c r="CA25" s="62">
        <v>46.221823171117016</v>
      </c>
      <c r="CB25" s="63">
        <v>46.863680051514528</v>
      </c>
    </row>
    <row r="26" spans="2:80" x14ac:dyDescent="0.4">
      <c r="B26" s="64" t="s">
        <v>166</v>
      </c>
      <c r="D26" s="62">
        <v>5.2307717007233618</v>
      </c>
      <c r="E26" s="62">
        <v>5.4131038218735759</v>
      </c>
      <c r="F26" s="62">
        <v>5.3566558174480878</v>
      </c>
      <c r="G26" s="62">
        <v>4.9943636931906683</v>
      </c>
      <c r="H26" s="62">
        <v>5.570730478582874</v>
      </c>
      <c r="I26" s="62">
        <v>5.9207984558187832</v>
      </c>
      <c r="J26" s="62">
        <v>6.0296231003338336</v>
      </c>
      <c r="K26" s="62">
        <v>6.0758061795902201</v>
      </c>
      <c r="L26" s="62">
        <v>5.9764875303544418</v>
      </c>
      <c r="M26" s="62">
        <v>6.0039458405160069</v>
      </c>
      <c r="N26" s="62">
        <v>6.4859014554967791</v>
      </c>
      <c r="O26" s="62">
        <v>6.5301972617424289</v>
      </c>
      <c r="P26" s="62">
        <v>6.4381982020897786</v>
      </c>
      <c r="Q26" s="62">
        <v>6.7139196223859194</v>
      </c>
      <c r="R26" s="62">
        <v>6.5441525519647499</v>
      </c>
      <c r="S26" s="62">
        <v>7.0328656852150955</v>
      </c>
      <c r="T26" s="62">
        <v>6.9190874564272669</v>
      </c>
      <c r="U26" s="62">
        <v>7.180365648377613</v>
      </c>
      <c r="V26" s="62">
        <v>6.8535812442805213</v>
      </c>
      <c r="W26" s="62">
        <v>7.0049455735669257</v>
      </c>
      <c r="X26" s="62">
        <v>8.9591933086387492</v>
      </c>
      <c r="Y26" s="62">
        <v>9.0855402448451201</v>
      </c>
      <c r="Z26" s="62">
        <v>7.3186442613067291</v>
      </c>
      <c r="AA26" s="62">
        <v>7.3234343742342523</v>
      </c>
      <c r="AB26" s="62">
        <v>8.1040265970622443</v>
      </c>
      <c r="AC26" s="62">
        <v>7.0928797864516229</v>
      </c>
      <c r="AD26" s="62">
        <v>6.7399868042298481</v>
      </c>
      <c r="AE26" s="62">
        <v>7.7006689246795759</v>
      </c>
      <c r="AF26" s="62">
        <v>7.5476264373671444</v>
      </c>
      <c r="AG26" s="62">
        <v>9.5700765984382397</v>
      </c>
      <c r="AH26" s="62">
        <v>13.181990730646048</v>
      </c>
      <c r="AI26" s="62">
        <v>16.169484412610814</v>
      </c>
      <c r="AJ26" s="62">
        <v>14.962047703069258</v>
      </c>
      <c r="AK26" s="62">
        <v>15.674620798827959</v>
      </c>
      <c r="AL26" s="62">
        <v>16.133813078637431</v>
      </c>
      <c r="AM26" s="62">
        <v>17.032988582715451</v>
      </c>
      <c r="AN26" s="62">
        <v>17.493729859301229</v>
      </c>
      <c r="AO26" s="62">
        <v>17.782722777724757</v>
      </c>
      <c r="AP26" s="62">
        <v>18.029105610349774</v>
      </c>
      <c r="AQ26" s="62">
        <v>18.005600965017909</v>
      </c>
      <c r="AR26" s="62">
        <v>17.199176777194673</v>
      </c>
      <c r="AS26" s="62">
        <v>16.71768384929026</v>
      </c>
      <c r="AT26" s="62">
        <v>16.844743935950522</v>
      </c>
      <c r="AU26" s="62">
        <v>18.666702659409079</v>
      </c>
      <c r="AV26" s="62">
        <v>20.992937452260186</v>
      </c>
      <c r="AW26" s="62">
        <v>23.227198585222919</v>
      </c>
      <c r="AX26" s="62">
        <v>23.953620985854641</v>
      </c>
      <c r="AY26" s="62">
        <v>25.526950638769492</v>
      </c>
      <c r="AZ26" s="62">
        <v>26.838240566898257</v>
      </c>
      <c r="BA26" s="62">
        <v>28.189221597247894</v>
      </c>
      <c r="BB26" s="62">
        <v>28.87226073768144</v>
      </c>
      <c r="BC26" s="62">
        <v>31.887246837617642</v>
      </c>
      <c r="BD26" s="62">
        <v>34.886038727251709</v>
      </c>
      <c r="BE26" s="62">
        <v>35.587242234919749</v>
      </c>
      <c r="BF26" s="62">
        <v>34.252037857198978</v>
      </c>
      <c r="BG26" s="62">
        <v>22.584206852579779</v>
      </c>
      <c r="BH26" s="62">
        <v>23.705059074692652</v>
      </c>
      <c r="BI26" s="62">
        <v>25.127106894046783</v>
      </c>
      <c r="BJ26" s="62">
        <v>24.103249277093315</v>
      </c>
      <c r="BK26" s="62">
        <v>24.99548180149565</v>
      </c>
      <c r="BL26" s="62">
        <v>26.776441429226619</v>
      </c>
      <c r="BM26" s="62">
        <v>27.97872539142611</v>
      </c>
      <c r="BN26" s="62">
        <v>28.395062086922799</v>
      </c>
      <c r="BO26" s="62">
        <v>28.276390495359692</v>
      </c>
      <c r="BP26" s="62">
        <v>29.103433929591393</v>
      </c>
      <c r="BQ26" s="62">
        <v>29.157223816323611</v>
      </c>
      <c r="BR26" s="62">
        <v>30.531915840025537</v>
      </c>
      <c r="BS26" s="62">
        <v>31.218313213075497</v>
      </c>
      <c r="BT26" s="62">
        <v>30.744879209155275</v>
      </c>
      <c r="BU26" s="62">
        <v>31.730113320149382</v>
      </c>
      <c r="BV26" s="62">
        <v>31.72203347753295</v>
      </c>
      <c r="BW26" s="62">
        <v>32.164009130880892</v>
      </c>
      <c r="BX26" s="62">
        <v>29.841497844199687</v>
      </c>
      <c r="BY26" s="62">
        <v>30.400257121304197</v>
      </c>
      <c r="BZ26" s="62">
        <v>31.261965830574383</v>
      </c>
      <c r="CA26" s="62">
        <v>32.224075508799814</v>
      </c>
      <c r="CB26" s="63">
        <v>32.93498125558078</v>
      </c>
    </row>
    <row r="27" spans="2:80" x14ac:dyDescent="0.4">
      <c r="B27" s="66" t="s">
        <v>167</v>
      </c>
      <c r="D27" s="67">
        <f t="shared" ref="D27:AI27" si="4">SUM(D24:D26)</f>
        <v>15.602928497157727</v>
      </c>
      <c r="E27" s="67">
        <f t="shared" si="4"/>
        <v>19.296085060918447</v>
      </c>
      <c r="F27" s="67">
        <f t="shared" si="4"/>
        <v>19.225387281317211</v>
      </c>
      <c r="G27" s="67">
        <f t="shared" si="4"/>
        <v>18.841838586355628</v>
      </c>
      <c r="H27" s="67">
        <f t="shared" si="4"/>
        <v>20.851908580383601</v>
      </c>
      <c r="I27" s="67">
        <f t="shared" si="4"/>
        <v>21.51987582940454</v>
      </c>
      <c r="J27" s="67">
        <f t="shared" si="4"/>
        <v>21.6704912453968</v>
      </c>
      <c r="K27" s="67">
        <f t="shared" si="4"/>
        <v>23.396943861985552</v>
      </c>
      <c r="L27" s="67">
        <f t="shared" si="4"/>
        <v>22.915320444767929</v>
      </c>
      <c r="M27" s="67">
        <f t="shared" si="4"/>
        <v>23.477483158357046</v>
      </c>
      <c r="N27" s="67">
        <f t="shared" si="4"/>
        <v>28.067771261682431</v>
      </c>
      <c r="O27" s="67">
        <f t="shared" si="4"/>
        <v>29.306674583771937</v>
      </c>
      <c r="P27" s="67">
        <f t="shared" si="4"/>
        <v>29.559986327269158</v>
      </c>
      <c r="Q27" s="67">
        <f t="shared" si="4"/>
        <v>31.868546960658836</v>
      </c>
      <c r="R27" s="67">
        <f t="shared" si="4"/>
        <v>32.74662897544416</v>
      </c>
      <c r="S27" s="67">
        <f t="shared" si="4"/>
        <v>36.995926167133149</v>
      </c>
      <c r="T27" s="67">
        <f t="shared" si="4"/>
        <v>36.662007826778122</v>
      </c>
      <c r="U27" s="67">
        <f t="shared" si="4"/>
        <v>41.174521436523861</v>
      </c>
      <c r="V27" s="67">
        <f t="shared" si="4"/>
        <v>41.436924259352942</v>
      </c>
      <c r="W27" s="67">
        <f t="shared" si="4"/>
        <v>45.795631994427694</v>
      </c>
      <c r="X27" s="67">
        <f t="shared" si="4"/>
        <v>49.486945870910404</v>
      </c>
      <c r="Y27" s="67">
        <f t="shared" si="4"/>
        <v>49.492630583811042</v>
      </c>
      <c r="Z27" s="67">
        <f t="shared" si="4"/>
        <v>48.2929592746179</v>
      </c>
      <c r="AA27" s="67">
        <f t="shared" si="4"/>
        <v>52.228397767890812</v>
      </c>
      <c r="AB27" s="67">
        <f t="shared" si="4"/>
        <v>55.738086033466857</v>
      </c>
      <c r="AC27" s="67">
        <f t="shared" si="4"/>
        <v>57.581914365928917</v>
      </c>
      <c r="AD27" s="67">
        <f t="shared" si="4"/>
        <v>60.007158031987707</v>
      </c>
      <c r="AE27" s="67">
        <f t="shared" si="4"/>
        <v>65.220502890739766</v>
      </c>
      <c r="AF27" s="67">
        <f t="shared" si="4"/>
        <v>68.144435060666268</v>
      </c>
      <c r="AG27" s="67">
        <f t="shared" si="4"/>
        <v>72.049767558724724</v>
      </c>
      <c r="AH27" s="67">
        <f t="shared" si="4"/>
        <v>76.897368198289129</v>
      </c>
      <c r="AI27" s="67">
        <f t="shared" si="4"/>
        <v>77.848899500176401</v>
      </c>
      <c r="AJ27" s="67">
        <f t="shared" ref="AJ27:BO27" si="5">SUM(AJ24:AJ26)</f>
        <v>78.857000036986079</v>
      </c>
      <c r="AK27" s="67">
        <f t="shared" si="5"/>
        <v>87.214799744957759</v>
      </c>
      <c r="AL27" s="67">
        <f t="shared" si="5"/>
        <v>92.760523986273427</v>
      </c>
      <c r="AM27" s="67">
        <f t="shared" si="5"/>
        <v>98.899694429277147</v>
      </c>
      <c r="AN27" s="67">
        <f t="shared" si="5"/>
        <v>101.30925539993925</v>
      </c>
      <c r="AO27" s="67">
        <f t="shared" si="5"/>
        <v>104.78887480401892</v>
      </c>
      <c r="AP27" s="67">
        <f t="shared" si="5"/>
        <v>108.20666855310786</v>
      </c>
      <c r="AQ27" s="67">
        <f t="shared" si="5"/>
        <v>106.54009711838457</v>
      </c>
      <c r="AR27" s="67">
        <f t="shared" si="5"/>
        <v>101.32866686903728</v>
      </c>
      <c r="AS27" s="67">
        <f t="shared" si="5"/>
        <v>99.993677527618843</v>
      </c>
      <c r="AT27" s="67">
        <f t="shared" si="5"/>
        <v>103.7163336528631</v>
      </c>
      <c r="AU27" s="67">
        <f t="shared" si="5"/>
        <v>115.07358657093852</v>
      </c>
      <c r="AV27" s="67">
        <f t="shared" si="5"/>
        <v>127.29964111169687</v>
      </c>
      <c r="AW27" s="67">
        <f t="shared" si="5"/>
        <v>136.10191246022649</v>
      </c>
      <c r="AX27" s="67">
        <f t="shared" si="5"/>
        <v>138.29399133491503</v>
      </c>
      <c r="AY27" s="67">
        <f t="shared" si="5"/>
        <v>140.4582488900154</v>
      </c>
      <c r="AZ27" s="67">
        <f t="shared" si="5"/>
        <v>140.44866305103574</v>
      </c>
      <c r="BA27" s="67">
        <f t="shared" si="5"/>
        <v>141.56947651422445</v>
      </c>
      <c r="BB27" s="67">
        <f t="shared" si="5"/>
        <v>142.71056751217483</v>
      </c>
      <c r="BC27" s="67">
        <f t="shared" si="5"/>
        <v>147.32873285842058</v>
      </c>
      <c r="BD27" s="67">
        <f t="shared" si="5"/>
        <v>147.90706937842265</v>
      </c>
      <c r="BE27" s="67">
        <f t="shared" si="5"/>
        <v>153.76988938328853</v>
      </c>
      <c r="BF27" s="67">
        <f t="shared" si="5"/>
        <v>155.34492050010905</v>
      </c>
      <c r="BG27" s="67">
        <f t="shared" si="5"/>
        <v>146.05469772691822</v>
      </c>
      <c r="BH27" s="67">
        <f t="shared" si="5"/>
        <v>149.15361217396526</v>
      </c>
      <c r="BI27" s="67">
        <f t="shared" si="5"/>
        <v>151.77779302716286</v>
      </c>
      <c r="BJ27" s="67">
        <f t="shared" si="5"/>
        <v>151.93394728680178</v>
      </c>
      <c r="BK27" s="67">
        <f t="shared" si="5"/>
        <v>156.72305265626142</v>
      </c>
      <c r="BL27" s="67">
        <f t="shared" si="5"/>
        <v>164.34156645055472</v>
      </c>
      <c r="BM27" s="67">
        <f t="shared" si="5"/>
        <v>176.26096889702626</v>
      </c>
      <c r="BN27" s="67">
        <f t="shared" si="5"/>
        <v>179.56589783592707</v>
      </c>
      <c r="BO27" s="67">
        <f t="shared" si="5"/>
        <v>183.32359935464734</v>
      </c>
      <c r="BP27" s="67">
        <f t="shared" ref="BP27:CB27" si="6">SUM(BP24:BP26)</f>
        <v>188.20310706284607</v>
      </c>
      <c r="BQ27" s="67">
        <f t="shared" si="6"/>
        <v>181.95728881130478</v>
      </c>
      <c r="BR27" s="67">
        <f t="shared" si="6"/>
        <v>183.99417657518211</v>
      </c>
      <c r="BS27" s="67">
        <f t="shared" si="6"/>
        <v>186.23339802138892</v>
      </c>
      <c r="BT27" s="67">
        <f t="shared" si="6"/>
        <v>184.10734912074102</v>
      </c>
      <c r="BU27" s="67">
        <f t="shared" si="6"/>
        <v>185.43127942694866</v>
      </c>
      <c r="BV27" s="67">
        <f t="shared" si="6"/>
        <v>187.40895556428862</v>
      </c>
      <c r="BW27" s="67">
        <f t="shared" si="6"/>
        <v>192.00105334834612</v>
      </c>
      <c r="BX27" s="67">
        <f t="shared" si="6"/>
        <v>184.67498650712776</v>
      </c>
      <c r="BY27" s="67">
        <f t="shared" si="6"/>
        <v>187.07865299252921</v>
      </c>
      <c r="BZ27" s="67">
        <f t="shared" si="6"/>
        <v>191.34602792868745</v>
      </c>
      <c r="CA27" s="67">
        <f t="shared" si="6"/>
        <v>196.4276983065956</v>
      </c>
      <c r="CB27" s="68">
        <f t="shared" si="6"/>
        <v>201.09778834820889</v>
      </c>
    </row>
    <row r="28" spans="2:80" ht="51" customHeight="1" x14ac:dyDescent="0.4">
      <c r="B28" s="60" t="s">
        <v>170</v>
      </c>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3"/>
    </row>
    <row r="29" spans="2:80" x14ac:dyDescent="0.4">
      <c r="B29" s="64" t="s">
        <v>161</v>
      </c>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v>0.18511956971601873</v>
      </c>
      <c r="AI29" s="62">
        <v>0.18735512731873891</v>
      </c>
      <c r="AJ29" s="62">
        <v>0.18793392644911788</v>
      </c>
      <c r="AK29" s="62">
        <v>0.19630010638324802</v>
      </c>
      <c r="AL29" s="62">
        <v>0.21075363862702401</v>
      </c>
      <c r="AM29" s="62">
        <v>0.22014542200948678</v>
      </c>
      <c r="AN29" s="62">
        <v>0.22256930269117206</v>
      </c>
      <c r="AO29" s="62">
        <v>0.23501680635771247</v>
      </c>
      <c r="AP29" s="62">
        <v>0.24329467786303849</v>
      </c>
      <c r="AQ29" s="62">
        <v>0.25411549666372307</v>
      </c>
      <c r="AR29" s="62">
        <v>0.25641948698671307</v>
      </c>
      <c r="AS29" s="62">
        <v>0.25851828100387558</v>
      </c>
      <c r="AT29" s="62">
        <v>0.27783350505766996</v>
      </c>
      <c r="AU29" s="62">
        <v>0.31779149321099137</v>
      </c>
      <c r="AV29" s="62">
        <v>0.39487191281717199</v>
      </c>
      <c r="AW29" s="62">
        <v>0.53695312913004445</v>
      </c>
      <c r="AX29" s="62">
        <v>0.59506013333281638</v>
      </c>
      <c r="AY29" s="62">
        <v>0.69253400567860546</v>
      </c>
      <c r="AZ29" s="62">
        <v>0.67510558910102403</v>
      </c>
      <c r="BA29" s="62">
        <v>0.74104061202726212</v>
      </c>
      <c r="BB29" s="62">
        <v>0.78934881638730359</v>
      </c>
      <c r="BC29" s="62">
        <v>0.84252936195283201</v>
      </c>
      <c r="BD29" s="62">
        <v>0.9742879344261568</v>
      </c>
      <c r="BE29" s="62">
        <v>0.98013459513090007</v>
      </c>
      <c r="BF29" s="62">
        <v>1.0742984565215621</v>
      </c>
      <c r="BG29" s="62">
        <v>1.0962324434346196</v>
      </c>
      <c r="BH29" s="62">
        <v>1.1312256994373684</v>
      </c>
      <c r="BI29" s="62">
        <v>1.2113923784964984</v>
      </c>
      <c r="BJ29" s="62">
        <v>1.2401563116817607</v>
      </c>
      <c r="BK29" s="62">
        <v>1.2911359334634074</v>
      </c>
      <c r="BL29" s="62">
        <v>1.3388007756011717</v>
      </c>
      <c r="BM29" s="62">
        <v>1.4200442500193884</v>
      </c>
      <c r="BN29" s="62">
        <v>1.4288035633618876</v>
      </c>
      <c r="BO29" s="62">
        <v>1.5162172678555064</v>
      </c>
      <c r="BP29" s="62">
        <v>1.5714060453761542</v>
      </c>
      <c r="BQ29" s="62">
        <v>1.6223190879693077</v>
      </c>
      <c r="BR29" s="62">
        <v>1.8776969016682572</v>
      </c>
      <c r="BS29" s="62">
        <v>1.9890827354828442</v>
      </c>
      <c r="BT29" s="62">
        <v>2.0090088114745721</v>
      </c>
      <c r="BU29" s="62">
        <v>2.0459078165320199</v>
      </c>
      <c r="BV29" s="62">
        <v>2.1548543007892973</v>
      </c>
      <c r="BW29" s="62">
        <v>2.2960020152292855</v>
      </c>
      <c r="BX29" s="62">
        <v>2.145485348654665</v>
      </c>
      <c r="BY29" s="62">
        <v>2.2342124302541415</v>
      </c>
      <c r="BZ29" s="62">
        <v>2.343431136096656</v>
      </c>
      <c r="CA29" s="62">
        <v>2.4629326327370165</v>
      </c>
      <c r="CB29" s="63">
        <v>2.5821276963191599</v>
      </c>
    </row>
    <row r="30" spans="2:80" x14ac:dyDescent="0.4">
      <c r="B30" s="64" t="s">
        <v>162</v>
      </c>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v>19.800732537907976</v>
      </c>
      <c r="AI30" s="62">
        <v>18.383064820694248</v>
      </c>
      <c r="AJ30" s="62">
        <v>20.201213857663909</v>
      </c>
      <c r="AK30" s="62">
        <v>24.150100148830258</v>
      </c>
      <c r="AL30" s="62">
        <v>26.655006145076101</v>
      </c>
      <c r="AM30" s="62">
        <v>29.974819622844286</v>
      </c>
      <c r="AN30" s="62">
        <v>31.481313702433663</v>
      </c>
      <c r="AO30" s="62">
        <v>32.657461838908063</v>
      </c>
      <c r="AP30" s="62">
        <v>34.195029287097348</v>
      </c>
      <c r="AQ30" s="62">
        <v>32.777124358610088</v>
      </c>
      <c r="AR30" s="62">
        <v>29.598897568295328</v>
      </c>
      <c r="AS30" s="62">
        <v>27.936512187067454</v>
      </c>
      <c r="AT30" s="62">
        <v>29.968486123902778</v>
      </c>
      <c r="AU30" s="62">
        <v>36.834255783352361</v>
      </c>
      <c r="AV30" s="62">
        <v>42.691814559061449</v>
      </c>
      <c r="AW30" s="62">
        <v>46.69320040817945</v>
      </c>
      <c r="AX30" s="62">
        <v>47.705910225752767</v>
      </c>
      <c r="AY30" s="62">
        <v>48.591104710827061</v>
      </c>
      <c r="AZ30" s="62">
        <v>47.430709936216495</v>
      </c>
      <c r="BA30" s="62">
        <v>45.678051705134258</v>
      </c>
      <c r="BB30" s="62">
        <v>44.705024905049619</v>
      </c>
      <c r="BC30" s="62">
        <v>44.026589964180587</v>
      </c>
      <c r="BD30" s="62">
        <v>43.304585463918713</v>
      </c>
      <c r="BE30" s="62">
        <v>43.766322483464691</v>
      </c>
      <c r="BF30" s="62">
        <v>44.740345067976619</v>
      </c>
      <c r="BG30" s="62">
        <v>45.489915891000024</v>
      </c>
      <c r="BH30" s="62">
        <v>45.609566665057486</v>
      </c>
      <c r="BI30" s="62">
        <v>45.872572808523536</v>
      </c>
      <c r="BJ30" s="62">
        <v>46.272674263718024</v>
      </c>
      <c r="BK30" s="62">
        <v>47.501909029609827</v>
      </c>
      <c r="BL30" s="62">
        <v>49.321089070739703</v>
      </c>
      <c r="BM30" s="62">
        <v>55.819502168558223</v>
      </c>
      <c r="BN30" s="62">
        <v>56.815258926891353</v>
      </c>
      <c r="BO30" s="62">
        <v>58.012670708044574</v>
      </c>
      <c r="BP30" s="62">
        <v>59.017208800134838</v>
      </c>
      <c r="BQ30" s="62">
        <v>57.436723592039215</v>
      </c>
      <c r="BR30" s="62">
        <v>57.221329577990147</v>
      </c>
      <c r="BS30" s="62">
        <v>58.0086247478038</v>
      </c>
      <c r="BT30" s="62">
        <v>57.079212543911609</v>
      </c>
      <c r="BU30" s="62">
        <v>58.541085001857645</v>
      </c>
      <c r="BV30" s="62">
        <v>60.895235031318656</v>
      </c>
      <c r="BW30" s="62">
        <v>65.552618108591062</v>
      </c>
      <c r="BX30" s="62">
        <v>58.745741219192794</v>
      </c>
      <c r="BY30" s="62">
        <v>58.856884223551781</v>
      </c>
      <c r="BZ30" s="62">
        <v>59.720579523952885</v>
      </c>
      <c r="CA30" s="62">
        <v>61.13780432080906</v>
      </c>
      <c r="CB30" s="63">
        <v>63.012534866943241</v>
      </c>
    </row>
    <row r="31" spans="2:80" x14ac:dyDescent="0.4">
      <c r="B31" s="64" t="s">
        <v>163</v>
      </c>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v>43.165106216533005</v>
      </c>
      <c r="AI31" s="62">
        <v>42.731628164552042</v>
      </c>
      <c r="AJ31" s="62">
        <v>42.85559398518955</v>
      </c>
      <c r="AK31" s="62">
        <v>45.635452586528324</v>
      </c>
      <c r="AL31" s="62">
        <v>47.627572791513913</v>
      </c>
      <c r="AM31" s="62">
        <v>49.253548945795245</v>
      </c>
      <c r="AN31" s="62">
        <v>49.363230126061566</v>
      </c>
      <c r="AO31" s="62">
        <v>51.04020937855698</v>
      </c>
      <c r="AP31" s="62">
        <v>52.582206103331472</v>
      </c>
      <c r="AQ31" s="62">
        <v>52.512274829609289</v>
      </c>
      <c r="AR31" s="62">
        <v>51.63257281439413</v>
      </c>
      <c r="AS31" s="62">
        <v>51.872941142959803</v>
      </c>
      <c r="AT31" s="62">
        <v>53.0386606617027</v>
      </c>
      <c r="AU31" s="62">
        <v>56.873343635535385</v>
      </c>
      <c r="AV31" s="62">
        <v>60.083017449563293</v>
      </c>
      <c r="AW31" s="62">
        <v>62.782055585216021</v>
      </c>
      <c r="AX31" s="62">
        <v>63.839140946720399</v>
      </c>
      <c r="AY31" s="62">
        <v>64.93173586919427</v>
      </c>
      <c r="AZ31" s="62">
        <v>66.014544092643831</v>
      </c>
      <c r="BA31" s="62">
        <v>68.696544197585126</v>
      </c>
      <c r="BB31" s="62">
        <v>70.834296341380977</v>
      </c>
      <c r="BC31" s="62">
        <v>75.251673742712342</v>
      </c>
      <c r="BD31" s="62">
        <v>77.722827305305685</v>
      </c>
      <c r="BE31" s="62">
        <v>82.738728300560794</v>
      </c>
      <c r="BF31" s="62">
        <v>85.793464705711315</v>
      </c>
      <c r="BG31" s="62">
        <v>88.491287407273632</v>
      </c>
      <c r="BH31" s="62">
        <v>92.459669268182452</v>
      </c>
      <c r="BI31" s="62">
        <v>95.801313219914093</v>
      </c>
      <c r="BJ31" s="62">
        <v>96.148444999350588</v>
      </c>
      <c r="BK31" s="62">
        <v>100.14124622152698</v>
      </c>
      <c r="BL31" s="62">
        <v>106.15469475905704</v>
      </c>
      <c r="BM31" s="62">
        <v>111.7288225610358</v>
      </c>
      <c r="BN31" s="62">
        <v>114.1372513841665</v>
      </c>
      <c r="BO31" s="62">
        <v>116.92514472781966</v>
      </c>
      <c r="BP31" s="62">
        <v>121.06029157673946</v>
      </c>
      <c r="BQ31" s="62">
        <v>122.03512175902939</v>
      </c>
      <c r="BR31" s="62">
        <v>124.09545188507644</v>
      </c>
      <c r="BS31" s="62">
        <v>125.47475088351015</v>
      </c>
      <c r="BT31" s="62">
        <v>124.29193580316061</v>
      </c>
      <c r="BU31" s="62">
        <v>124.11837358601176</v>
      </c>
      <c r="BV31" s="62">
        <v>123.84858743955949</v>
      </c>
      <c r="BW31" s="62">
        <v>123.87993031826504</v>
      </c>
      <c r="BX31" s="62">
        <v>123.7642377311564</v>
      </c>
      <c r="BY31" s="62">
        <v>125.97211630810273</v>
      </c>
      <c r="BZ31" s="62">
        <v>129.26997147034839</v>
      </c>
      <c r="CA31" s="62">
        <v>132.82696135304951</v>
      </c>
      <c r="CB31" s="63">
        <v>135.50312578494652</v>
      </c>
    </row>
    <row r="32" spans="2:80" x14ac:dyDescent="0.4">
      <c r="B32" s="66" t="s">
        <v>167</v>
      </c>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7">
        <f t="shared" ref="AH32:CB32" si="7">SUM(AH29:AH31)</f>
        <v>63.150958324157003</v>
      </c>
      <c r="AI32" s="67">
        <f t="shared" si="7"/>
        <v>61.302048112565032</v>
      </c>
      <c r="AJ32" s="67">
        <f t="shared" si="7"/>
        <v>63.244741769302578</v>
      </c>
      <c r="AK32" s="67">
        <f t="shared" si="7"/>
        <v>69.981852841741826</v>
      </c>
      <c r="AL32" s="67">
        <f t="shared" si="7"/>
        <v>74.493332575217039</v>
      </c>
      <c r="AM32" s="67">
        <f t="shared" si="7"/>
        <v>79.448513990649019</v>
      </c>
      <c r="AN32" s="67">
        <f t="shared" si="7"/>
        <v>81.067113131186403</v>
      </c>
      <c r="AO32" s="67">
        <f t="shared" si="7"/>
        <v>83.932688023822749</v>
      </c>
      <c r="AP32" s="67">
        <f t="shared" si="7"/>
        <v>87.020530068291862</v>
      </c>
      <c r="AQ32" s="67">
        <f t="shared" si="7"/>
        <v>85.543514684883093</v>
      </c>
      <c r="AR32" s="67">
        <f t="shared" si="7"/>
        <v>81.487889869676167</v>
      </c>
      <c r="AS32" s="67">
        <f t="shared" si="7"/>
        <v>80.06797161103114</v>
      </c>
      <c r="AT32" s="67">
        <f t="shared" si="7"/>
        <v>83.284980290663157</v>
      </c>
      <c r="AU32" s="67">
        <f t="shared" si="7"/>
        <v>94.025390912098743</v>
      </c>
      <c r="AV32" s="67">
        <f t="shared" si="7"/>
        <v>103.16970392144191</v>
      </c>
      <c r="AW32" s="67">
        <f t="shared" si="7"/>
        <v>110.01220912252552</v>
      </c>
      <c r="AX32" s="67">
        <f t="shared" si="7"/>
        <v>112.14011130580599</v>
      </c>
      <c r="AY32" s="67">
        <f t="shared" si="7"/>
        <v>114.21537458569993</v>
      </c>
      <c r="AZ32" s="67">
        <f t="shared" si="7"/>
        <v>114.12035961796136</v>
      </c>
      <c r="BA32" s="67">
        <f t="shared" si="7"/>
        <v>115.11563651474665</v>
      </c>
      <c r="BB32" s="67">
        <f t="shared" si="7"/>
        <v>116.32867006281791</v>
      </c>
      <c r="BC32" s="67">
        <f t="shared" si="7"/>
        <v>120.12079306884576</v>
      </c>
      <c r="BD32" s="67">
        <f t="shared" si="7"/>
        <v>122.00170070365056</v>
      </c>
      <c r="BE32" s="67">
        <f t="shared" si="7"/>
        <v>127.48518537915638</v>
      </c>
      <c r="BF32" s="67">
        <f t="shared" si="7"/>
        <v>131.6081082302095</v>
      </c>
      <c r="BG32" s="67">
        <f t="shared" si="7"/>
        <v>135.07743574170829</v>
      </c>
      <c r="BH32" s="67">
        <f t="shared" si="7"/>
        <v>139.2004616326773</v>
      </c>
      <c r="BI32" s="67">
        <f t="shared" si="7"/>
        <v>142.88527840693413</v>
      </c>
      <c r="BJ32" s="67">
        <f t="shared" si="7"/>
        <v>143.66127557475036</v>
      </c>
      <c r="BK32" s="67">
        <f t="shared" si="7"/>
        <v>148.93429118460023</v>
      </c>
      <c r="BL32" s="67">
        <f t="shared" si="7"/>
        <v>156.8145846053979</v>
      </c>
      <c r="BM32" s="67">
        <f t="shared" si="7"/>
        <v>168.96836897961342</v>
      </c>
      <c r="BN32" s="67">
        <f t="shared" si="7"/>
        <v>172.38131387441973</v>
      </c>
      <c r="BO32" s="67">
        <f t="shared" si="7"/>
        <v>176.45403270371975</v>
      </c>
      <c r="BP32" s="67">
        <f t="shared" si="7"/>
        <v>181.64890642225046</v>
      </c>
      <c r="BQ32" s="67">
        <f t="shared" si="7"/>
        <v>181.09416443903791</v>
      </c>
      <c r="BR32" s="67">
        <f t="shared" si="7"/>
        <v>183.19447836473483</v>
      </c>
      <c r="BS32" s="67">
        <f t="shared" si="7"/>
        <v>185.47245836679679</v>
      </c>
      <c r="BT32" s="67">
        <f t="shared" si="7"/>
        <v>183.38015715854681</v>
      </c>
      <c r="BU32" s="67">
        <f t="shared" si="7"/>
        <v>184.70536640440142</v>
      </c>
      <c r="BV32" s="67">
        <f t="shared" si="7"/>
        <v>186.89867677166745</v>
      </c>
      <c r="BW32" s="67">
        <f t="shared" si="7"/>
        <v>191.72855044208541</v>
      </c>
      <c r="BX32" s="67">
        <f t="shared" si="7"/>
        <v>184.65546429900385</v>
      </c>
      <c r="BY32" s="67">
        <f t="shared" si="7"/>
        <v>187.06321296190865</v>
      </c>
      <c r="BZ32" s="67">
        <f t="shared" si="7"/>
        <v>191.33398213039794</v>
      </c>
      <c r="CA32" s="67">
        <f t="shared" si="7"/>
        <v>196.42769830659557</v>
      </c>
      <c r="CB32" s="68">
        <f t="shared" si="7"/>
        <v>201.09778834820892</v>
      </c>
    </row>
    <row r="33" spans="2:80" x14ac:dyDescent="0.4">
      <c r="B33" s="69"/>
      <c r="C33" s="69"/>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1"/>
    </row>
    <row r="34" spans="2:80" x14ac:dyDescent="0.4">
      <c r="AL34" s="72"/>
      <c r="AT34" s="73"/>
      <c r="CB34" s="74"/>
    </row>
    <row r="35" spans="2:80" ht="30" x14ac:dyDescent="0.4">
      <c r="B35" s="60" t="s">
        <v>171</v>
      </c>
      <c r="CB35" s="74"/>
    </row>
    <row r="36" spans="2:80" x14ac:dyDescent="0.4">
      <c r="B36" s="64" t="s">
        <v>161</v>
      </c>
      <c r="AH36" s="75">
        <v>1.1143840253177972E-2</v>
      </c>
      <c r="AI36" s="75">
        <v>1.3757340031034364E-2</v>
      </c>
      <c r="AJ36" s="75">
        <v>1.3032241135719562E-2</v>
      </c>
      <c r="AK36" s="75">
        <v>1.3826697695049085E-2</v>
      </c>
      <c r="AL36" s="75">
        <v>1.4176196183623124E-2</v>
      </c>
      <c r="AM36" s="75">
        <v>1.4339685583540261E-2</v>
      </c>
      <c r="AN36" s="75">
        <v>1.4453455941202124E-2</v>
      </c>
      <c r="AO36" s="75">
        <v>1.4027348317339776E-2</v>
      </c>
      <c r="AP36" s="75">
        <v>1.3394997271601988E-2</v>
      </c>
      <c r="AQ36" s="75">
        <v>1.2262292860753175E-2</v>
      </c>
      <c r="AR36" s="75">
        <v>1.114124343219311E-2</v>
      </c>
      <c r="AS36" s="75">
        <v>1.0394489341476831E-2</v>
      </c>
      <c r="AT36" s="75">
        <v>1.0117209704487972E-2</v>
      </c>
      <c r="AU36" s="75">
        <v>1.1304935875690666E-2</v>
      </c>
      <c r="AV36" s="75">
        <v>1.260899215575715E-2</v>
      </c>
      <c r="AW36" s="75">
        <v>1.3026240680441876E-2</v>
      </c>
      <c r="AX36" s="75">
        <v>1.2581767816954534E-2</v>
      </c>
      <c r="AY36" s="75">
        <v>1.2389086028917667E-2</v>
      </c>
      <c r="AZ36" s="75">
        <v>1.2031405804483839E-2</v>
      </c>
      <c r="BA36" s="75">
        <v>1.1612191893383817E-2</v>
      </c>
      <c r="BB36" s="75">
        <v>1.1370617149012947E-2</v>
      </c>
      <c r="BC36" s="75">
        <v>1.183418618386776E-2</v>
      </c>
      <c r="BD36" s="75">
        <v>1.1353745036026288E-2</v>
      </c>
      <c r="BE36" s="75">
        <v>1.1404647878576209E-2</v>
      </c>
      <c r="BF36" s="75">
        <v>1.127286589455246E-2</v>
      </c>
      <c r="BG36" s="75">
        <v>3.7748728819149719E-3</v>
      </c>
      <c r="BH36" s="75">
        <v>3.1904726573040386E-3</v>
      </c>
      <c r="BI36" s="75">
        <v>2.4463836874428122E-3</v>
      </c>
      <c r="BJ36" s="75">
        <v>2.0327324045691323E-3</v>
      </c>
      <c r="BK36" s="75">
        <v>1.7700741900490784E-3</v>
      </c>
      <c r="BL36" s="75">
        <v>1.62759289066067E-3</v>
      </c>
      <c r="BM36" s="75">
        <v>1.3288303076353569E-3</v>
      </c>
      <c r="BN36" s="75">
        <v>1.1427036852179728E-3</v>
      </c>
      <c r="BO36" s="75">
        <v>1.0581742354570953E-3</v>
      </c>
      <c r="BP36" s="75">
        <v>9.7524753182742265E-4</v>
      </c>
      <c r="BQ36" s="75">
        <v>9.0546425911826561E-4</v>
      </c>
      <c r="BR36" s="75">
        <v>9.8135835100217404E-4</v>
      </c>
      <c r="BS36" s="75">
        <v>9.8995859216903341E-4</v>
      </c>
      <c r="BT36" s="75">
        <v>9.6875556826475954E-4</v>
      </c>
      <c r="BU36" s="75">
        <v>9.6278863678435551E-4</v>
      </c>
      <c r="BV36" s="75">
        <v>9.9062797814016934E-4</v>
      </c>
      <c r="BW36" s="75">
        <v>1.0416534509686136E-3</v>
      </c>
      <c r="BX36" s="75">
        <v>9.5799302596517139E-4</v>
      </c>
      <c r="BY36" s="75">
        <v>9.7853793221375977E-4</v>
      </c>
      <c r="BZ36" s="75">
        <v>1.0107035309635192E-3</v>
      </c>
      <c r="CA36" s="75">
        <v>1.0435487407266597E-3</v>
      </c>
      <c r="CB36" s="76">
        <v>1.0782086784835094E-3</v>
      </c>
    </row>
    <row r="37" spans="2:80" x14ac:dyDescent="0.4">
      <c r="B37" s="64" t="s">
        <v>162</v>
      </c>
      <c r="AH37" s="75">
        <v>2.2858884110022591E-2</v>
      </c>
      <c r="AI37" s="75">
        <v>2.0721021147942591E-2</v>
      </c>
      <c r="AJ37" s="75">
        <v>2.3515757160251338E-2</v>
      </c>
      <c r="AK37" s="75">
        <v>2.7948857033469752E-2</v>
      </c>
      <c r="AL37" s="75">
        <v>3.0132354065117464E-2</v>
      </c>
      <c r="AM37" s="75">
        <v>3.2361601240815177E-2</v>
      </c>
      <c r="AN37" s="75">
        <v>3.3261856404513734E-2</v>
      </c>
      <c r="AO37" s="75">
        <v>3.315265338097468E-2</v>
      </c>
      <c r="AP37" s="75">
        <v>3.3678835068936465E-2</v>
      </c>
      <c r="AQ37" s="75">
        <v>3.0487168557941587E-2</v>
      </c>
      <c r="AR37" s="75">
        <v>2.6151065561212241E-2</v>
      </c>
      <c r="AS37" s="75">
        <v>2.4421013000879122E-2</v>
      </c>
      <c r="AT37" s="75">
        <v>2.6347375435303393E-2</v>
      </c>
      <c r="AU37" s="75">
        <v>3.1743488344887362E-2</v>
      </c>
      <c r="AV37" s="75">
        <v>3.6917786324888631E-2</v>
      </c>
      <c r="AW37" s="75">
        <v>3.9136144304447743E-2</v>
      </c>
      <c r="AX37" s="75">
        <v>3.8804161712795687E-2</v>
      </c>
      <c r="AY37" s="75">
        <v>3.8793283123595264E-2</v>
      </c>
      <c r="AZ37" s="75">
        <v>3.72448572680723E-2</v>
      </c>
      <c r="BA37" s="75">
        <v>3.466199531147373E-2</v>
      </c>
      <c r="BB37" s="75">
        <v>3.3044881606126807E-2</v>
      </c>
      <c r="BC37" s="75">
        <v>3.0961642887365661E-2</v>
      </c>
      <c r="BD37" s="75">
        <v>2.8635517357737058E-2</v>
      </c>
      <c r="BE37" s="75">
        <v>2.8222371658436857E-2</v>
      </c>
      <c r="BF37" s="75">
        <v>2.7507187153274347E-2</v>
      </c>
      <c r="BG37" s="75">
        <v>2.7217049599311597E-2</v>
      </c>
      <c r="BH37" s="75">
        <v>2.6715061861747141E-2</v>
      </c>
      <c r="BI37" s="75">
        <v>2.6003491029019738E-2</v>
      </c>
      <c r="BJ37" s="75">
        <v>2.5612242531832353E-2</v>
      </c>
      <c r="BK37" s="75">
        <v>2.5646397253948097E-2</v>
      </c>
      <c r="BL37" s="75">
        <v>2.720299994046731E-2</v>
      </c>
      <c r="BM37" s="75">
        <v>3.1676215325950288E-2</v>
      </c>
      <c r="BN37" s="75">
        <v>3.1550238356065068E-2</v>
      </c>
      <c r="BO37" s="75">
        <v>3.1757801400397655E-2</v>
      </c>
      <c r="BP37" s="75">
        <v>3.1874484205402967E-2</v>
      </c>
      <c r="BQ37" s="75">
        <v>2.8682506469899584E-2</v>
      </c>
      <c r="BR37" s="75">
        <v>2.7960705345278884E-2</v>
      </c>
      <c r="BS37" s="75">
        <v>2.7661298124703009E-2</v>
      </c>
      <c r="BT37" s="75">
        <v>2.6691413779133432E-2</v>
      </c>
      <c r="BU37" s="75">
        <v>2.6964438873763302E-2</v>
      </c>
      <c r="BV37" s="75">
        <v>2.7568580166383094E-2</v>
      </c>
      <c r="BW37" s="75">
        <v>2.94132957632596E-2</v>
      </c>
      <c r="BX37" s="75">
        <v>2.5994371343848875E-2</v>
      </c>
      <c r="BY37" s="75">
        <v>2.5601151638446371E-2</v>
      </c>
      <c r="BZ37" s="75">
        <v>2.5625298942599857E-2</v>
      </c>
      <c r="CA37" s="75">
        <v>2.5904191556743079E-2</v>
      </c>
      <c r="CB37" s="76">
        <v>2.6311890788218096E-2</v>
      </c>
    </row>
    <row r="38" spans="2:80" x14ac:dyDescent="0.4">
      <c r="B38" s="64" t="s">
        <v>163</v>
      </c>
      <c r="AH38" s="75">
        <v>4.8645475371250503E-2</v>
      </c>
      <c r="AI38" s="75">
        <v>4.6363507516371971E-2</v>
      </c>
      <c r="AJ38" s="75">
        <v>4.8265048909188715E-2</v>
      </c>
      <c r="AK38" s="75">
        <v>5.1293596173668569E-2</v>
      </c>
      <c r="AL38" s="75">
        <v>5.2446781104295778E-2</v>
      </c>
      <c r="AM38" s="75">
        <v>5.2098697516214786E-2</v>
      </c>
      <c r="AN38" s="75">
        <v>5.1477320892879236E-2</v>
      </c>
      <c r="AO38" s="75">
        <v>5.1427017974428176E-2</v>
      </c>
      <c r="AP38" s="75">
        <v>5.1562833337953376E-2</v>
      </c>
      <c r="AQ38" s="75">
        <v>4.8649833624097846E-2</v>
      </c>
      <c r="AR38" s="75">
        <v>4.5704106678438002E-2</v>
      </c>
      <c r="AS38" s="75">
        <v>4.5253769760371071E-2</v>
      </c>
      <c r="AT38" s="75">
        <v>4.677547899486504E-2</v>
      </c>
      <c r="AU38" s="75">
        <v>4.9705590354238625E-2</v>
      </c>
      <c r="AV38" s="75">
        <v>5.2571907595286453E-2</v>
      </c>
      <c r="AW38" s="75">
        <v>5.342148904844634E-2</v>
      </c>
      <c r="AX38" s="75">
        <v>5.2230984690448887E-2</v>
      </c>
      <c r="AY38" s="75">
        <v>5.1551166711873708E-2</v>
      </c>
      <c r="AZ38" s="75">
        <v>5.1037509717462279E-2</v>
      </c>
      <c r="BA38" s="75">
        <v>5.0582418223414201E-2</v>
      </c>
      <c r="BB38" s="75">
        <v>5.0379984683890294E-2</v>
      </c>
      <c r="BC38" s="75">
        <v>5.1108489776137619E-2</v>
      </c>
      <c r="BD38" s="75">
        <v>5.1509649792555318E-2</v>
      </c>
      <c r="BE38" s="75">
        <v>5.3371497009298795E-2</v>
      </c>
      <c r="BF38" s="75">
        <v>5.2286290757311706E-2</v>
      </c>
      <c r="BG38" s="75">
        <v>5.2157653194358396E-2</v>
      </c>
      <c r="BH38" s="75">
        <v>5.322894671417612E-2</v>
      </c>
      <c r="BI38" s="75">
        <v>5.3089245125176585E-2</v>
      </c>
      <c r="BJ38" s="75">
        <v>5.2192139203594778E-2</v>
      </c>
      <c r="BK38" s="75">
        <v>5.3035416225397092E-2</v>
      </c>
      <c r="BL38" s="75">
        <v>5.7425989913925377E-2</v>
      </c>
      <c r="BM38" s="75">
        <v>6.2034847366287935E-2</v>
      </c>
      <c r="BN38" s="75">
        <v>6.1855390291134286E-2</v>
      </c>
      <c r="BO38" s="75">
        <v>6.2444132315649013E-2</v>
      </c>
      <c r="BP38" s="75">
        <v>6.3667631797677565E-2</v>
      </c>
      <c r="BQ38" s="75">
        <v>6.1277085409020486E-2</v>
      </c>
      <c r="BR38" s="75">
        <v>6.0965091457358095E-2</v>
      </c>
      <c r="BS38" s="75">
        <v>6.0153771256854359E-2</v>
      </c>
      <c r="BT38" s="75">
        <v>5.8432213783862041E-2</v>
      </c>
      <c r="BU38" s="75">
        <v>5.7483734709114248E-2</v>
      </c>
      <c r="BV38" s="75">
        <v>5.6284849238866744E-2</v>
      </c>
      <c r="BW38" s="75">
        <v>5.5695443126140554E-2</v>
      </c>
      <c r="BX38" s="75">
        <v>5.4764370793588528E-2</v>
      </c>
      <c r="BY38" s="75">
        <v>5.4794461079019093E-2</v>
      </c>
      <c r="BZ38" s="75">
        <v>5.5468009346768203E-2</v>
      </c>
      <c r="CA38" s="75">
        <v>5.6279009182840262E-2</v>
      </c>
      <c r="CB38" s="76">
        <v>5.6581495326989195E-2</v>
      </c>
    </row>
    <row r="39" spans="2:80" ht="26.25" customHeight="1" x14ac:dyDescent="0.4">
      <c r="B39" s="64" t="s">
        <v>164</v>
      </c>
      <c r="D39" s="77"/>
      <c r="E39" s="77"/>
      <c r="F39" s="77"/>
      <c r="G39" s="77"/>
      <c r="H39" s="77"/>
      <c r="I39" s="77"/>
      <c r="J39" s="77"/>
      <c r="K39" s="75">
        <v>2.9834338889457E-2</v>
      </c>
      <c r="L39" s="75">
        <v>2.8550484748167411E-2</v>
      </c>
      <c r="M39" s="75">
        <v>2.9457260968129079E-2</v>
      </c>
      <c r="N39" s="75">
        <v>3.6783876500857633E-2</v>
      </c>
      <c r="O39" s="75">
        <v>3.5873897813745621E-2</v>
      </c>
      <c r="P39" s="75">
        <v>3.4108760193919355E-2</v>
      </c>
      <c r="Q39" s="75">
        <v>3.7517339498488352E-2</v>
      </c>
      <c r="R39" s="75">
        <v>3.7948839895369776E-2</v>
      </c>
      <c r="S39" s="75">
        <v>4.1175917510264191E-2</v>
      </c>
      <c r="T39" s="75">
        <v>3.9312286346269855E-2</v>
      </c>
      <c r="U39" s="75">
        <v>4.4657885596729806E-2</v>
      </c>
      <c r="V39" s="75">
        <v>4.3898712618343931E-2</v>
      </c>
      <c r="W39" s="75">
        <v>4.6530016708634367E-2</v>
      </c>
      <c r="X39" s="75">
        <v>4.6382824027543144E-2</v>
      </c>
      <c r="Y39" s="75">
        <v>4.5196618167518687E-2</v>
      </c>
      <c r="Z39" s="75">
        <v>4.3684493182959999E-2</v>
      </c>
      <c r="AA39" s="75">
        <v>4.5733682595284965E-2</v>
      </c>
      <c r="AB39" s="75">
        <v>4.5233935946915833E-2</v>
      </c>
      <c r="AC39" s="75">
        <v>4.6552024553220793E-2</v>
      </c>
      <c r="AD39" s="75">
        <v>5.0132273945793886E-2</v>
      </c>
      <c r="AE39" s="75">
        <v>5.4530673601735975E-2</v>
      </c>
      <c r="AF39" s="75">
        <v>5.5009984768996455E-2</v>
      </c>
      <c r="AG39" s="75">
        <v>5.4775135545892611E-2</v>
      </c>
      <c r="AH39" s="75">
        <v>5.446356512457369E-2</v>
      </c>
      <c r="AI39" s="75">
        <v>5.1392996913062011E-2</v>
      </c>
      <c r="AJ39" s="75">
        <v>5.4384566147488517E-2</v>
      </c>
      <c r="AK39" s="75">
        <v>5.6661402506636198E-2</v>
      </c>
      <c r="AL39" s="75">
        <v>5.5707323937629824E-2</v>
      </c>
      <c r="AM39" s="75">
        <v>5.5361676901222547E-2</v>
      </c>
      <c r="AN39" s="75">
        <v>5.4101923116818454E-2</v>
      </c>
      <c r="AO39" s="75">
        <v>5.2995767043375414E-2</v>
      </c>
      <c r="AP39" s="75">
        <v>5.3268328996343754E-2</v>
      </c>
      <c r="AQ39" s="75">
        <v>4.9723724099868284E-2</v>
      </c>
      <c r="AR39" s="75">
        <v>4.5664592242307726E-2</v>
      </c>
      <c r="AS39" s="75">
        <v>4.408461704944748E-2</v>
      </c>
      <c r="AT39" s="75">
        <v>4.496377476953007E-2</v>
      </c>
      <c r="AU39" s="75">
        <v>4.9315726226698837E-2</v>
      </c>
      <c r="AV39" s="75">
        <v>5.0630910114569827E-2</v>
      </c>
      <c r="AW39" s="75">
        <v>5.0640252414898994E-2</v>
      </c>
      <c r="AX39" s="75">
        <v>4.8625613550116978E-2</v>
      </c>
      <c r="AY39" s="75">
        <v>4.7135598677018296E-2</v>
      </c>
      <c r="AZ39" s="75">
        <v>4.5859780592736828E-2</v>
      </c>
      <c r="BA39" s="75">
        <v>4.4740708613786082E-2</v>
      </c>
      <c r="BB39" s="75">
        <v>4.4655561187595547E-2</v>
      </c>
      <c r="BC39" s="75">
        <v>4.4449296631910669E-2</v>
      </c>
      <c r="BD39" s="75">
        <v>4.3140839082825178E-2</v>
      </c>
      <c r="BE39" s="75">
        <v>4.4530084233354104E-2</v>
      </c>
      <c r="BF39" s="75">
        <v>4.4324268143754571E-2</v>
      </c>
      <c r="BG39" s="75">
        <v>4.4077376469441945E-2</v>
      </c>
      <c r="BH39" s="75">
        <v>4.370918409727164E-2</v>
      </c>
      <c r="BI39" s="75">
        <v>4.2891287997923321E-2</v>
      </c>
      <c r="BJ39" s="75">
        <v>4.2277407019928229E-2</v>
      </c>
      <c r="BK39" s="75">
        <v>4.2960441587344071E-2</v>
      </c>
      <c r="BL39" s="75">
        <v>4.6173386478279996E-2</v>
      </c>
      <c r="BM39" s="75">
        <v>4.996832326452056E-2</v>
      </c>
      <c r="BN39" s="75">
        <v>4.9533408152056743E-2</v>
      </c>
      <c r="BO39" s="75">
        <v>5.0639380624370539E-2</v>
      </c>
      <c r="BP39" s="75">
        <v>5.1802290672279538E-2</v>
      </c>
      <c r="BQ39" s="75">
        <v>5.0744005560338111E-2</v>
      </c>
      <c r="BR39" s="75">
        <v>5.0497675263504613E-2</v>
      </c>
      <c r="BS39" s="75">
        <v>5.0447150369063373E-2</v>
      </c>
      <c r="BT39" s="75">
        <v>4.9466624931437907E-2</v>
      </c>
      <c r="BU39" s="75">
        <v>4.8925484715809861E-2</v>
      </c>
      <c r="BV39" s="75">
        <v>4.8356829260293464E-2</v>
      </c>
      <c r="BW39" s="75">
        <v>4.7946742494351255E-2</v>
      </c>
      <c r="BX39" s="75">
        <v>4.7994440287139735E-2</v>
      </c>
      <c r="BY39" s="75">
        <v>4.8156531473222693E-2</v>
      </c>
      <c r="BZ39" s="75">
        <v>4.8957435362139298E-2</v>
      </c>
      <c r="CA39" s="75">
        <v>4.998908893917442E-2</v>
      </c>
      <c r="CB39" s="76">
        <v>5.0650388690938235E-2</v>
      </c>
    </row>
    <row r="40" spans="2:80" x14ac:dyDescent="0.4">
      <c r="B40" s="64" t="s">
        <v>165</v>
      </c>
      <c r="D40" s="77"/>
      <c r="E40" s="77"/>
      <c r="F40" s="77"/>
      <c r="G40" s="77"/>
      <c r="H40" s="77"/>
      <c r="I40" s="77"/>
      <c r="J40" s="77"/>
      <c r="K40" s="75">
        <v>5.8339298496778809E-3</v>
      </c>
      <c r="L40" s="75">
        <v>5.7365807519508157E-3</v>
      </c>
      <c r="M40" s="75">
        <v>5.3162643908076625E-3</v>
      </c>
      <c r="N40" s="75">
        <v>5.65180102915952E-3</v>
      </c>
      <c r="O40" s="75">
        <v>6.3816080847123244E-3</v>
      </c>
      <c r="P40" s="75">
        <v>6.7458378744033971E-3</v>
      </c>
      <c r="Q40" s="75">
        <v>6.0857193668860041E-3</v>
      </c>
      <c r="R40" s="75">
        <v>6.7873764310221827E-3</v>
      </c>
      <c r="S40" s="75">
        <v>6.8135518851662651E-3</v>
      </c>
      <c r="T40" s="75">
        <v>6.4146390508747235E-3</v>
      </c>
      <c r="U40" s="75">
        <v>6.5697721018461615E-3</v>
      </c>
      <c r="V40" s="75">
        <v>7.4512848770224918E-3</v>
      </c>
      <c r="W40" s="75">
        <v>9.0767891182077041E-3</v>
      </c>
      <c r="X40" s="75">
        <v>9.1717811089964286E-3</v>
      </c>
      <c r="Y40" s="75">
        <v>9.2548171451042084E-3</v>
      </c>
      <c r="Z40" s="75">
        <v>9.7673371099908177E-3</v>
      </c>
      <c r="AA40" s="75">
        <v>1.0634406435513121E-2</v>
      </c>
      <c r="AB40" s="75">
        <v>1.1446949691922269E-2</v>
      </c>
      <c r="AC40" s="75">
        <v>1.1772737708285505E-2</v>
      </c>
      <c r="AD40" s="75">
        <v>1.2315125322352126E-2</v>
      </c>
      <c r="AE40" s="75">
        <v>1.3674951755439419E-2</v>
      </c>
      <c r="AF40" s="75">
        <v>1.4680289953178768E-2</v>
      </c>
      <c r="AG40" s="75">
        <v>1.5133495365204964E-2</v>
      </c>
      <c r="AH40" s="75">
        <v>1.4016818098982062E-2</v>
      </c>
      <c r="AI40" s="75">
        <v>1.2657737364865737E-2</v>
      </c>
      <c r="AJ40" s="75">
        <v>1.4336354074257074E-2</v>
      </c>
      <c r="AK40" s="75">
        <v>1.9680958301132354E-2</v>
      </c>
      <c r="AL40" s="75">
        <v>2.4219378562010726E-2</v>
      </c>
      <c r="AM40" s="75">
        <v>2.6422491415276892E-2</v>
      </c>
      <c r="AN40" s="75">
        <v>2.7962471215484515E-2</v>
      </c>
      <c r="AO40" s="75">
        <v>2.8877593659772272E-2</v>
      </c>
      <c r="AP40" s="75">
        <v>2.8933759346487037E-2</v>
      </c>
      <c r="AQ40" s="75">
        <v>2.6228811651952334E-2</v>
      </c>
      <c r="AR40" s="75">
        <v>2.324429944327315E-2</v>
      </c>
      <c r="AS40" s="75">
        <v>2.2598080920265315E-2</v>
      </c>
      <c r="AT40" s="75">
        <v>2.475713075069455E-2</v>
      </c>
      <c r="AU40" s="75">
        <v>2.8392162976269345E-2</v>
      </c>
      <c r="AV40" s="75">
        <v>3.4630718825676123E-2</v>
      </c>
      <c r="AW40" s="75">
        <v>3.6924641831608984E-2</v>
      </c>
      <c r="AX40" s="75">
        <v>3.7044025687298227E-2</v>
      </c>
      <c r="AY40" s="75">
        <v>3.6927094287924553E-2</v>
      </c>
      <c r="AZ40" s="75">
        <v>3.5285100818562051E-2</v>
      </c>
      <c r="BA40" s="75">
        <v>3.2829872872026385E-2</v>
      </c>
      <c r="BB40" s="75">
        <v>3.0961525288135061E-2</v>
      </c>
      <c r="BC40" s="75">
        <v>2.9130743738959981E-2</v>
      </c>
      <c r="BD40" s="75">
        <v>2.6776720653960171E-2</v>
      </c>
      <c r="BE40" s="75">
        <v>2.6945618262072004E-2</v>
      </c>
      <c r="BF40" s="75">
        <v>2.6662836214812455E-2</v>
      </c>
      <c r="BG40" s="75">
        <v>2.6214911861146183E-2</v>
      </c>
      <c r="BH40" s="75">
        <v>2.6212691956276558E-2</v>
      </c>
      <c r="BI40" s="75">
        <v>2.5148873007618575E-2</v>
      </c>
      <c r="BJ40" s="75">
        <v>2.4894111984521624E-2</v>
      </c>
      <c r="BK40" s="75">
        <v>2.4660317157150616E-2</v>
      </c>
      <c r="BL40" s="75">
        <v>2.6029269523577463E-2</v>
      </c>
      <c r="BM40" s="75">
        <v>2.9985444405885117E-2</v>
      </c>
      <c r="BN40" s="75">
        <v>3.0063834919263416E-2</v>
      </c>
      <c r="BO40" s="75">
        <v>2.9927518048299795E-2</v>
      </c>
      <c r="BP40" s="75">
        <v>2.9789778819748685E-2</v>
      </c>
      <c r="BQ40" s="75">
        <v>2.556064029566384E-2</v>
      </c>
      <c r="BR40" s="75">
        <v>2.4490324590426583E-2</v>
      </c>
      <c r="BS40" s="75">
        <v>2.3471486615538096E-2</v>
      </c>
      <c r="BT40" s="75">
        <v>2.2248820327217256E-2</v>
      </c>
      <c r="BU40" s="75">
        <v>2.1870362306523512E-2</v>
      </c>
      <c r="BV40" s="75">
        <v>2.2125982575455835E-2</v>
      </c>
      <c r="BW40" s="75">
        <v>2.3771739408316943E-2</v>
      </c>
      <c r="BX40" s="75">
        <v>2.0517746592082518E-2</v>
      </c>
      <c r="BY40" s="75">
        <v>1.9994330130876408E-2</v>
      </c>
      <c r="BZ40" s="75">
        <v>1.9732486602943859E-2</v>
      </c>
      <c r="CA40" s="75">
        <v>1.9584265003102029E-2</v>
      </c>
      <c r="CB40" s="76">
        <v>1.9568678423319906E-2</v>
      </c>
    </row>
    <row r="41" spans="2:80" x14ac:dyDescent="0.4">
      <c r="B41" s="64" t="s">
        <v>166</v>
      </c>
      <c r="D41" s="77"/>
      <c r="E41" s="77"/>
      <c r="F41" s="77"/>
      <c r="G41" s="77"/>
      <c r="H41" s="77"/>
      <c r="I41" s="77"/>
      <c r="J41" s="77"/>
      <c r="K41" s="75">
        <v>1.2511504243787708E-2</v>
      </c>
      <c r="L41" s="75">
        <v>1.2097422558524475E-2</v>
      </c>
      <c r="M41" s="75">
        <v>1.1948259767969064E-2</v>
      </c>
      <c r="N41" s="75">
        <v>1.2753001715265867E-2</v>
      </c>
      <c r="O41" s="75">
        <v>1.211498973305955E-2</v>
      </c>
      <c r="P41" s="75">
        <v>1.1375850276222331E-2</v>
      </c>
      <c r="Q41" s="75">
        <v>1.1637915703361194E-2</v>
      </c>
      <c r="R41" s="75">
        <v>1.1173013554370352E-2</v>
      </c>
      <c r="S41" s="75">
        <v>1.1263985959193909E-2</v>
      </c>
      <c r="T41" s="75">
        <v>1.0637442187814197E-2</v>
      </c>
      <c r="U41" s="75">
        <v>1.082048678831922E-2</v>
      </c>
      <c r="V41" s="75">
        <v>1.0176326203476431E-2</v>
      </c>
      <c r="W41" s="75">
        <v>1.0041653919469087E-2</v>
      </c>
      <c r="X41" s="75">
        <v>1.2281076919787009E-2</v>
      </c>
      <c r="Y41" s="75">
        <v>1.2243413291388122E-2</v>
      </c>
      <c r="Z41" s="75">
        <v>9.5473208253209294E-3</v>
      </c>
      <c r="AA41" s="75">
        <v>9.1929258955004093E-3</v>
      </c>
      <c r="AB41" s="75">
        <v>9.6431715078881437E-3</v>
      </c>
      <c r="AC41" s="75">
        <v>8.1936707790089287E-3</v>
      </c>
      <c r="AD41" s="75">
        <v>7.9015768497660704E-3</v>
      </c>
      <c r="AE41" s="75">
        <v>9.1312666164205438E-3</v>
      </c>
      <c r="AF41" s="75">
        <v>8.6802617476166317E-3</v>
      </c>
      <c r="AG41" s="75">
        <v>1.0707974742327106E-2</v>
      </c>
      <c r="AH41" s="75">
        <v>1.4167816510895317E-2</v>
      </c>
      <c r="AI41" s="75">
        <v>1.679113441742118E-2</v>
      </c>
      <c r="AJ41" s="75">
        <v>1.6092126983414001E-2</v>
      </c>
      <c r="AK41" s="75">
        <v>1.672679009441887E-2</v>
      </c>
      <c r="AL41" s="75">
        <v>1.6828628853395824E-2</v>
      </c>
      <c r="AM41" s="75">
        <v>1.701581602407078E-2</v>
      </c>
      <c r="AN41" s="75">
        <v>1.7128238906292143E-2</v>
      </c>
      <c r="AO41" s="75">
        <v>1.6733658969594955E-2</v>
      </c>
      <c r="AP41" s="75">
        <v>1.6434577335661036E-2</v>
      </c>
      <c r="AQ41" s="75">
        <v>1.544675929097197E-2</v>
      </c>
      <c r="AR41" s="75">
        <v>1.4087523986262496E-2</v>
      </c>
      <c r="AS41" s="75">
        <v>1.3386574133014207E-2</v>
      </c>
      <c r="AT41" s="75">
        <v>1.3519158614431788E-2</v>
      </c>
      <c r="AU41" s="75">
        <v>1.5046125371848462E-2</v>
      </c>
      <c r="AV41" s="75">
        <v>1.6837057135686236E-2</v>
      </c>
      <c r="AW41" s="75">
        <v>1.801897978682801E-2</v>
      </c>
      <c r="AX41" s="75">
        <v>1.7947274982783964E-2</v>
      </c>
      <c r="AY41" s="75">
        <v>1.8670842899443797E-2</v>
      </c>
      <c r="AZ41" s="75">
        <v>1.9168891378719563E-2</v>
      </c>
      <c r="BA41" s="75">
        <v>1.9286023942459242E-2</v>
      </c>
      <c r="BB41" s="75">
        <v>1.9178396963299479E-2</v>
      </c>
      <c r="BC41" s="75">
        <v>2.0324278476500372E-2</v>
      </c>
      <c r="BD41" s="75">
        <v>2.1581352449533315E-2</v>
      </c>
      <c r="BE41" s="75">
        <v>2.1522814050885776E-2</v>
      </c>
      <c r="BF41" s="75">
        <v>2.0079239446571494E-2</v>
      </c>
      <c r="BG41" s="75">
        <v>1.2857287344996859E-2</v>
      </c>
      <c r="BH41" s="75">
        <v>1.32126051796791E-2</v>
      </c>
      <c r="BI41" s="75">
        <v>1.3498958836097237E-2</v>
      </c>
      <c r="BJ41" s="75">
        <v>1.2665595135546409E-2</v>
      </c>
      <c r="BK41" s="75">
        <v>1.2831128924899586E-2</v>
      </c>
      <c r="BL41" s="75">
        <v>1.4053926743195926E-2</v>
      </c>
      <c r="BM41" s="75">
        <v>1.5086125329467912E-2</v>
      </c>
      <c r="BN41" s="75">
        <v>1.4951089261097169E-2</v>
      </c>
      <c r="BO41" s="75">
        <v>1.4693209278833384E-2</v>
      </c>
      <c r="BP41" s="75">
        <v>1.4925294042879697E-2</v>
      </c>
      <c r="BQ41" s="75">
        <v>1.4560410282036433E-2</v>
      </c>
      <c r="BR41" s="75">
        <v>1.4919155299707953E-2</v>
      </c>
      <c r="BS41" s="75">
        <v>1.4886390989124939E-2</v>
      </c>
      <c r="BT41" s="75">
        <v>1.4376937872605121E-2</v>
      </c>
      <c r="BU41" s="75">
        <v>1.4615115197328526E-2</v>
      </c>
      <c r="BV41" s="75">
        <v>1.4361245547640639E-2</v>
      </c>
      <c r="BW41" s="75">
        <v>1.4431910437682376E-2</v>
      </c>
      <c r="BX41" s="75">
        <v>1.3204548284180303E-2</v>
      </c>
      <c r="BY41" s="75">
        <v>1.3223289045580091E-2</v>
      </c>
      <c r="BZ41" s="75">
        <v>1.3414089855248381E-2</v>
      </c>
      <c r="CA41" s="75">
        <v>1.3653395538033564E-2</v>
      </c>
      <c r="CB41" s="76">
        <v>1.3752527679432646E-2</v>
      </c>
    </row>
    <row r="42" spans="2:80" x14ac:dyDescent="0.4">
      <c r="B42" s="66" t="s">
        <v>167</v>
      </c>
      <c r="D42" s="78"/>
      <c r="E42" s="78"/>
      <c r="F42" s="78"/>
      <c r="G42" s="78"/>
      <c r="H42" s="78"/>
      <c r="I42" s="78"/>
      <c r="J42" s="78"/>
      <c r="K42" s="79">
        <f t="shared" ref="K42:AP42" si="8">SUM(K39:K41)</f>
        <v>4.8179772982922586E-2</v>
      </c>
      <c r="L42" s="79">
        <f t="shared" si="8"/>
        <v>4.6384488058642703E-2</v>
      </c>
      <c r="M42" s="79">
        <f t="shared" si="8"/>
        <v>4.6721785126905807E-2</v>
      </c>
      <c r="N42" s="79">
        <f t="shared" si="8"/>
        <v>5.518867924528302E-2</v>
      </c>
      <c r="O42" s="79">
        <f t="shared" si="8"/>
        <v>5.4370495631517496E-2</v>
      </c>
      <c r="P42" s="79">
        <f t="shared" si="8"/>
        <v>5.2230448344545079E-2</v>
      </c>
      <c r="Q42" s="79">
        <f t="shared" si="8"/>
        <v>5.524097456873555E-2</v>
      </c>
      <c r="R42" s="79">
        <f t="shared" si="8"/>
        <v>5.5909229880762308E-2</v>
      </c>
      <c r="S42" s="79">
        <f t="shared" si="8"/>
        <v>5.9253455354624368E-2</v>
      </c>
      <c r="T42" s="79">
        <f t="shared" si="8"/>
        <v>5.6364367584958774E-2</v>
      </c>
      <c r="U42" s="79">
        <f t="shared" si="8"/>
        <v>6.204814448689519E-2</v>
      </c>
      <c r="V42" s="79">
        <f t="shared" si="8"/>
        <v>6.1526323698842852E-2</v>
      </c>
      <c r="W42" s="79">
        <f t="shared" si="8"/>
        <v>6.5648459746311158E-2</v>
      </c>
      <c r="X42" s="79">
        <f t="shared" si="8"/>
        <v>6.7835682056326577E-2</v>
      </c>
      <c r="Y42" s="79">
        <f t="shared" si="8"/>
        <v>6.6694848604011009E-2</v>
      </c>
      <c r="Z42" s="79">
        <f t="shared" si="8"/>
        <v>6.2999151118271743E-2</v>
      </c>
      <c r="AA42" s="79">
        <f t="shared" si="8"/>
        <v>6.5561014926298497E-2</v>
      </c>
      <c r="AB42" s="79">
        <f t="shared" si="8"/>
        <v>6.6324057146726248E-2</v>
      </c>
      <c r="AC42" s="79">
        <f t="shared" si="8"/>
        <v>6.6518433040515232E-2</v>
      </c>
      <c r="AD42" s="79">
        <f t="shared" si="8"/>
        <v>7.0348976117912077E-2</v>
      </c>
      <c r="AE42" s="79">
        <f t="shared" si="8"/>
        <v>7.7336891973595931E-2</v>
      </c>
      <c r="AF42" s="79">
        <f t="shared" si="8"/>
        <v>7.8370536469791849E-2</v>
      </c>
      <c r="AG42" s="79">
        <f t="shared" si="8"/>
        <v>8.0616605653424683E-2</v>
      </c>
      <c r="AH42" s="79">
        <f t="shared" si="8"/>
        <v>8.2648199734451061E-2</v>
      </c>
      <c r="AI42" s="79">
        <f t="shared" si="8"/>
        <v>8.0841868695348928E-2</v>
      </c>
      <c r="AJ42" s="79">
        <f t="shared" si="8"/>
        <v>8.4813047205159586E-2</v>
      </c>
      <c r="AK42" s="79">
        <f t="shared" si="8"/>
        <v>9.3069150902187411E-2</v>
      </c>
      <c r="AL42" s="79">
        <f t="shared" si="8"/>
        <v>9.6755331353036378E-2</v>
      </c>
      <c r="AM42" s="79">
        <f t="shared" si="8"/>
        <v>9.8799984340570218E-2</v>
      </c>
      <c r="AN42" s="79">
        <f t="shared" si="8"/>
        <v>9.9192633238595118E-2</v>
      </c>
      <c r="AO42" s="79">
        <f t="shared" si="8"/>
        <v>9.8607019672742643E-2</v>
      </c>
      <c r="AP42" s="79">
        <f t="shared" si="8"/>
        <v>9.8636665678491831E-2</v>
      </c>
      <c r="AQ42" s="79">
        <f t="shared" ref="AQ42:BV42" si="9">SUM(AQ39:AQ41)</f>
        <v>9.1399295042792594E-2</v>
      </c>
      <c r="AR42" s="79">
        <f t="shared" si="9"/>
        <v>8.2996415671843363E-2</v>
      </c>
      <c r="AS42" s="79">
        <f t="shared" si="9"/>
        <v>8.0069272102727004E-2</v>
      </c>
      <c r="AT42" s="79">
        <f t="shared" si="9"/>
        <v>8.32400641346564E-2</v>
      </c>
      <c r="AU42" s="79">
        <f t="shared" si="9"/>
        <v>9.2754014574816648E-2</v>
      </c>
      <c r="AV42" s="79">
        <f t="shared" si="9"/>
        <v>0.10209868607593217</v>
      </c>
      <c r="AW42" s="79">
        <f t="shared" si="9"/>
        <v>0.10558387403333599</v>
      </c>
      <c r="AX42" s="79">
        <f t="shared" si="9"/>
        <v>0.10361691422019917</v>
      </c>
      <c r="AY42" s="79">
        <f t="shared" si="9"/>
        <v>0.10273353586438663</v>
      </c>
      <c r="AZ42" s="79">
        <f t="shared" si="9"/>
        <v>0.10031377279001845</v>
      </c>
      <c r="BA42" s="79">
        <f t="shared" si="9"/>
        <v>9.6856605428271708E-2</v>
      </c>
      <c r="BB42" s="79">
        <f t="shared" si="9"/>
        <v>9.479548343903009E-2</v>
      </c>
      <c r="BC42" s="79">
        <f t="shared" si="9"/>
        <v>9.3904318847371021E-2</v>
      </c>
      <c r="BD42" s="79">
        <f t="shared" si="9"/>
        <v>9.1498912186318657E-2</v>
      </c>
      <c r="BE42" s="79">
        <f t="shared" si="9"/>
        <v>9.2998516546311888E-2</v>
      </c>
      <c r="BF42" s="79">
        <f t="shared" si="9"/>
        <v>9.1066343805138533E-2</v>
      </c>
      <c r="BG42" s="79">
        <f t="shared" si="9"/>
        <v>8.314957567558498E-2</v>
      </c>
      <c r="BH42" s="79">
        <f t="shared" si="9"/>
        <v>8.3134481233227309E-2</v>
      </c>
      <c r="BI42" s="79">
        <f t="shared" si="9"/>
        <v>8.1539119841639127E-2</v>
      </c>
      <c r="BJ42" s="79">
        <f t="shared" si="9"/>
        <v>7.9837114139996265E-2</v>
      </c>
      <c r="BK42" s="79">
        <f t="shared" si="9"/>
        <v>8.0451887669394276E-2</v>
      </c>
      <c r="BL42" s="79">
        <f t="shared" si="9"/>
        <v>8.6256582745053392E-2</v>
      </c>
      <c r="BM42" s="79">
        <f t="shared" si="9"/>
        <v>9.5039892999873601E-2</v>
      </c>
      <c r="BN42" s="79">
        <f t="shared" si="9"/>
        <v>9.4548332332417329E-2</v>
      </c>
      <c r="BO42" s="79">
        <f t="shared" si="9"/>
        <v>9.526010795150372E-2</v>
      </c>
      <c r="BP42" s="79">
        <f t="shared" si="9"/>
        <v>9.6517363534907918E-2</v>
      </c>
      <c r="BQ42" s="79">
        <f t="shared" si="9"/>
        <v>9.0865056138038386E-2</v>
      </c>
      <c r="BR42" s="79">
        <f t="shared" si="9"/>
        <v>8.9907155153639159E-2</v>
      </c>
      <c r="BS42" s="79">
        <f t="shared" si="9"/>
        <v>8.88050279737264E-2</v>
      </c>
      <c r="BT42" s="79">
        <f t="shared" si="9"/>
        <v>8.6092383131260289E-2</v>
      </c>
      <c r="BU42" s="79">
        <f t="shared" si="9"/>
        <v>8.5410962219661907E-2</v>
      </c>
      <c r="BV42" s="79">
        <f t="shared" si="9"/>
        <v>8.4844057383389931E-2</v>
      </c>
      <c r="BW42" s="79">
        <f t="shared" ref="BW42:CB42" si="10">SUM(BW39:BW41)</f>
        <v>8.6150392340350573E-2</v>
      </c>
      <c r="BX42" s="79">
        <f t="shared" si="10"/>
        <v>8.1716735163402554E-2</v>
      </c>
      <c r="BY42" s="79">
        <f t="shared" si="10"/>
        <v>8.1374150649679192E-2</v>
      </c>
      <c r="BZ42" s="79">
        <f t="shared" si="10"/>
        <v>8.2104011820331529E-2</v>
      </c>
      <c r="CA42" s="79">
        <f t="shared" si="10"/>
        <v>8.3226749480310017E-2</v>
      </c>
      <c r="CB42" s="80">
        <f t="shared" si="10"/>
        <v>8.397159479369079E-2</v>
      </c>
    </row>
    <row r="43" spans="2:80" ht="51" customHeight="1" x14ac:dyDescent="0.4">
      <c r="B43" s="60" t="s">
        <v>172</v>
      </c>
      <c r="CB43" s="74"/>
    </row>
    <row r="44" spans="2:80" x14ac:dyDescent="0.4">
      <c r="B44" s="64" t="s">
        <v>161</v>
      </c>
      <c r="AH44" s="75">
        <v>1.9896388564551106E-4</v>
      </c>
      <c r="AI44" s="75">
        <v>1.9455815945179224E-4</v>
      </c>
      <c r="AJ44" s="75">
        <v>2.021285233765434E-4</v>
      </c>
      <c r="AK44" s="75">
        <v>2.0947688094822677E-4</v>
      </c>
      <c r="AL44" s="75">
        <v>2.1982991538764172E-4</v>
      </c>
      <c r="AM44" s="75">
        <v>2.1992347269322589E-4</v>
      </c>
      <c r="AN44" s="75">
        <v>2.1791923279724869E-4</v>
      </c>
      <c r="AO44" s="75">
        <v>2.21152358886206E-4</v>
      </c>
      <c r="AP44" s="75">
        <v>2.217772353831851E-4</v>
      </c>
      <c r="AQ44" s="75">
        <v>2.1800221590473397E-4</v>
      </c>
      <c r="AR44" s="75">
        <v>2.1002840544439379E-4</v>
      </c>
      <c r="AS44" s="75">
        <v>2.0700679379965066E-4</v>
      </c>
      <c r="AT44" s="75">
        <v>2.2298203152034012E-4</v>
      </c>
      <c r="AU44" s="75">
        <v>2.561529337131934E-4</v>
      </c>
      <c r="AV44" s="75">
        <v>3.1670084153300019E-4</v>
      </c>
      <c r="AW44" s="75">
        <v>4.1655249748558793E-4</v>
      </c>
      <c r="AX44" s="75">
        <v>4.4584941251775022E-4</v>
      </c>
      <c r="AY44" s="75">
        <v>5.0653107006482033E-4</v>
      </c>
      <c r="AZ44" s="75">
        <v>4.8218606858324423E-4</v>
      </c>
      <c r="BA44" s="75">
        <v>5.0699260838361437E-4</v>
      </c>
      <c r="BB44" s="75">
        <v>5.2432489027189294E-4</v>
      </c>
      <c r="BC44" s="75">
        <v>5.370109706917829E-4</v>
      </c>
      <c r="BD44" s="75">
        <v>6.0271822388804474E-4</v>
      </c>
      <c r="BE44" s="75">
        <v>5.9277576207192014E-4</v>
      </c>
      <c r="BF44" s="75">
        <v>6.2977554899101807E-4</v>
      </c>
      <c r="BG44" s="75">
        <v>6.2408990557651155E-4</v>
      </c>
      <c r="BH44" s="75">
        <v>6.3051682295653898E-4</v>
      </c>
      <c r="BI44" s="75">
        <v>6.5079262489866924E-4</v>
      </c>
      <c r="BJ44" s="75">
        <v>6.516680621762161E-4</v>
      </c>
      <c r="BK44" s="75">
        <v>6.6278904937324518E-4</v>
      </c>
      <c r="BL44" s="75">
        <v>7.026851597798818E-4</v>
      </c>
      <c r="BM44" s="75">
        <v>7.6568768696474217E-4</v>
      </c>
      <c r="BN44" s="75">
        <v>7.5231987685054312E-4</v>
      </c>
      <c r="BO44" s="75">
        <v>7.8786921663279077E-4</v>
      </c>
      <c r="BP44" s="75">
        <v>8.058738822620833E-4</v>
      </c>
      <c r="BQ44" s="75">
        <v>8.1014679854354832E-4</v>
      </c>
      <c r="BR44" s="75">
        <v>9.1752027054407565E-4</v>
      </c>
      <c r="BS44" s="75">
        <v>9.4849017331640514E-4</v>
      </c>
      <c r="BT44" s="75">
        <v>9.394538411289391E-4</v>
      </c>
      <c r="BU44" s="75">
        <v>9.4235964807419656E-4</v>
      </c>
      <c r="BV44" s="75">
        <v>9.7554880127537474E-4</v>
      </c>
      <c r="BW44" s="75">
        <v>1.0302103607075985E-3</v>
      </c>
      <c r="BX44" s="75">
        <v>9.4935465462295786E-4</v>
      </c>
      <c r="BY44" s="75">
        <v>9.7182193678798127E-4</v>
      </c>
      <c r="BZ44" s="75">
        <v>1.0055348406287276E-3</v>
      </c>
      <c r="CA44" s="75">
        <v>1.0435487407266597E-3</v>
      </c>
      <c r="CB44" s="76">
        <v>1.0782086784835094E-3</v>
      </c>
    </row>
    <row r="45" spans="2:80" x14ac:dyDescent="0.4">
      <c r="B45" s="64" t="s">
        <v>162</v>
      </c>
      <c r="AH45" s="75">
        <v>2.1281546248261233E-2</v>
      </c>
      <c r="AI45" s="75">
        <v>1.9089817865046182E-2</v>
      </c>
      <c r="AJ45" s="75">
        <v>2.172700589304661E-2</v>
      </c>
      <c r="AK45" s="75">
        <v>2.5771191605406019E-2</v>
      </c>
      <c r="AL45" s="75">
        <v>2.7802925651494788E-2</v>
      </c>
      <c r="AM45" s="75">
        <v>2.9944599186463614E-2</v>
      </c>
      <c r="AN45" s="75">
        <v>3.0823584593797478E-2</v>
      </c>
      <c r="AO45" s="75">
        <v>3.0730886155937089E-2</v>
      </c>
      <c r="AP45" s="75">
        <v>3.1170756079624107E-2</v>
      </c>
      <c r="AQ45" s="75">
        <v>2.8119047578659944E-2</v>
      </c>
      <c r="AR45" s="75">
        <v>2.4243903348512428E-2</v>
      </c>
      <c r="AS45" s="75">
        <v>2.2369976294647431E-2</v>
      </c>
      <c r="AT45" s="75">
        <v>2.4051936846529329E-2</v>
      </c>
      <c r="AU45" s="75">
        <v>2.9689915814655091E-2</v>
      </c>
      <c r="AV45" s="75">
        <v>3.4240302129783635E-2</v>
      </c>
      <c r="AW45" s="75">
        <v>3.6223216125278596E-2</v>
      </c>
      <c r="AX45" s="75">
        <v>3.5743701949329403E-2</v>
      </c>
      <c r="AY45" s="75">
        <v>3.5540354788338641E-2</v>
      </c>
      <c r="AZ45" s="75">
        <v>3.3876815602594687E-2</v>
      </c>
      <c r="BA45" s="75">
        <v>3.1251235362813899E-2</v>
      </c>
      <c r="BB45" s="75">
        <v>2.9695309337667109E-2</v>
      </c>
      <c r="BC45" s="75">
        <v>2.8061647321244738E-2</v>
      </c>
      <c r="BD45" s="75">
        <v>2.6789270311957589E-2</v>
      </c>
      <c r="BE45" s="75">
        <v>2.6469441331939049E-2</v>
      </c>
      <c r="BF45" s="75">
        <v>2.6227697904792662E-2</v>
      </c>
      <c r="BG45" s="75">
        <v>2.5897607284956124E-2</v>
      </c>
      <c r="BH45" s="75">
        <v>2.5421628136966412E-2</v>
      </c>
      <c r="BI45" s="75">
        <v>2.4643982081154099E-2</v>
      </c>
      <c r="BJ45" s="75">
        <v>2.4315018748125677E-2</v>
      </c>
      <c r="BK45" s="75">
        <v>2.4384531723701555E-2</v>
      </c>
      <c r="BL45" s="75">
        <v>2.5886747293396312E-2</v>
      </c>
      <c r="BM45" s="75">
        <v>3.0097868782879976E-2</v>
      </c>
      <c r="BN45" s="75">
        <v>2.9915412933698433E-2</v>
      </c>
      <c r="BO45" s="75">
        <v>3.0145018391835702E-2</v>
      </c>
      <c r="BP45" s="75">
        <v>3.0266160242912843E-2</v>
      </c>
      <c r="BQ45" s="75">
        <v>2.8682506469899584E-2</v>
      </c>
      <c r="BR45" s="75">
        <v>2.7960705345278884E-2</v>
      </c>
      <c r="BS45" s="75">
        <v>2.7661298124703009E-2</v>
      </c>
      <c r="BT45" s="75">
        <v>2.6691413779133432E-2</v>
      </c>
      <c r="BU45" s="75">
        <v>2.6964438873763302E-2</v>
      </c>
      <c r="BV45" s="75">
        <v>2.7568580166383094E-2</v>
      </c>
      <c r="BW45" s="75">
        <v>2.94132957632596E-2</v>
      </c>
      <c r="BX45" s="75">
        <v>2.5994371343848875E-2</v>
      </c>
      <c r="BY45" s="75">
        <v>2.5601151638446371E-2</v>
      </c>
      <c r="BZ45" s="75">
        <v>2.5625298942599857E-2</v>
      </c>
      <c r="CA45" s="75">
        <v>2.5904191556743079E-2</v>
      </c>
      <c r="CB45" s="76">
        <v>2.6311890788218096E-2</v>
      </c>
    </row>
    <row r="46" spans="2:80" x14ac:dyDescent="0.4">
      <c r="B46" s="64" t="s">
        <v>163</v>
      </c>
      <c r="AH46" s="75">
        <v>4.6393243406504366E-2</v>
      </c>
      <c r="AI46" s="75">
        <v>4.4374483074219463E-2</v>
      </c>
      <c r="AJ46" s="75">
        <v>4.609246501853044E-2</v>
      </c>
      <c r="AK46" s="75">
        <v>4.8698762545869106E-2</v>
      </c>
      <c r="AL46" s="75">
        <v>4.9678692928316212E-2</v>
      </c>
      <c r="AM46" s="75">
        <v>4.9203891808198848E-2</v>
      </c>
      <c r="AN46" s="75">
        <v>4.8331899805570282E-2</v>
      </c>
      <c r="AO46" s="75">
        <v>4.8029172368775602E-2</v>
      </c>
      <c r="AP46" s="75">
        <v>4.7931736124990361E-2</v>
      </c>
      <c r="AQ46" s="75">
        <v>4.5049563782417965E-2</v>
      </c>
      <c r="AR46" s="75">
        <v>4.2291274600984891E-2</v>
      </c>
      <c r="AS46" s="75">
        <v>4.1536912551267943E-2</v>
      </c>
      <c r="AT46" s="75">
        <v>4.2567466083723596E-2</v>
      </c>
      <c r="AU46" s="75">
        <v>4.5842239750101335E-2</v>
      </c>
      <c r="AV46" s="75">
        <v>4.8188644394489673E-2</v>
      </c>
      <c r="AW46" s="75">
        <v>4.8704478347433168E-2</v>
      </c>
      <c r="AX46" s="75">
        <v>4.78315415407169E-2</v>
      </c>
      <c r="AY46" s="75">
        <v>4.7492168444148539E-2</v>
      </c>
      <c r="AZ46" s="75">
        <v>4.7150096220850375E-2</v>
      </c>
      <c r="BA46" s="75">
        <v>4.6999637488684125E-2</v>
      </c>
      <c r="BB46" s="75">
        <v>4.7051675869566434E-2</v>
      </c>
      <c r="BC46" s="75">
        <v>4.7963876616821895E-2</v>
      </c>
      <c r="BD46" s="75">
        <v>4.8081232224847531E-2</v>
      </c>
      <c r="BE46" s="75">
        <v>5.0039569019269529E-2</v>
      </c>
      <c r="BF46" s="75">
        <v>5.0293869461401804E-2</v>
      </c>
      <c r="BG46" s="75">
        <v>5.0378475416507883E-2</v>
      </c>
      <c r="BH46" s="75">
        <v>5.153469988136037E-2</v>
      </c>
      <c r="BI46" s="75">
        <v>5.1467046685986464E-2</v>
      </c>
      <c r="BJ46" s="75">
        <v>5.0523365678811161E-2</v>
      </c>
      <c r="BK46" s="75">
        <v>5.1406300193486978E-2</v>
      </c>
      <c r="BL46" s="75">
        <v>5.5716526317858887E-2</v>
      </c>
      <c r="BM46" s="75">
        <v>6.0244167541177368E-2</v>
      </c>
      <c r="BN46" s="75">
        <v>6.009764050654668E-2</v>
      </c>
      <c r="BO46" s="75">
        <v>6.075759993927337E-2</v>
      </c>
      <c r="BP46" s="75">
        <v>6.2084098153875701E-2</v>
      </c>
      <c r="BQ46" s="75">
        <v>6.0941379495634836E-2</v>
      </c>
      <c r="BR46" s="75">
        <v>6.0638163958051279E-2</v>
      </c>
      <c r="BS46" s="75">
        <v>5.9832387104523127E-2</v>
      </c>
      <c r="BT46" s="75">
        <v>5.8121465592739952E-2</v>
      </c>
      <c r="BU46" s="75">
        <v>5.7169803012102186E-2</v>
      </c>
      <c r="BV46" s="75">
        <v>5.6068914251908193E-2</v>
      </c>
      <c r="BW46" s="75">
        <v>5.558461484401931E-2</v>
      </c>
      <c r="BX46" s="75">
        <v>5.4764370793588528E-2</v>
      </c>
      <c r="BY46" s="75">
        <v>5.4794461079019093E-2</v>
      </c>
      <c r="BZ46" s="75">
        <v>5.5468009346768203E-2</v>
      </c>
      <c r="CA46" s="75">
        <v>5.6279009182840262E-2</v>
      </c>
      <c r="CB46" s="76">
        <v>5.6581495326989195E-2</v>
      </c>
    </row>
    <row r="47" spans="2:80" x14ac:dyDescent="0.4">
      <c r="B47" s="66" t="s">
        <v>167</v>
      </c>
      <c r="AH47" s="79">
        <f t="shared" ref="AH47:CB47" si="11">SUM(AH44:AH46)</f>
        <v>6.7873753540411114E-2</v>
      </c>
      <c r="AI47" s="79">
        <f t="shared" si="11"/>
        <v>6.3658859098717435E-2</v>
      </c>
      <c r="AJ47" s="79">
        <f t="shared" si="11"/>
        <v>6.8021599434953589E-2</v>
      </c>
      <c r="AK47" s="79">
        <f t="shared" si="11"/>
        <v>7.4679431032223353E-2</v>
      </c>
      <c r="AL47" s="79">
        <f t="shared" si="11"/>
        <v>7.7701448495198638E-2</v>
      </c>
      <c r="AM47" s="79">
        <f t="shared" si="11"/>
        <v>7.936841446735568E-2</v>
      </c>
      <c r="AN47" s="79">
        <f t="shared" si="11"/>
        <v>7.937340363216501E-2</v>
      </c>
      <c r="AO47" s="79">
        <f t="shared" si="11"/>
        <v>7.8981210883598899E-2</v>
      </c>
      <c r="AP47" s="79">
        <f t="shared" si="11"/>
        <v>7.9324269439997652E-2</v>
      </c>
      <c r="AQ47" s="79">
        <f t="shared" si="11"/>
        <v>7.3386613576982646E-2</v>
      </c>
      <c r="AR47" s="79">
        <f t="shared" si="11"/>
        <v>6.6745206354941716E-2</v>
      </c>
      <c r="AS47" s="79">
        <f t="shared" si="11"/>
        <v>6.4113895639715021E-2</v>
      </c>
      <c r="AT47" s="79">
        <f t="shared" si="11"/>
        <v>6.6842384961773263E-2</v>
      </c>
      <c r="AU47" s="79">
        <f t="shared" si="11"/>
        <v>7.5788308498469625E-2</v>
      </c>
      <c r="AV47" s="79">
        <f t="shared" si="11"/>
        <v>8.2745647365806307E-2</v>
      </c>
      <c r="AW47" s="79">
        <f t="shared" si="11"/>
        <v>8.5344246970197352E-2</v>
      </c>
      <c r="AX47" s="79">
        <f t="shared" si="11"/>
        <v>8.4021092902564043E-2</v>
      </c>
      <c r="AY47" s="79">
        <f t="shared" si="11"/>
        <v>8.3539054302551999E-2</v>
      </c>
      <c r="AZ47" s="79">
        <f t="shared" si="11"/>
        <v>8.1509097892028315E-2</v>
      </c>
      <c r="BA47" s="79">
        <f t="shared" si="11"/>
        <v>7.8757865459881643E-2</v>
      </c>
      <c r="BB47" s="79">
        <f t="shared" si="11"/>
        <v>7.727131009750543E-2</v>
      </c>
      <c r="BC47" s="79">
        <f t="shared" si="11"/>
        <v>7.6562534908758417E-2</v>
      </c>
      <c r="BD47" s="79">
        <f t="shared" si="11"/>
        <v>7.5473220760693169E-2</v>
      </c>
      <c r="BE47" s="79">
        <f t="shared" si="11"/>
        <v>7.7101786113280502E-2</v>
      </c>
      <c r="BF47" s="79">
        <f t="shared" si="11"/>
        <v>7.7151342915185481E-2</v>
      </c>
      <c r="BG47" s="79">
        <f t="shared" si="11"/>
        <v>7.6900172607040518E-2</v>
      </c>
      <c r="BH47" s="79">
        <f t="shared" si="11"/>
        <v>7.7586844841283323E-2</v>
      </c>
      <c r="BI47" s="79">
        <f t="shared" si="11"/>
        <v>7.6761821392039228E-2</v>
      </c>
      <c r="BJ47" s="79">
        <f t="shared" si="11"/>
        <v>7.5490052489113058E-2</v>
      </c>
      <c r="BK47" s="79">
        <f t="shared" si="11"/>
        <v>7.6453620966561775E-2</v>
      </c>
      <c r="BL47" s="79">
        <f t="shared" si="11"/>
        <v>8.2305958771035082E-2</v>
      </c>
      <c r="BM47" s="79">
        <f t="shared" si="11"/>
        <v>9.1107724011022087E-2</v>
      </c>
      <c r="BN47" s="79">
        <f t="shared" si="11"/>
        <v>9.0765373317095666E-2</v>
      </c>
      <c r="BO47" s="79">
        <f t="shared" si="11"/>
        <v>9.1690487547741867E-2</v>
      </c>
      <c r="BP47" s="79">
        <f t="shared" si="11"/>
        <v>9.3156132279050632E-2</v>
      </c>
      <c r="BQ47" s="79">
        <f t="shared" si="11"/>
        <v>9.0434032764077965E-2</v>
      </c>
      <c r="BR47" s="79">
        <f t="shared" si="11"/>
        <v>8.9516389573874242E-2</v>
      </c>
      <c r="BS47" s="79">
        <f t="shared" si="11"/>
        <v>8.8442175402542539E-2</v>
      </c>
      <c r="BT47" s="79">
        <f t="shared" si="11"/>
        <v>8.5752333213002324E-2</v>
      </c>
      <c r="BU47" s="79">
        <f t="shared" si="11"/>
        <v>8.5076601533939686E-2</v>
      </c>
      <c r="BV47" s="79">
        <f t="shared" si="11"/>
        <v>8.4613043219566669E-2</v>
      </c>
      <c r="BW47" s="79">
        <f t="shared" si="11"/>
        <v>8.602812096798651E-2</v>
      </c>
      <c r="BX47" s="79">
        <f t="shared" si="11"/>
        <v>8.170809679206037E-2</v>
      </c>
      <c r="BY47" s="79">
        <f t="shared" si="11"/>
        <v>8.1367434654253445E-2</v>
      </c>
      <c r="BZ47" s="79">
        <f t="shared" si="11"/>
        <v>8.2098843129996796E-2</v>
      </c>
      <c r="CA47" s="79">
        <f t="shared" si="11"/>
        <v>8.3226749480310003E-2</v>
      </c>
      <c r="CB47" s="80">
        <f t="shared" si="11"/>
        <v>8.3971594793690804E-2</v>
      </c>
    </row>
    <row r="48" spans="2:80" x14ac:dyDescent="0.4">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81"/>
    </row>
    <row r="49" spans="1:80" x14ac:dyDescent="0.4">
      <c r="AW49" s="82"/>
      <c r="BL49" s="83"/>
      <c r="CB49" s="74"/>
    </row>
    <row r="50" spans="1:80" ht="30" x14ac:dyDescent="0.4">
      <c r="B50" s="60" t="s">
        <v>173</v>
      </c>
      <c r="CB50" s="74"/>
    </row>
    <row r="51" spans="1:80" x14ac:dyDescent="0.4">
      <c r="B51" s="64" t="s">
        <v>161</v>
      </c>
      <c r="AH51" s="75">
        <v>2.6852231253438916E-2</v>
      </c>
      <c r="AI51" s="75">
        <v>3.3518688495660642E-2</v>
      </c>
      <c r="AJ51" s="75">
        <v>3.0345785499393263E-2</v>
      </c>
      <c r="AK51" s="75">
        <v>3.2109520584792967E-2</v>
      </c>
      <c r="AL51" s="75">
        <v>3.2719619297568364E-2</v>
      </c>
      <c r="AM51" s="75">
        <v>3.3427267245735255E-2</v>
      </c>
      <c r="AN51" s="75">
        <v>3.3974797434152354E-2</v>
      </c>
      <c r="AO51" s="75">
        <v>3.4693936317124731E-2</v>
      </c>
      <c r="AP51" s="75">
        <v>3.4177597170087136E-2</v>
      </c>
      <c r="AQ51" s="75">
        <v>3.298180907252532E-2</v>
      </c>
      <c r="AR51" s="75">
        <v>3.2270606224026173E-2</v>
      </c>
      <c r="AS51" s="75">
        <v>2.9941054170030103E-2</v>
      </c>
      <c r="AT51" s="75">
        <v>2.8992720206376724E-2</v>
      </c>
      <c r="AU51" s="75">
        <v>3.0745601011050921E-2</v>
      </c>
      <c r="AV51" s="75">
        <v>3.2703429557062486E-2</v>
      </c>
      <c r="AW51" s="75">
        <v>3.4312846299674932E-2</v>
      </c>
      <c r="AX51" s="75">
        <v>3.3404061090170967E-2</v>
      </c>
      <c r="AY51" s="75">
        <v>3.3147092873343956E-2</v>
      </c>
      <c r="AZ51" s="75">
        <v>3.379195561085388E-2</v>
      </c>
      <c r="BA51" s="75">
        <v>3.2601865458200312E-2</v>
      </c>
      <c r="BB51" s="75">
        <v>3.2360577515145927E-2</v>
      </c>
      <c r="BC51" s="75">
        <v>3.3937968345533899E-2</v>
      </c>
      <c r="BD51" s="75">
        <v>3.2212769821496512E-2</v>
      </c>
      <c r="BE51" s="75">
        <v>3.1385690529918568E-2</v>
      </c>
      <c r="BF51" s="75">
        <v>3.0277369655384759E-2</v>
      </c>
      <c r="BG51" s="75">
        <v>9.7376480463860424E-3</v>
      </c>
      <c r="BH51" s="75">
        <v>7.9973915338579279E-3</v>
      </c>
      <c r="BI51" s="75">
        <v>6.1464661987062829E-3</v>
      </c>
      <c r="BJ51" s="75">
        <v>5.1314595124609978E-3</v>
      </c>
      <c r="BK51" s="75">
        <v>4.4222094616585134E-3</v>
      </c>
      <c r="BL51" s="75">
        <v>3.7370135867558301E-3</v>
      </c>
      <c r="BM51" s="75">
        <v>2.8701912632930109E-3</v>
      </c>
      <c r="BN51" s="75">
        <v>2.49571572157783E-3</v>
      </c>
      <c r="BO51" s="75">
        <v>2.369645190230633E-3</v>
      </c>
      <c r="BP51" s="75">
        <v>2.213712258490839E-3</v>
      </c>
      <c r="BQ51" s="75">
        <v>2.1329430808448976E-3</v>
      </c>
      <c r="BR51" s="75">
        <v>2.3399022031792482E-3</v>
      </c>
      <c r="BS51" s="75">
        <v>2.4136658963090172E-3</v>
      </c>
      <c r="BT51" s="75">
        <v>2.4072587033905244E-3</v>
      </c>
      <c r="BU51" s="75">
        <v>2.4050706252014718E-3</v>
      </c>
      <c r="BV51" s="75">
        <v>2.5219916963127274E-3</v>
      </c>
      <c r="BW51" s="75">
        <v>2.6179178115173195E-3</v>
      </c>
      <c r="BX51" s="75">
        <v>2.3796992072140132E-3</v>
      </c>
      <c r="BY51" s="75">
        <v>2.3966369887090905E-3</v>
      </c>
      <c r="BZ51" s="75">
        <v>2.478149169417636E-3</v>
      </c>
      <c r="CA51" s="75">
        <v>2.5583437834836315E-3</v>
      </c>
      <c r="CB51" s="76">
        <v>2.6493215572435894E-3</v>
      </c>
    </row>
    <row r="52" spans="1:80" x14ac:dyDescent="0.4">
      <c r="B52" s="64" t="s">
        <v>162</v>
      </c>
      <c r="AH52" s="75">
        <v>5.5080836441714208E-2</v>
      </c>
      <c r="AI52" s="75">
        <v>5.0485155677122882E-2</v>
      </c>
      <c r="AJ52" s="75">
        <v>5.4756823113479576E-2</v>
      </c>
      <c r="AK52" s="75">
        <v>6.4905187054098451E-2</v>
      </c>
      <c r="AL52" s="75">
        <v>6.954751054370642E-2</v>
      </c>
      <c r="AM52" s="75">
        <v>7.5438187739509402E-2</v>
      </c>
      <c r="AN52" s="75">
        <v>7.8186479290794975E-2</v>
      </c>
      <c r="AO52" s="75">
        <v>8.1996683843762658E-2</v>
      </c>
      <c r="AP52" s="75">
        <v>8.593220549467509E-2</v>
      </c>
      <c r="AQ52" s="75">
        <v>8.2001138282890865E-2</v>
      </c>
      <c r="AR52" s="75">
        <v>7.5746548776239403E-2</v>
      </c>
      <c r="AS52" s="75">
        <v>7.0344088018704412E-2</v>
      </c>
      <c r="AT52" s="75">
        <v>7.5503237204746096E-2</v>
      </c>
      <c r="AU52" s="75">
        <v>8.6331549164247318E-2</v>
      </c>
      <c r="AV52" s="75">
        <v>9.575215921816721E-2</v>
      </c>
      <c r="AW52" s="75">
        <v>0.10308979675898795</v>
      </c>
      <c r="AX52" s="75">
        <v>0.10302340714477234</v>
      </c>
      <c r="AY52" s="75">
        <v>0.10379172083867401</v>
      </c>
      <c r="AZ52" s="75">
        <v>0.10460760645827805</v>
      </c>
      <c r="BA52" s="75">
        <v>9.7315452416980225E-2</v>
      </c>
      <c r="BB52" s="75">
        <v>9.4045155041273559E-2</v>
      </c>
      <c r="BC52" s="75">
        <v>8.8791509607103053E-2</v>
      </c>
      <c r="BD52" s="75">
        <v>8.1244499188357161E-2</v>
      </c>
      <c r="BE52" s="75">
        <v>7.7668213198935451E-2</v>
      </c>
      <c r="BF52" s="75">
        <v>7.3880527046986805E-2</v>
      </c>
      <c r="BG52" s="75">
        <v>7.0208999918609266E-2</v>
      </c>
      <c r="BH52" s="75">
        <v>6.6965253273840356E-2</v>
      </c>
      <c r="BI52" s="75">
        <v>6.533299722305648E-2</v>
      </c>
      <c r="BJ52" s="75">
        <v>6.4655920907251641E-2</v>
      </c>
      <c r="BK52" s="75">
        <v>6.4072874024968168E-2</v>
      </c>
      <c r="BL52" s="75">
        <v>6.2459095859517748E-2</v>
      </c>
      <c r="BM52" s="75">
        <v>6.8418665619176325E-2</v>
      </c>
      <c r="BN52" s="75">
        <v>6.8907125183323092E-2</v>
      </c>
      <c r="BO52" s="75">
        <v>7.1117514317710157E-2</v>
      </c>
      <c r="BP52" s="75">
        <v>7.2351822604827143E-2</v>
      </c>
      <c r="BQ52" s="75">
        <v>6.7565509185129144E-2</v>
      </c>
      <c r="BR52" s="75">
        <v>6.6668119727162634E-2</v>
      </c>
      <c r="BS52" s="75">
        <v>6.7442348053111514E-2</v>
      </c>
      <c r="BT52" s="75">
        <v>6.6325438769562206E-2</v>
      </c>
      <c r="BU52" s="75">
        <v>6.7357857563553836E-2</v>
      </c>
      <c r="BV52" s="75">
        <v>7.0185510396428619E-2</v>
      </c>
      <c r="BW52" s="75">
        <v>7.3922465098600607E-2</v>
      </c>
      <c r="BX52" s="75">
        <v>6.4571226723348557E-2</v>
      </c>
      <c r="BY52" s="75">
        <v>6.2702389912921291E-2</v>
      </c>
      <c r="BZ52" s="75">
        <v>6.283080185753756E-2</v>
      </c>
      <c r="CA52" s="75">
        <v>6.3506211879682237E-2</v>
      </c>
      <c r="CB52" s="76">
        <v>6.4652289364902735E-2</v>
      </c>
    </row>
    <row r="53" spans="1:80" x14ac:dyDescent="0.4">
      <c r="B53" s="64" t="s">
        <v>163</v>
      </c>
      <c r="AH53" s="75">
        <v>0.11721628490948403</v>
      </c>
      <c r="AI53" s="75">
        <v>0.11296107841354634</v>
      </c>
      <c r="AJ53" s="75">
        <v>0.11238595158445837</v>
      </c>
      <c r="AK53" s="75">
        <v>0.11911830420623239</v>
      </c>
      <c r="AL53" s="75">
        <v>0.12105071691219203</v>
      </c>
      <c r="AM53" s="75">
        <v>0.12144736890383617</v>
      </c>
      <c r="AN53" s="75">
        <v>0.12100438517287711</v>
      </c>
      <c r="AO53" s="75">
        <v>0.1271947944986089</v>
      </c>
      <c r="AP53" s="75">
        <v>0.13156357638900412</v>
      </c>
      <c r="AQ53" s="75">
        <v>0.13085313996501322</v>
      </c>
      <c r="AR53" s="75">
        <v>0.13238192293500847</v>
      </c>
      <c r="AS53" s="75">
        <v>0.13035229796106867</v>
      </c>
      <c r="AT53" s="75">
        <v>0.13404371507845581</v>
      </c>
      <c r="AU53" s="75">
        <v>0.13518238987417489</v>
      </c>
      <c r="AV53" s="75">
        <v>0.1363536161720777</v>
      </c>
      <c r="AW53" s="75">
        <v>0.14071929022249005</v>
      </c>
      <c r="AX53" s="75">
        <v>0.13867105392363355</v>
      </c>
      <c r="AY53" s="75">
        <v>0.13792553435654822</v>
      </c>
      <c r="AZ53" s="75">
        <v>0.14334627980200509</v>
      </c>
      <c r="BA53" s="75">
        <v>0.14201291268789251</v>
      </c>
      <c r="BB53" s="75">
        <v>0.14338055518089629</v>
      </c>
      <c r="BC53" s="75">
        <v>0.14656844849839176</v>
      </c>
      <c r="BD53" s="75">
        <v>0.14614283543346238</v>
      </c>
      <c r="BE53" s="75">
        <v>0.14687882572850211</v>
      </c>
      <c r="BF53" s="75">
        <v>0.14043379633683681</v>
      </c>
      <c r="BG53" s="75">
        <v>0.13454568819135268</v>
      </c>
      <c r="BH53" s="75">
        <v>0.13342622662306058</v>
      </c>
      <c r="BI53" s="75">
        <v>0.13338514818900754</v>
      </c>
      <c r="BJ53" s="75">
        <v>0.13175460212567613</v>
      </c>
      <c r="BK53" s="75">
        <v>0.13249937248587618</v>
      </c>
      <c r="BL53" s="75">
        <v>0.13185220073929643</v>
      </c>
      <c r="BM53" s="75">
        <v>0.13399143284688997</v>
      </c>
      <c r="BN53" s="75">
        <v>0.13509492619205957</v>
      </c>
      <c r="BO53" s="75">
        <v>0.13983560820301463</v>
      </c>
      <c r="BP53" s="75">
        <v>0.14451901940782425</v>
      </c>
      <c r="BQ53" s="75">
        <v>0.14434643225430821</v>
      </c>
      <c r="BR53" s="75">
        <v>0.14536214184392318</v>
      </c>
      <c r="BS53" s="75">
        <v>0.14666381742182191</v>
      </c>
      <c r="BT53" s="75">
        <v>0.14519808690393521</v>
      </c>
      <c r="BU53" s="75">
        <v>0.14359583868534026</v>
      </c>
      <c r="BV53" s="75">
        <v>0.1432928662838053</v>
      </c>
      <c r="BW53" s="75">
        <v>0.1399756247576302</v>
      </c>
      <c r="BX53" s="75">
        <v>0.13603724268219761</v>
      </c>
      <c r="BY53" s="75">
        <v>0.13420269963502104</v>
      </c>
      <c r="BZ53" s="75">
        <v>0.1360022965002432</v>
      </c>
      <c r="CA53" s="75">
        <v>0.13797252362479834</v>
      </c>
      <c r="CB53" s="76">
        <v>0.13902927912035221</v>
      </c>
    </row>
    <row r="54" spans="1:80" ht="26.25" customHeight="1" x14ac:dyDescent="0.4">
      <c r="B54" s="64" t="s">
        <v>164</v>
      </c>
      <c r="S54" s="75">
        <v>0.10847989431095696</v>
      </c>
      <c r="T54" s="75">
        <v>0.10440985732814527</v>
      </c>
      <c r="U54" s="75">
        <v>0.11435315044126702</v>
      </c>
      <c r="V54" s="75">
        <v>0.10835187932739862</v>
      </c>
      <c r="W54" s="75">
        <v>0.10709565594193479</v>
      </c>
      <c r="X54" s="75">
        <v>0.111202255831838</v>
      </c>
      <c r="Y54" s="75">
        <v>0.11219738383443968</v>
      </c>
      <c r="Z54" s="75">
        <v>0.11018089661801975</v>
      </c>
      <c r="AA54" s="75">
        <v>0.11570072935456044</v>
      </c>
      <c r="AB54" s="75">
        <v>0.11709257896028322</v>
      </c>
      <c r="AC54" s="75">
        <v>0.11520241014293403</v>
      </c>
      <c r="AD54" s="75">
        <v>0.11211650861675938</v>
      </c>
      <c r="AE54" s="75">
        <v>0.11736566366002353</v>
      </c>
      <c r="AF54" s="75">
        <v>0.12170888327248901</v>
      </c>
      <c r="AG54" s="75">
        <v>0.12943678029871167</v>
      </c>
      <c r="AH54" s="75">
        <v>0.13123557161497543</v>
      </c>
      <c r="AI54" s="75">
        <v>0.12521503797255903</v>
      </c>
      <c r="AJ54" s="75">
        <v>0.1266353470291377</v>
      </c>
      <c r="AK54" s="75">
        <v>0.13158387564960905</v>
      </c>
      <c r="AL54" s="75">
        <v>0.12857627022905077</v>
      </c>
      <c r="AM54" s="75">
        <v>0.12905370610589989</v>
      </c>
      <c r="AN54" s="75">
        <v>0.12717386666341562</v>
      </c>
      <c r="AO54" s="75">
        <v>0.13107479227611657</v>
      </c>
      <c r="AP54" s="75">
        <v>0.13591518187319304</v>
      </c>
      <c r="AQ54" s="75">
        <v>0.13374157616849244</v>
      </c>
      <c r="AR54" s="75">
        <v>0.13226746938982878</v>
      </c>
      <c r="AS54" s="75">
        <v>0.1269845842138316</v>
      </c>
      <c r="AT54" s="75">
        <v>0.12885194430014063</v>
      </c>
      <c r="AU54" s="75">
        <v>0.13412209134212968</v>
      </c>
      <c r="AV54" s="75">
        <v>0.13131933003747426</v>
      </c>
      <c r="AW54" s="75">
        <v>0.13339314390974605</v>
      </c>
      <c r="AX54" s="75">
        <v>0.12909894612634168</v>
      </c>
      <c r="AY54" s="75">
        <v>0.12611164886101681</v>
      </c>
      <c r="AZ54" s="75">
        <v>0.12880387340403104</v>
      </c>
      <c r="BA54" s="75">
        <v>0.12561199264733727</v>
      </c>
      <c r="BB54" s="75">
        <v>0.12708894604009871</v>
      </c>
      <c r="BC54" s="75">
        <v>0.12747127674325659</v>
      </c>
      <c r="BD54" s="75">
        <v>0.12239890140845069</v>
      </c>
      <c r="BE54" s="75">
        <v>0.12254718057930428</v>
      </c>
      <c r="BF54" s="75">
        <v>0.11904889704590342</v>
      </c>
      <c r="BG54" s="75">
        <v>0.113701836404554</v>
      </c>
      <c r="BH54" s="75">
        <v>0.10956353380778913</v>
      </c>
      <c r="BI54" s="75">
        <v>0.10776308444640696</v>
      </c>
      <c r="BJ54" s="75">
        <v>0.10672570670244258</v>
      </c>
      <c r="BK54" s="75">
        <v>0.10732887487575495</v>
      </c>
      <c r="BL54" s="75">
        <v>0.10601580629036714</v>
      </c>
      <c r="BM54" s="75">
        <v>0.10792848722004256</v>
      </c>
      <c r="BN54" s="75">
        <v>0.10818316862681553</v>
      </c>
      <c r="BO54" s="75">
        <v>0.11340038408794104</v>
      </c>
      <c r="BP54" s="75">
        <v>0.11758590730729841</v>
      </c>
      <c r="BQ54" s="75">
        <v>0.11953434325466997</v>
      </c>
      <c r="BR54" s="75">
        <v>0.12040415357329842</v>
      </c>
      <c r="BS54" s="75">
        <v>0.12299763583544958</v>
      </c>
      <c r="BT54" s="75">
        <v>0.1229195137498446</v>
      </c>
      <c r="BU54" s="75">
        <v>0.12221711143864833</v>
      </c>
      <c r="BV54" s="75">
        <v>0.12310930495162768</v>
      </c>
      <c r="BW54" s="75">
        <v>0.1205013347418734</v>
      </c>
      <c r="BX54" s="75">
        <v>0.11922042061519035</v>
      </c>
      <c r="BY54" s="75">
        <v>0.11794506965668357</v>
      </c>
      <c r="BZ54" s="75">
        <v>0.12003898676780442</v>
      </c>
      <c r="CA54" s="75">
        <v>0.12255227756826523</v>
      </c>
      <c r="CB54" s="76">
        <v>0.1244556543826056</v>
      </c>
    </row>
    <row r="55" spans="1:80" x14ac:dyDescent="0.4">
      <c r="B55" s="64" t="s">
        <v>165</v>
      </c>
      <c r="S55" s="75">
        <v>1.7950623400214683E-2</v>
      </c>
      <c r="T55" s="75">
        <v>1.7036697947661553E-2</v>
      </c>
      <c r="U55" s="75">
        <v>1.6822877471437368E-2</v>
      </c>
      <c r="V55" s="75">
        <v>1.8391444114737886E-2</v>
      </c>
      <c r="W55" s="75">
        <v>2.0891561044307224E-2</v>
      </c>
      <c r="X55" s="75">
        <v>2.1989233529864136E-2</v>
      </c>
      <c r="Y55" s="75">
        <v>2.2974424053104257E-2</v>
      </c>
      <c r="Z55" s="75">
        <v>2.4635148125491564E-2</v>
      </c>
      <c r="AA55" s="75">
        <v>2.6903772253156617E-2</v>
      </c>
      <c r="AB55" s="75">
        <v>2.9631577102394221E-2</v>
      </c>
      <c r="AC55" s="75">
        <v>2.9134023084743738E-2</v>
      </c>
      <c r="AD55" s="75">
        <v>2.7541716057262695E-2</v>
      </c>
      <c r="AE55" s="75">
        <v>2.9432421833220434E-2</v>
      </c>
      <c r="AF55" s="75">
        <v>3.2479952572623171E-2</v>
      </c>
      <c r="AG55" s="75">
        <v>3.5761315699464141E-2</v>
      </c>
      <c r="AH55" s="75">
        <v>3.3774967379303425E-2</v>
      </c>
      <c r="AI55" s="75">
        <v>3.0839592162128143E-2</v>
      </c>
      <c r="AJ55" s="75">
        <v>3.3382433692724728E-2</v>
      </c>
      <c r="AK55" s="75">
        <v>4.5704777065093551E-2</v>
      </c>
      <c r="AL55" s="75">
        <v>5.5899963284096361E-2</v>
      </c>
      <c r="AM55" s="75">
        <v>6.1593517981343993E-2</v>
      </c>
      <c r="AN55" s="75">
        <v>6.5729559710090146E-2</v>
      </c>
      <c r="AO55" s="75">
        <v>7.1423149461932373E-2</v>
      </c>
      <c r="AP55" s="75">
        <v>7.3825052107846428E-2</v>
      </c>
      <c r="AQ55" s="75">
        <v>7.0547463506819605E-2</v>
      </c>
      <c r="AR55" s="75">
        <v>6.7327102118579493E-2</v>
      </c>
      <c r="AS55" s="75">
        <v>6.5093179928765579E-2</v>
      </c>
      <c r="AT55" s="75">
        <v>7.0946099362669976E-2</v>
      </c>
      <c r="AU55" s="75">
        <v>7.7217077947890456E-2</v>
      </c>
      <c r="AV55" s="75">
        <v>8.9820285367441383E-2</v>
      </c>
      <c r="AW55" s="75">
        <v>9.726440581900625E-2</v>
      </c>
      <c r="AX55" s="75">
        <v>9.8350320486512932E-2</v>
      </c>
      <c r="AY55" s="75">
        <v>9.87987185695164E-2</v>
      </c>
      <c r="AZ55" s="75">
        <v>9.9103345025648548E-2</v>
      </c>
      <c r="BA55" s="75">
        <v>9.2171668209638277E-2</v>
      </c>
      <c r="BB55" s="75">
        <v>8.8115959401624963E-2</v>
      </c>
      <c r="BC55" s="75">
        <v>8.354087417032402E-2</v>
      </c>
      <c r="BD55" s="75">
        <v>7.5970733556512585E-2</v>
      </c>
      <c r="BE55" s="75">
        <v>7.4154576705466407E-2</v>
      </c>
      <c r="BF55" s="75">
        <v>7.1612716383592345E-2</v>
      </c>
      <c r="BG55" s="75">
        <v>6.7623889136466636E-2</v>
      </c>
      <c r="BH55" s="75">
        <v>6.5705988813548638E-2</v>
      </c>
      <c r="BI55" s="75">
        <v>6.3185794881776031E-2</v>
      </c>
      <c r="BJ55" s="75">
        <v>6.2843061615048074E-2</v>
      </c>
      <c r="BK55" s="75">
        <v>6.1609331672604947E-2</v>
      </c>
      <c r="BL55" s="75">
        <v>5.9764167330230863E-2</v>
      </c>
      <c r="BM55" s="75">
        <v>6.476670502261489E-2</v>
      </c>
      <c r="BN55" s="75">
        <v>6.5660753902805527E-2</v>
      </c>
      <c r="BO55" s="75">
        <v>6.7018830002093244E-2</v>
      </c>
      <c r="BP55" s="75">
        <v>6.7619754368861168E-2</v>
      </c>
      <c r="BQ55" s="75">
        <v>6.0211532715484586E-2</v>
      </c>
      <c r="BR55" s="75">
        <v>5.8393515892735427E-2</v>
      </c>
      <c r="BS55" s="75">
        <v>5.7226966084986092E-2</v>
      </c>
      <c r="BT55" s="75">
        <v>5.5286047510209775E-2</v>
      </c>
      <c r="BU55" s="75">
        <v>5.4632724085332617E-2</v>
      </c>
      <c r="BV55" s="75">
        <v>5.6329465308281514E-2</v>
      </c>
      <c r="BW55" s="75">
        <v>5.9743919582767514E-2</v>
      </c>
      <c r="BX55" s="75">
        <v>5.0967036268144916E-2</v>
      </c>
      <c r="BY55" s="75">
        <v>4.8970151875166373E-2</v>
      </c>
      <c r="BZ55" s="75">
        <v>4.8382185069654193E-2</v>
      </c>
      <c r="CA55" s="75">
        <v>4.8012402937589148E-2</v>
      </c>
      <c r="CB55" s="76">
        <v>4.8083198204810072E-2</v>
      </c>
    </row>
    <row r="56" spans="1:80" x14ac:dyDescent="0.4">
      <c r="B56" s="64" t="s">
        <v>166</v>
      </c>
      <c r="S56" s="75">
        <v>2.9675501610106517E-2</v>
      </c>
      <c r="T56" s="75">
        <v>2.8252079041733429E-2</v>
      </c>
      <c r="U56" s="75">
        <v>2.7707463911883431E-2</v>
      </c>
      <c r="V56" s="75">
        <v>2.5117457962413454E-2</v>
      </c>
      <c r="W56" s="75">
        <v>2.3112338858195212E-2</v>
      </c>
      <c r="X56" s="75">
        <v>2.9443732376313762E-2</v>
      </c>
      <c r="Y56" s="75">
        <v>3.039340101522842E-2</v>
      </c>
      <c r="Z56" s="75">
        <v>2.4080223717556581E-2</v>
      </c>
      <c r="AA56" s="75">
        <v>2.3256999451023448E-2</v>
      </c>
      <c r="AB56" s="75">
        <v>2.4962316402005118E-2</v>
      </c>
      <c r="AC56" s="75">
        <v>2.0276897314753902E-2</v>
      </c>
      <c r="AD56" s="75">
        <v>1.7671195404395001E-2</v>
      </c>
      <c r="AE56" s="75">
        <v>1.9653107062640379E-2</v>
      </c>
      <c r="AF56" s="75">
        <v>1.920496739367843E-2</v>
      </c>
      <c r="AG56" s="75">
        <v>2.530355717706077E-2</v>
      </c>
      <c r="AH56" s="75">
        <v>3.413881361035833E-2</v>
      </c>
      <c r="AI56" s="75">
        <v>4.0910292451642682E-2</v>
      </c>
      <c r="AJ56" s="75">
        <v>3.7470779475468716E-2</v>
      </c>
      <c r="AK56" s="75">
        <v>3.884435913042121E-2</v>
      </c>
      <c r="AL56" s="75">
        <v>3.8841613240319713E-2</v>
      </c>
      <c r="AM56" s="75">
        <v>3.9665599801836919E-2</v>
      </c>
      <c r="AN56" s="75">
        <v>4.0262235524318665E-2</v>
      </c>
      <c r="AO56" s="75">
        <v>4.1387472921447385E-2</v>
      </c>
      <c r="AP56" s="75">
        <v>4.1933145072726871E-2</v>
      </c>
      <c r="AQ56" s="75">
        <v>4.154704764511731E-2</v>
      </c>
      <c r="AR56" s="75">
        <v>4.0804506426865832E-2</v>
      </c>
      <c r="AS56" s="75">
        <v>3.8559676007205952E-2</v>
      </c>
      <c r="AT56" s="75">
        <v>3.8741628826768036E-2</v>
      </c>
      <c r="AU56" s="75">
        <v>4.0920370759452949E-2</v>
      </c>
      <c r="AV56" s="75">
        <v>4.3669589542391675E-2</v>
      </c>
      <c r="AW56" s="75">
        <v>4.7464383552400742E-2</v>
      </c>
      <c r="AX56" s="75">
        <v>4.7649255545722427E-2</v>
      </c>
      <c r="AY56" s="75">
        <v>4.9953980638032983E-2</v>
      </c>
      <c r="AZ56" s="75">
        <v>5.3838623441457463E-2</v>
      </c>
      <c r="BA56" s="75">
        <v>5.4146569706097415E-2</v>
      </c>
      <c r="BB56" s="75">
        <v>5.458138229559218E-2</v>
      </c>
      <c r="BC56" s="75">
        <v>5.8285775537448077E-2</v>
      </c>
      <c r="BD56" s="75">
        <v>6.1230469478352756E-2</v>
      </c>
      <c r="BE56" s="75">
        <v>5.9230972172585529E-2</v>
      </c>
      <c r="BF56" s="75">
        <v>5.3930079609712606E-2</v>
      </c>
      <c r="BG56" s="75">
        <v>3.3166610615327406E-2</v>
      </c>
      <c r="BH56" s="75">
        <v>3.3119348809421086E-2</v>
      </c>
      <c r="BI56" s="75">
        <v>3.3915732282587312E-2</v>
      </c>
      <c r="BJ56" s="75">
        <v>3.1973214227898131E-2</v>
      </c>
      <c r="BK56" s="75">
        <v>3.2056249424143007E-2</v>
      </c>
      <c r="BL56" s="75">
        <v>3.2268336564972071E-2</v>
      </c>
      <c r="BM56" s="75">
        <v>3.2585097486701915E-2</v>
      </c>
      <c r="BN56" s="75">
        <v>3.2653844567339455E-2</v>
      </c>
      <c r="BO56" s="75">
        <v>3.2903553620921018E-2</v>
      </c>
      <c r="BP56" s="75">
        <v>3.3878892594982557E-2</v>
      </c>
      <c r="BQ56" s="75">
        <v>3.4299008550127789E-2</v>
      </c>
      <c r="BR56" s="75">
        <v>3.5572494308231201E-2</v>
      </c>
      <c r="BS56" s="75">
        <v>3.6295229450806779E-2</v>
      </c>
      <c r="BT56" s="75">
        <v>3.5725223116833675E-2</v>
      </c>
      <c r="BU56" s="75">
        <v>3.6508931350114598E-2</v>
      </c>
      <c r="BV56" s="75">
        <v>3.6561598116637298E-2</v>
      </c>
      <c r="BW56" s="75">
        <v>3.6270753343061513E-2</v>
      </c>
      <c r="BX56" s="75">
        <v>3.2800711729424864E-2</v>
      </c>
      <c r="BY56" s="75">
        <v>3.2386505004801426E-2</v>
      </c>
      <c r="BZ56" s="75">
        <v>3.2890075689739694E-2</v>
      </c>
      <c r="CA56" s="75">
        <v>3.3472398782109863E-2</v>
      </c>
      <c r="CB56" s="76">
        <v>3.3792037455082795E-2</v>
      </c>
    </row>
    <row r="57" spans="1:80" x14ac:dyDescent="0.4">
      <c r="B57" s="66" t="s">
        <v>167</v>
      </c>
      <c r="S57" s="79">
        <f t="shared" ref="S57:AX57" si="12">SUM(S54:S56)</f>
        <v>0.15610601932127816</v>
      </c>
      <c r="T57" s="79">
        <f t="shared" si="12"/>
        <v>0.14969863431754024</v>
      </c>
      <c r="U57" s="79">
        <f t="shared" si="12"/>
        <v>0.15888349182458783</v>
      </c>
      <c r="V57" s="79">
        <f t="shared" si="12"/>
        <v>0.15186078140454998</v>
      </c>
      <c r="W57" s="79">
        <f t="shared" si="12"/>
        <v>0.15109955584443724</v>
      </c>
      <c r="X57" s="79">
        <f t="shared" si="12"/>
        <v>0.16263522173801589</v>
      </c>
      <c r="Y57" s="79">
        <f t="shared" si="12"/>
        <v>0.16556520890277235</v>
      </c>
      <c r="Z57" s="79">
        <f t="shared" si="12"/>
        <v>0.15889626846106789</v>
      </c>
      <c r="AA57" s="79">
        <f t="shared" si="12"/>
        <v>0.16586150105874051</v>
      </c>
      <c r="AB57" s="79">
        <f t="shared" si="12"/>
        <v>0.17168647246468255</v>
      </c>
      <c r="AC57" s="79">
        <f t="shared" si="12"/>
        <v>0.16461333054243169</v>
      </c>
      <c r="AD57" s="79">
        <f t="shared" si="12"/>
        <v>0.15732942007841708</v>
      </c>
      <c r="AE57" s="79">
        <f t="shared" si="12"/>
        <v>0.16645119255588434</v>
      </c>
      <c r="AF57" s="79">
        <f t="shared" si="12"/>
        <v>0.17339380323879061</v>
      </c>
      <c r="AG57" s="79">
        <f t="shared" si="12"/>
        <v>0.19050165317523657</v>
      </c>
      <c r="AH57" s="79">
        <f t="shared" si="12"/>
        <v>0.1991493526046372</v>
      </c>
      <c r="AI57" s="79">
        <f t="shared" si="12"/>
        <v>0.19696492258632986</v>
      </c>
      <c r="AJ57" s="79">
        <f t="shared" si="12"/>
        <v>0.19748856019733113</v>
      </c>
      <c r="AK57" s="79">
        <f t="shared" si="12"/>
        <v>0.21613301184512379</v>
      </c>
      <c r="AL57" s="79">
        <f t="shared" si="12"/>
        <v>0.22331784675346683</v>
      </c>
      <c r="AM57" s="79">
        <f t="shared" si="12"/>
        <v>0.23031282388908081</v>
      </c>
      <c r="AN57" s="79">
        <f t="shared" si="12"/>
        <v>0.23316566189782445</v>
      </c>
      <c r="AO57" s="79">
        <f t="shared" si="12"/>
        <v>0.24388541465949631</v>
      </c>
      <c r="AP57" s="79">
        <f t="shared" si="12"/>
        <v>0.25167337905376636</v>
      </c>
      <c r="AQ57" s="79">
        <f t="shared" si="12"/>
        <v>0.24583608732042933</v>
      </c>
      <c r="AR57" s="79">
        <f t="shared" si="12"/>
        <v>0.2403990779352741</v>
      </c>
      <c r="AS57" s="79">
        <f t="shared" si="12"/>
        <v>0.23063744014980314</v>
      </c>
      <c r="AT57" s="79">
        <f t="shared" si="12"/>
        <v>0.23853967248957866</v>
      </c>
      <c r="AU57" s="79">
        <f t="shared" si="12"/>
        <v>0.2522595400494731</v>
      </c>
      <c r="AV57" s="79">
        <f t="shared" si="12"/>
        <v>0.26480920494730731</v>
      </c>
      <c r="AW57" s="79">
        <f t="shared" si="12"/>
        <v>0.27812193328115303</v>
      </c>
      <c r="AX57" s="79">
        <f t="shared" si="12"/>
        <v>0.27509852215857705</v>
      </c>
      <c r="AY57" s="79">
        <f t="shared" ref="AY57:CB57" si="13">SUM(AY54:AY56)</f>
        <v>0.27486434806856619</v>
      </c>
      <c r="AZ57" s="79">
        <f t="shared" si="13"/>
        <v>0.28174584187113705</v>
      </c>
      <c r="BA57" s="79">
        <f t="shared" si="13"/>
        <v>0.27193023056307297</v>
      </c>
      <c r="BB57" s="79">
        <f t="shared" si="13"/>
        <v>0.26978628773731583</v>
      </c>
      <c r="BC57" s="79">
        <f t="shared" si="13"/>
        <v>0.26929792645102868</v>
      </c>
      <c r="BD57" s="79">
        <f t="shared" si="13"/>
        <v>0.25960010444331605</v>
      </c>
      <c r="BE57" s="79">
        <f t="shared" si="13"/>
        <v>0.25593272945735623</v>
      </c>
      <c r="BF57" s="79">
        <f t="shared" si="13"/>
        <v>0.24459169303920839</v>
      </c>
      <c r="BG57" s="79">
        <f t="shared" si="13"/>
        <v>0.21449233615634805</v>
      </c>
      <c r="BH57" s="79">
        <f t="shared" si="13"/>
        <v>0.20838887143075885</v>
      </c>
      <c r="BI57" s="79">
        <f t="shared" si="13"/>
        <v>0.2048646116107703</v>
      </c>
      <c r="BJ57" s="79">
        <f t="shared" si="13"/>
        <v>0.2015419825453888</v>
      </c>
      <c r="BK57" s="79">
        <f t="shared" si="13"/>
        <v>0.2009944559725029</v>
      </c>
      <c r="BL57" s="79">
        <f t="shared" si="13"/>
        <v>0.19804831018557006</v>
      </c>
      <c r="BM57" s="79">
        <f t="shared" si="13"/>
        <v>0.20528028972935936</v>
      </c>
      <c r="BN57" s="79">
        <f t="shared" si="13"/>
        <v>0.20649776709696049</v>
      </c>
      <c r="BO57" s="79">
        <f t="shared" si="13"/>
        <v>0.21332276771095529</v>
      </c>
      <c r="BP57" s="79">
        <f t="shared" si="13"/>
        <v>0.21908455427114215</v>
      </c>
      <c r="BQ57" s="79">
        <f t="shared" si="13"/>
        <v>0.21404488452028236</v>
      </c>
      <c r="BR57" s="79">
        <f t="shared" si="13"/>
        <v>0.21437016377426504</v>
      </c>
      <c r="BS57" s="79">
        <f t="shared" si="13"/>
        <v>0.21651983137124242</v>
      </c>
      <c r="BT57" s="79">
        <f t="shared" si="13"/>
        <v>0.21393078437688806</v>
      </c>
      <c r="BU57" s="79">
        <f t="shared" si="13"/>
        <v>0.21335876687409555</v>
      </c>
      <c r="BV57" s="79">
        <f t="shared" si="13"/>
        <v>0.21600036837654651</v>
      </c>
      <c r="BW57" s="79">
        <f t="shared" si="13"/>
        <v>0.21651600766770243</v>
      </c>
      <c r="BX57" s="79">
        <f t="shared" si="13"/>
        <v>0.20298816861276012</v>
      </c>
      <c r="BY57" s="79">
        <f t="shared" si="13"/>
        <v>0.19930172653665137</v>
      </c>
      <c r="BZ57" s="79">
        <f t="shared" si="13"/>
        <v>0.20131124752719831</v>
      </c>
      <c r="CA57" s="79">
        <f t="shared" si="13"/>
        <v>0.20403707928796425</v>
      </c>
      <c r="CB57" s="80">
        <f t="shared" si="13"/>
        <v>0.20633089004249847</v>
      </c>
    </row>
    <row r="58" spans="1:80" ht="51" customHeight="1" x14ac:dyDescent="0.4">
      <c r="B58" s="60" t="s">
        <v>174</v>
      </c>
      <c r="CB58" s="74"/>
    </row>
    <row r="59" spans="1:80" x14ac:dyDescent="0.4">
      <c r="B59" s="64" t="s">
        <v>161</v>
      </c>
      <c r="AH59" s="75">
        <v>4.7942398195383702E-4</v>
      </c>
      <c r="AI59" s="75">
        <v>4.740258164908775E-4</v>
      </c>
      <c r="AJ59" s="75">
        <v>4.7065955500792027E-4</v>
      </c>
      <c r="AK59" s="75">
        <v>4.8646483558064334E-4</v>
      </c>
      <c r="AL59" s="75">
        <v>5.0738230823933132E-4</v>
      </c>
      <c r="AM59" s="75">
        <v>5.1266400873983852E-4</v>
      </c>
      <c r="AN59" s="75">
        <v>5.1224854605096115E-4</v>
      </c>
      <c r="AO59" s="75">
        <v>5.4697763839623749E-4</v>
      </c>
      <c r="AP59" s="75">
        <v>5.6586894784156822E-4</v>
      </c>
      <c r="AQ59" s="75">
        <v>5.8635913723526477E-4</v>
      </c>
      <c r="AR59" s="75">
        <v>6.0834717499947625E-4</v>
      </c>
      <c r="AS59" s="75">
        <v>5.9627764511604087E-4</v>
      </c>
      <c r="AT59" s="75">
        <v>6.3899591288009991E-4</v>
      </c>
      <c r="AU59" s="75">
        <v>6.9664932064684244E-4</v>
      </c>
      <c r="AV59" s="75">
        <v>8.2141407765154949E-4</v>
      </c>
      <c r="AW59" s="75">
        <v>1.0972545473867182E-3</v>
      </c>
      <c r="AX59" s="75">
        <v>1.1837113217659677E-3</v>
      </c>
      <c r="AY59" s="75">
        <v>1.3552276885867829E-3</v>
      </c>
      <c r="AZ59" s="75">
        <v>1.3542898054078364E-3</v>
      </c>
      <c r="BA59" s="75">
        <v>1.4234095473604923E-3</v>
      </c>
      <c r="BB59" s="75">
        <v>1.4922194664022147E-3</v>
      </c>
      <c r="BC59" s="75">
        <v>1.5400350342118475E-3</v>
      </c>
      <c r="BD59" s="75">
        <v>1.7100281318385099E-3</v>
      </c>
      <c r="BE59" s="75">
        <v>1.6313240724402437E-3</v>
      </c>
      <c r="BF59" s="75">
        <v>1.6914906355746135E-3</v>
      </c>
      <c r="BG59" s="75">
        <v>1.6098999992612876E-3</v>
      </c>
      <c r="BH59" s="75">
        <v>1.580483659787433E-3</v>
      </c>
      <c r="BI59" s="75">
        <v>1.6350970993794754E-3</v>
      </c>
      <c r="BJ59" s="75">
        <v>1.6450804193924291E-3</v>
      </c>
      <c r="BK59" s="75">
        <v>1.6558582807993767E-3</v>
      </c>
      <c r="BL59" s="75">
        <v>1.6133911645701466E-3</v>
      </c>
      <c r="BM59" s="75">
        <v>1.653838038543818E-3</v>
      </c>
      <c r="BN59" s="75">
        <v>1.6431001042525267E-3</v>
      </c>
      <c r="BO59" s="75">
        <v>1.7643318436289478E-3</v>
      </c>
      <c r="BP59" s="75">
        <v>1.8292513784868155E-3</v>
      </c>
      <c r="BQ59" s="75">
        <v>1.9084099576772001E-3</v>
      </c>
      <c r="BR59" s="75">
        <v>2.1876898487848567E-3</v>
      </c>
      <c r="BS59" s="75">
        <v>2.3125597397988299E-3</v>
      </c>
      <c r="BT59" s="75">
        <v>2.3344469023720035E-3</v>
      </c>
      <c r="BU59" s="75">
        <v>2.3540384892038169E-3</v>
      </c>
      <c r="BV59" s="75">
        <v>2.4836023516955482E-3</v>
      </c>
      <c r="BW59" s="75">
        <v>2.5891586596273552E-3</v>
      </c>
      <c r="BX59" s="75">
        <v>2.3582410912595933E-3</v>
      </c>
      <c r="BY59" s="75">
        <v>2.3801881597740613E-3</v>
      </c>
      <c r="BZ59" s="75">
        <v>2.4654760310860321E-3</v>
      </c>
      <c r="CA59" s="75">
        <v>2.5583437834836315E-3</v>
      </c>
      <c r="CB59" s="76">
        <v>2.6493215572435894E-3</v>
      </c>
    </row>
    <row r="60" spans="1:80" x14ac:dyDescent="0.4">
      <c r="B60" s="64" t="s">
        <v>162</v>
      </c>
      <c r="AH60" s="75">
        <v>5.128007834876306E-2</v>
      </c>
      <c r="AI60" s="75">
        <v>4.6510855805987621E-2</v>
      </c>
      <c r="AJ60" s="75">
        <v>5.0591686687513231E-2</v>
      </c>
      <c r="AK60" s="75">
        <v>5.9848029196785779E-2</v>
      </c>
      <c r="AL60" s="75">
        <v>6.417103226367793E-2</v>
      </c>
      <c r="AM60" s="75">
        <v>6.980390983755598E-2</v>
      </c>
      <c r="AN60" s="75">
        <v>7.2454992565717719E-2</v>
      </c>
      <c r="AO60" s="75">
        <v>7.6006910439726419E-2</v>
      </c>
      <c r="AP60" s="75">
        <v>7.95327929655507E-2</v>
      </c>
      <c r="AQ60" s="75">
        <v>7.5631618741460543E-2</v>
      </c>
      <c r="AR60" s="75">
        <v>7.0222454347646235E-2</v>
      </c>
      <c r="AS60" s="75">
        <v>6.4436130531946537E-2</v>
      </c>
      <c r="AT60" s="75">
        <v>6.8925236876678883E-2</v>
      </c>
      <c r="AU60" s="75">
        <v>8.0746526625769782E-2</v>
      </c>
      <c r="AV60" s="75">
        <v>8.8807677479808458E-2</v>
      </c>
      <c r="AW60" s="75">
        <v>9.5416757441981234E-2</v>
      </c>
      <c r="AX60" s="75">
        <v>9.4898015992260734E-2</v>
      </c>
      <c r="AY60" s="75">
        <v>9.5088486605946404E-2</v>
      </c>
      <c r="AZ60" s="75">
        <v>9.5147970875800195E-2</v>
      </c>
      <c r="BA60" s="75">
        <v>8.7739556842968761E-2</v>
      </c>
      <c r="BB60" s="75">
        <v>8.4512330954809381E-2</v>
      </c>
      <c r="BC60" s="75">
        <v>8.0474929472563211E-2</v>
      </c>
      <c r="BD60" s="75">
        <v>7.6006339362625616E-2</v>
      </c>
      <c r="BE60" s="75">
        <v>7.284413363648623E-2</v>
      </c>
      <c r="BF60" s="75">
        <v>7.0443994641763111E-2</v>
      </c>
      <c r="BG60" s="75">
        <v>6.6805371431870722E-2</v>
      </c>
      <c r="BH60" s="75">
        <v>6.3723070365146031E-2</v>
      </c>
      <c r="BI60" s="75">
        <v>6.1917271456985182E-2</v>
      </c>
      <c r="BJ60" s="75">
        <v>6.1381190150891586E-2</v>
      </c>
      <c r="BK60" s="75">
        <v>6.0920331765119573E-2</v>
      </c>
      <c r="BL60" s="75">
        <v>5.9436931008631115E-2</v>
      </c>
      <c r="BM60" s="75">
        <v>6.500953472237242E-2</v>
      </c>
      <c r="BN60" s="75">
        <v>6.533659367859862E-2</v>
      </c>
      <c r="BO60" s="75">
        <v>6.7505894065518254E-2</v>
      </c>
      <c r="BP60" s="75">
        <v>6.8701091528668934E-2</v>
      </c>
      <c r="BQ60" s="75">
        <v>6.7565509185129144E-2</v>
      </c>
      <c r="BR60" s="75">
        <v>6.6668119727162634E-2</v>
      </c>
      <c r="BS60" s="75">
        <v>6.7442348053111514E-2</v>
      </c>
      <c r="BT60" s="75">
        <v>6.6325438769562206E-2</v>
      </c>
      <c r="BU60" s="75">
        <v>6.7357857563553836E-2</v>
      </c>
      <c r="BV60" s="75">
        <v>7.0185510396428619E-2</v>
      </c>
      <c r="BW60" s="75">
        <v>7.3922465098600607E-2</v>
      </c>
      <c r="BX60" s="75">
        <v>6.4571226723348557E-2</v>
      </c>
      <c r="BY60" s="75">
        <v>6.2702389912921291E-2</v>
      </c>
      <c r="BZ60" s="75">
        <v>6.283080185753756E-2</v>
      </c>
      <c r="CA60" s="75">
        <v>6.3506211879682237E-2</v>
      </c>
      <c r="CB60" s="76">
        <v>6.4652289364902735E-2</v>
      </c>
    </row>
    <row r="61" spans="1:80" x14ac:dyDescent="0.4">
      <c r="B61" s="64" t="s">
        <v>163</v>
      </c>
      <c r="AH61" s="75">
        <v>0.1117892999402313</v>
      </c>
      <c r="AI61" s="75">
        <v>0.10811497513076282</v>
      </c>
      <c r="AJ61" s="75">
        <v>0.10732705465040367</v>
      </c>
      <c r="AK61" s="75">
        <v>0.11309236326042187</v>
      </c>
      <c r="AL61" s="75">
        <v>0.11466178224121291</v>
      </c>
      <c r="AM61" s="75">
        <v>0.1146992820324336</v>
      </c>
      <c r="AN61" s="75">
        <v>0.11361064870450795</v>
      </c>
      <c r="AO61" s="75">
        <v>0.11879087977495366</v>
      </c>
      <c r="AP61" s="75">
        <v>0.12229876092740052</v>
      </c>
      <c r="AQ61" s="75">
        <v>0.12116951767053123</v>
      </c>
      <c r="AR61" s="75">
        <v>0.12249665646986896</v>
      </c>
      <c r="AS61" s="75">
        <v>0.11964598816709354</v>
      </c>
      <c r="AT61" s="75">
        <v>0.12198488220644121</v>
      </c>
      <c r="AU61" s="75">
        <v>0.12467538324037111</v>
      </c>
      <c r="AV61" s="75">
        <v>0.1249849248804529</v>
      </c>
      <c r="AW61" s="75">
        <v>0.12829405817370709</v>
      </c>
      <c r="AX61" s="75">
        <v>0.12699071854672833</v>
      </c>
      <c r="AY61" s="75">
        <v>0.1270656539554447</v>
      </c>
      <c r="AZ61" s="75">
        <v>0.13242791278378122</v>
      </c>
      <c r="BA61" s="75">
        <v>0.13195405932477738</v>
      </c>
      <c r="BB61" s="75">
        <v>0.13390824651296965</v>
      </c>
      <c r="BC61" s="75">
        <v>0.13755035632021659</v>
      </c>
      <c r="BD61" s="75">
        <v>0.13641575193721375</v>
      </c>
      <c r="BE61" s="75">
        <v>0.13770933081060313</v>
      </c>
      <c r="BF61" s="75">
        <v>0.13508242636137416</v>
      </c>
      <c r="BG61" s="75">
        <v>0.12995612781286636</v>
      </c>
      <c r="BH61" s="75">
        <v>0.12917934638542339</v>
      </c>
      <c r="BI61" s="75">
        <v>0.12930942289486999</v>
      </c>
      <c r="BJ61" s="75">
        <v>0.12754192575044559</v>
      </c>
      <c r="BK61" s="75">
        <v>0.12842932142759106</v>
      </c>
      <c r="BL61" s="75">
        <v>0.12792720897924284</v>
      </c>
      <c r="BM61" s="75">
        <v>0.13012367519577706</v>
      </c>
      <c r="BN61" s="75">
        <v>0.13125592240766334</v>
      </c>
      <c r="BO61" s="75">
        <v>0.13605883572081517</v>
      </c>
      <c r="BP61" s="75">
        <v>0.14092455982231955</v>
      </c>
      <c r="BQ61" s="75">
        <v>0.14355563173629338</v>
      </c>
      <c r="BR61" s="75">
        <v>0.14458263212137717</v>
      </c>
      <c r="BS61" s="75">
        <v>0.14588023518491594</v>
      </c>
      <c r="BT61" s="75">
        <v>0.14442590936798419</v>
      </c>
      <c r="BU61" s="75">
        <v>0.14281162928157631</v>
      </c>
      <c r="BV61" s="75">
        <v>0.14274312787940927</v>
      </c>
      <c r="BW61" s="75">
        <v>0.13969708746337434</v>
      </c>
      <c r="BX61" s="75">
        <v>0.13603724268219761</v>
      </c>
      <c r="BY61" s="75">
        <v>0.13420269963502104</v>
      </c>
      <c r="BZ61" s="75">
        <v>0.1360022965002432</v>
      </c>
      <c r="CA61" s="75">
        <v>0.13797252362479834</v>
      </c>
      <c r="CB61" s="76">
        <v>0.13902927912035221</v>
      </c>
    </row>
    <row r="62" spans="1:80" x14ac:dyDescent="0.4">
      <c r="B62" s="66" t="s">
        <v>167</v>
      </c>
      <c r="AH62" s="79">
        <f t="shared" ref="AH62:CB62" si="14">SUM(AH59:AH61)</f>
        <v>0.1635488022709482</v>
      </c>
      <c r="AI62" s="79">
        <f t="shared" si="14"/>
        <v>0.15509985675324131</v>
      </c>
      <c r="AJ62" s="79">
        <f t="shared" si="14"/>
        <v>0.1583894008929248</v>
      </c>
      <c r="AK62" s="79">
        <f t="shared" si="14"/>
        <v>0.17342685729278828</v>
      </c>
      <c r="AL62" s="79">
        <f t="shared" si="14"/>
        <v>0.17934019681313018</v>
      </c>
      <c r="AM62" s="79">
        <f t="shared" si="14"/>
        <v>0.18501585587872943</v>
      </c>
      <c r="AN62" s="79">
        <f t="shared" si="14"/>
        <v>0.18657788981627663</v>
      </c>
      <c r="AO62" s="79">
        <f t="shared" si="14"/>
        <v>0.19534476785307631</v>
      </c>
      <c r="AP62" s="79">
        <f t="shared" si="14"/>
        <v>0.20239742284079279</v>
      </c>
      <c r="AQ62" s="79">
        <f t="shared" si="14"/>
        <v>0.19738749554922702</v>
      </c>
      <c r="AR62" s="79">
        <f t="shared" si="14"/>
        <v>0.19332745799251466</v>
      </c>
      <c r="AS62" s="79">
        <f t="shared" si="14"/>
        <v>0.18467839634415611</v>
      </c>
      <c r="AT62" s="79">
        <f t="shared" si="14"/>
        <v>0.19154911499600019</v>
      </c>
      <c r="AU62" s="79">
        <f t="shared" si="14"/>
        <v>0.20611855918678773</v>
      </c>
      <c r="AV62" s="79">
        <f t="shared" si="14"/>
        <v>0.21461401643791289</v>
      </c>
      <c r="AW62" s="79">
        <f t="shared" si="14"/>
        <v>0.22480807016307505</v>
      </c>
      <c r="AX62" s="79">
        <f t="shared" si="14"/>
        <v>0.22307244586075503</v>
      </c>
      <c r="AY62" s="79">
        <f t="shared" si="14"/>
        <v>0.22350936824997789</v>
      </c>
      <c r="AZ62" s="79">
        <f t="shared" si="14"/>
        <v>0.22893017346498923</v>
      </c>
      <c r="BA62" s="79">
        <f t="shared" si="14"/>
        <v>0.22111702571510664</v>
      </c>
      <c r="BB62" s="79">
        <f t="shared" si="14"/>
        <v>0.21991279693418125</v>
      </c>
      <c r="BC62" s="79">
        <f t="shared" si="14"/>
        <v>0.21956532082699165</v>
      </c>
      <c r="BD62" s="79">
        <f t="shared" si="14"/>
        <v>0.21413211943167787</v>
      </c>
      <c r="BE62" s="79">
        <f t="shared" si="14"/>
        <v>0.2121847885195296</v>
      </c>
      <c r="BF62" s="79">
        <f t="shared" si="14"/>
        <v>0.20721791163871189</v>
      </c>
      <c r="BG62" s="79">
        <f t="shared" si="14"/>
        <v>0.19837139924399838</v>
      </c>
      <c r="BH62" s="79">
        <f t="shared" si="14"/>
        <v>0.19448290041035685</v>
      </c>
      <c r="BI62" s="79">
        <f t="shared" si="14"/>
        <v>0.19286179145123467</v>
      </c>
      <c r="BJ62" s="79">
        <f t="shared" si="14"/>
        <v>0.1905681963207296</v>
      </c>
      <c r="BK62" s="79">
        <f t="shared" si="14"/>
        <v>0.19100551147351003</v>
      </c>
      <c r="BL62" s="79">
        <f t="shared" si="14"/>
        <v>0.18897753115244409</v>
      </c>
      <c r="BM62" s="79">
        <f t="shared" si="14"/>
        <v>0.19678704795669327</v>
      </c>
      <c r="BN62" s="79">
        <f t="shared" si="14"/>
        <v>0.1982356161905145</v>
      </c>
      <c r="BO62" s="79">
        <f t="shared" si="14"/>
        <v>0.20532906162996239</v>
      </c>
      <c r="BP62" s="79">
        <f t="shared" si="14"/>
        <v>0.21145490272947531</v>
      </c>
      <c r="BQ62" s="79">
        <f t="shared" si="14"/>
        <v>0.21302955087909972</v>
      </c>
      <c r="BR62" s="79">
        <f t="shared" si="14"/>
        <v>0.21343844169732468</v>
      </c>
      <c r="BS62" s="79">
        <f t="shared" si="14"/>
        <v>0.21563514297782627</v>
      </c>
      <c r="BT62" s="79">
        <f t="shared" si="14"/>
        <v>0.2130857950399184</v>
      </c>
      <c r="BU62" s="79">
        <f t="shared" si="14"/>
        <v>0.21252352533433397</v>
      </c>
      <c r="BV62" s="79">
        <f t="shared" si="14"/>
        <v>0.21541224062753345</v>
      </c>
      <c r="BW62" s="79">
        <f t="shared" si="14"/>
        <v>0.21620871122160229</v>
      </c>
      <c r="BX62" s="79">
        <f t="shared" si="14"/>
        <v>0.20296671049680576</v>
      </c>
      <c r="BY62" s="79">
        <f t="shared" si="14"/>
        <v>0.1992852777077164</v>
      </c>
      <c r="BZ62" s="79">
        <f t="shared" si="14"/>
        <v>0.20129857438886678</v>
      </c>
      <c r="CA62" s="79">
        <f t="shared" si="14"/>
        <v>0.20403707928796422</v>
      </c>
      <c r="CB62" s="80">
        <f t="shared" si="14"/>
        <v>0.20633089004249855</v>
      </c>
    </row>
    <row r="63" spans="1:80" ht="15.4" thickBot="1" x14ac:dyDescent="0.4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08"/>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95" customWidth="1"/>
    <col min="4" max="75" width="12.73046875" style="109" customWidth="1"/>
    <col min="76" max="80" width="12.73046875" style="50" customWidth="1"/>
    <col min="81" max="81" width="9.1328125" style="50" customWidth="1"/>
    <col min="82" max="16384" width="9.1328125" style="50"/>
  </cols>
  <sheetData>
    <row r="1" spans="1:80" s="17" customFormat="1" ht="25.5" customHeight="1" thickBot="1" x14ac:dyDescent="0.4">
      <c r="A1" s="42" t="s">
        <v>39</v>
      </c>
      <c r="B1" s="43" t="s">
        <v>78</v>
      </c>
      <c r="C1" s="4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row>
    <row r="2" spans="1:80" ht="33" customHeight="1" x14ac:dyDescent="0.4">
      <c r="A2" s="46" t="s">
        <v>40</v>
      </c>
      <c r="B2" s="19" t="s">
        <v>175</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176</v>
      </c>
      <c r="C3" s="85" t="s">
        <v>177</v>
      </c>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86"/>
      <c r="B4" s="55"/>
      <c r="C4" s="56"/>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A5" s="89"/>
      <c r="B5" s="50" t="s">
        <v>178</v>
      </c>
      <c r="C5" s="90" t="s">
        <v>179</v>
      </c>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f>+Disability_benefits!BQ14</f>
        <v>4.7691617500000003</v>
      </c>
      <c r="BR5" s="91">
        <f>+Disability_benefits!BR14</f>
        <v>6.040064700000003</v>
      </c>
      <c r="BS5" s="91">
        <f>+Disability_benefits!BS14</f>
        <v>6.9357352999999913</v>
      </c>
      <c r="BT5" s="91">
        <f>+Disability_benefits!BT14</f>
        <v>7.3484010500000174</v>
      </c>
      <c r="BU5" s="91">
        <f>+Disability_benefits!BU14</f>
        <v>8.2211221899999884</v>
      </c>
      <c r="BV5" s="91">
        <f>+Disability_benefits!BV14</f>
        <v>9.1482867099999936</v>
      </c>
      <c r="BW5" s="91">
        <f>+Disability_benefits!BW14</f>
        <v>10.002221180695424</v>
      </c>
      <c r="BX5" s="91">
        <f>+Disability_benefits!BX14</f>
        <v>10.759159066970856</v>
      </c>
      <c r="BY5" s="91">
        <f>+Disability_benefits!BY14</f>
        <v>11.71946197959069</v>
      </c>
      <c r="BZ5" s="91">
        <f>+Disability_benefits!BZ14</f>
        <v>12.724061817200374</v>
      </c>
      <c r="CA5" s="91">
        <f>+Disability_benefits!CA14</f>
        <v>13.801900844380778</v>
      </c>
      <c r="CB5" s="92">
        <f>+Disability_benefits!CB14</f>
        <v>14.879874836254521</v>
      </c>
    </row>
    <row r="6" spans="1:80" x14ac:dyDescent="0.4">
      <c r="A6" s="89"/>
      <c r="B6" s="50" t="s">
        <v>180</v>
      </c>
      <c r="C6" s="90" t="s">
        <v>179</v>
      </c>
      <c r="D6" s="91">
        <f>Disability_benefits!D15</f>
        <v>0</v>
      </c>
      <c r="E6" s="91">
        <f>Disability_benefits!E15</f>
        <v>0</v>
      </c>
      <c r="F6" s="91">
        <f>Disability_benefits!F15</f>
        <v>0</v>
      </c>
      <c r="G6" s="91">
        <f>Disability_benefits!G15</f>
        <v>0</v>
      </c>
      <c r="H6" s="91">
        <f>Disability_benefits!H15</f>
        <v>0</v>
      </c>
      <c r="I6" s="91">
        <f>Disability_benefits!I15</f>
        <v>0</v>
      </c>
      <c r="J6" s="91">
        <f>Disability_benefits!J15</f>
        <v>0</v>
      </c>
      <c r="K6" s="91">
        <f>Disability_benefits!K15</f>
        <v>0</v>
      </c>
      <c r="L6" s="91">
        <f>Disability_benefits!L15</f>
        <v>0</v>
      </c>
      <c r="M6" s="91">
        <f>Disability_benefits!M15</f>
        <v>0</v>
      </c>
      <c r="N6" s="91">
        <f>Disability_benefits!N15</f>
        <v>0</v>
      </c>
      <c r="O6" s="91">
        <f>Disability_benefits!O15</f>
        <v>0</v>
      </c>
      <c r="P6" s="91">
        <f>Disability_benefits!P15</f>
        <v>0</v>
      </c>
      <c r="Q6" s="91">
        <f>Disability_benefits!Q15</f>
        <v>0</v>
      </c>
      <c r="R6" s="91">
        <f>Disability_benefits!R15</f>
        <v>0</v>
      </c>
      <c r="S6" s="91">
        <f>Disability_benefits!S15</f>
        <v>0</v>
      </c>
      <c r="T6" s="91">
        <f>Disability_benefits!T15</f>
        <v>0</v>
      </c>
      <c r="U6" s="91">
        <f>Disability_benefits!U15</f>
        <v>0</v>
      </c>
      <c r="V6" s="91">
        <f>Disability_benefits!V15</f>
        <v>0</v>
      </c>
      <c r="W6" s="91">
        <f>Disability_benefits!W15</f>
        <v>0</v>
      </c>
      <c r="X6" s="91">
        <f>Disability_benefits!X15</f>
        <v>0</v>
      </c>
      <c r="Y6" s="91">
        <f>Disability_benefits!Y15</f>
        <v>0</v>
      </c>
      <c r="Z6" s="91">
        <f>Disability_benefits!Z15</f>
        <v>0</v>
      </c>
      <c r="AA6" s="91">
        <f>Disability_benefits!AA15</f>
        <v>6</v>
      </c>
      <c r="AB6" s="91">
        <f>Disability_benefits!AB15</f>
        <v>23.2</v>
      </c>
      <c r="AC6" s="91">
        <f>SUM(Disability_benefits!AC16:AC18)</f>
        <v>35.799999999999997</v>
      </c>
      <c r="AD6" s="91">
        <f>SUM(Disability_benefits!AD16:AD18)</f>
        <v>62.4</v>
      </c>
      <c r="AE6" s="91">
        <f>SUM(Disability_benefits!AE16:AE18)</f>
        <v>95.9</v>
      </c>
      <c r="AF6" s="91">
        <f>SUM(Disability_benefits!AF16:AF18)</f>
        <v>127.30000000000001</v>
      </c>
      <c r="AG6" s="91">
        <f>SUM(Disability_benefits!AG16:AG18)</f>
        <v>166.7</v>
      </c>
      <c r="AH6" s="91">
        <f>SUM(Disability_benefits!AH16:AH18)</f>
        <v>168</v>
      </c>
      <c r="AI6" s="91">
        <f>SUM(Disability_benefits!AI16:AI18)</f>
        <v>201</v>
      </c>
      <c r="AJ6" s="91">
        <f>SUM(Disability_benefits!AJ16:AJ18)</f>
        <v>260</v>
      </c>
      <c r="AK6" s="91">
        <f>SUM(Disability_benefits!AK16:AK18)</f>
        <v>330</v>
      </c>
      <c r="AL6" s="91">
        <f>SUM(Disability_benefits!AL16:AL18)</f>
        <v>403</v>
      </c>
      <c r="AM6" s="91">
        <f>SUM(Disability_benefits!AM16:AM18)</f>
        <v>495</v>
      </c>
      <c r="AN6" s="91">
        <f>SUM(Disability_benefits!AN16:AN18)</f>
        <v>576</v>
      </c>
      <c r="AO6" s="91">
        <f>SUM(Disability_benefits!AO16:AO18)</f>
        <v>686</v>
      </c>
      <c r="AP6" s="91">
        <f>SUM(Disability_benefits!AP16:AP18)</f>
        <v>779</v>
      </c>
      <c r="AQ6" s="91">
        <f>SUM(Disability_benefits!AQ16:AQ18)</f>
        <v>897.38499999999999</v>
      </c>
      <c r="AR6" s="91">
        <f>SUM(Disability_benefits!AR16:AR18)</f>
        <v>1003.4670000000001</v>
      </c>
      <c r="AS6" s="91">
        <f>SUM(Disability_benefits!AS16:AS18)</f>
        <v>1158.527</v>
      </c>
      <c r="AT6" s="91">
        <f>SUM(Disability_benefits!AT16:AT18)</f>
        <v>1382.009</v>
      </c>
      <c r="AU6" s="91">
        <f>SUM(Disability_benefits!AU16:AU18)</f>
        <v>1706.221</v>
      </c>
      <c r="AV6" s="91">
        <f>SUM(Disability_benefits!AV16:AV18)</f>
        <v>1553.4739999999999</v>
      </c>
      <c r="AW6" s="91">
        <f>SUM(Disability_benefits!AW16:AW18)</f>
        <v>1795.461</v>
      </c>
      <c r="AX6" s="91">
        <f>SUM(Disability_benefits!AX16:AX18)</f>
        <v>1962.682</v>
      </c>
      <c r="AY6" s="91">
        <f>SUM(Disability_benefits!AY16:AY18)</f>
        <v>2194.1619999999998</v>
      </c>
      <c r="AZ6" s="91">
        <f>SUM(Disability_benefits!AZ16:AZ18)</f>
        <v>2392.893</v>
      </c>
      <c r="BA6" s="91">
        <f>SUM(Disability_benefits!BA16:BA18)</f>
        <v>2521.25</v>
      </c>
      <c r="BB6" s="91">
        <f>SUM(Disability_benefits!BB16:BB18)</f>
        <v>2679.9749999999999</v>
      </c>
      <c r="BC6" s="91">
        <f>SUM(Disability_benefits!BC16:BC18)</f>
        <v>2822.8040000000001</v>
      </c>
      <c r="BD6" s="91">
        <f>SUM(Disability_benefits!BD16:BD18)</f>
        <v>2955.1210000000001</v>
      </c>
      <c r="BE6" s="91">
        <f>SUM(Disability_benefits!BE16:BE18)</f>
        <v>3124.4597597447382</v>
      </c>
      <c r="BF6" s="91">
        <f>SUM(Disability_benefits!BF16:BF18)</f>
        <v>3250.6787885787207</v>
      </c>
      <c r="BG6" s="91">
        <f>SUM(Disability_benefits!BG16:BG18)</f>
        <v>3457.0445494205601</v>
      </c>
      <c r="BH6" s="91">
        <f>SUM(Disability_benefits!BH16:BH18)</f>
        <v>3673.5859999999998</v>
      </c>
      <c r="BI6" s="91">
        <f>SUM(Disability_benefits!BI16:BI18)</f>
        <v>3924.14037813</v>
      </c>
      <c r="BJ6" s="91">
        <f>SUM(Disability_benefits!BJ16:BJ18)</f>
        <v>4149.40578293</v>
      </c>
      <c r="BK6" s="91">
        <f>SUM(Disability_benefits!BK16:BK18)</f>
        <v>4444.4350972342991</v>
      </c>
      <c r="BL6" s="91">
        <f>SUM(Disability_benefits!BL16:BL18)</f>
        <v>4734.8039219600005</v>
      </c>
      <c r="BM6" s="91">
        <f>SUM(Disability_benefits!BM16:BM18)</f>
        <v>5106.2537628999999</v>
      </c>
      <c r="BN6" s="91">
        <f>SUM(Disability_benefits!BN16:BN18)</f>
        <v>5227.7472379531791</v>
      </c>
      <c r="BO6" s="91">
        <f>SUM(Disability_benefits!BO16:BO18)</f>
        <v>5339.4256940699997</v>
      </c>
      <c r="BP6" s="91">
        <f>SUM(Disability_benefits!BP16:BP18)</f>
        <v>5475.6249157700013</v>
      </c>
      <c r="BQ6" s="91">
        <f>SUM(Disability_benefits!BQ16:BQ18)</f>
        <v>5360.0751764300812</v>
      </c>
      <c r="BR6" s="91">
        <f>SUM(Disability_benefits!BR16:BR18)</f>
        <v>5421.7736767999995</v>
      </c>
      <c r="BS6" s="91">
        <f>SUM(Disability_benefits!BS16:BS18)</f>
        <v>5489.5433917499959</v>
      </c>
      <c r="BT6" s="91">
        <f>SUM(Disability_benefits!BT16:BT18)</f>
        <v>5482.7675999399999</v>
      </c>
      <c r="BU6" s="91">
        <f>SUM(Disability_benefits!BU16:BU18)</f>
        <v>5529.3185711499982</v>
      </c>
      <c r="BV6" s="91">
        <f>SUM(Disability_benefits!BV16:BV18)</f>
        <v>5675.7961694693131</v>
      </c>
      <c r="BW6" s="91">
        <f>SUM(Disability_benefits!BW16:BW18)</f>
        <v>5936.2196675378318</v>
      </c>
      <c r="BX6" s="91">
        <f>SUM(Disability_benefits!BX16:BX18)</f>
        <v>5615.9435736789683</v>
      </c>
      <c r="BY6" s="91">
        <f>SUM(Disability_benefits!BY16:BY18)</f>
        <v>5797.970246883503</v>
      </c>
      <c r="BZ6" s="91">
        <f>SUM(Disability_benefits!BZ16:BZ18)</f>
        <v>6000.3860077722156</v>
      </c>
      <c r="CA6" s="91">
        <f>SUM(Disability_benefits!CA16:CA18)</f>
        <v>6250.0480242936328</v>
      </c>
      <c r="CB6" s="92">
        <f>SUM(Disability_benefits!CB16:CB18)</f>
        <v>6452.1525405766843</v>
      </c>
    </row>
    <row r="7" spans="1:80" x14ac:dyDescent="0.4">
      <c r="A7" s="89"/>
      <c r="B7" s="50" t="s">
        <v>181</v>
      </c>
      <c r="C7" s="90" t="s">
        <v>182</v>
      </c>
      <c r="D7" s="91">
        <f>Bereavement_benefits!D4</f>
        <v>15.7</v>
      </c>
      <c r="E7" s="91">
        <f>Bereavement_benefits!E4</f>
        <v>21.3</v>
      </c>
      <c r="F7" s="91">
        <f>Bereavement_benefits!F4</f>
        <v>21.7</v>
      </c>
      <c r="G7" s="91">
        <f>Bereavement_benefits!G4</f>
        <v>24</v>
      </c>
      <c r="H7" s="91">
        <f>Bereavement_benefits!H4</f>
        <v>28</v>
      </c>
      <c r="I7" s="91">
        <f>Bereavement_benefits!I4</f>
        <v>30.5</v>
      </c>
      <c r="J7" s="91">
        <f>Bereavement_benefits!J4</f>
        <v>32</v>
      </c>
      <c r="K7" s="91">
        <f>Bereavement_benefits!K4</f>
        <v>35.700000000000003</v>
      </c>
      <c r="L7" s="91">
        <f>Bereavement_benefits!L4</f>
        <v>38.200000000000003</v>
      </c>
      <c r="M7" s="91">
        <f>Bereavement_benefits!M4</f>
        <v>43.8</v>
      </c>
      <c r="N7" s="91">
        <f>Bereavement_benefits!N4</f>
        <v>57.5</v>
      </c>
      <c r="O7" s="91">
        <f>Bereavement_benefits!O4</f>
        <v>61.5</v>
      </c>
      <c r="P7" s="91">
        <f>Bereavement_benefits!P4</f>
        <v>65.5</v>
      </c>
      <c r="Q7" s="91">
        <f>Bereavement_benefits!Q4</f>
        <v>80</v>
      </c>
      <c r="R7" s="91">
        <f>Bereavement_benefits!R4</f>
        <v>84</v>
      </c>
      <c r="S7" s="91">
        <f>Bereavement_benefits!S4</f>
        <v>99</v>
      </c>
      <c r="T7" s="91">
        <f>Bereavement_benefits!T4</f>
        <v>108</v>
      </c>
      <c r="U7" s="91">
        <f>Bereavement_benefits!U4</f>
        <v>136</v>
      </c>
      <c r="V7" s="91">
        <f>Bereavement_benefits!V4</f>
        <v>141</v>
      </c>
      <c r="W7" s="91">
        <f>Bereavement_benefits!W4</f>
        <v>148</v>
      </c>
      <c r="X7" s="91">
        <f>Bereavement_benefits!X4</f>
        <v>154</v>
      </c>
      <c r="Y7" s="91">
        <f>Bereavement_benefits!Y4</f>
        <v>162</v>
      </c>
      <c r="Z7" s="91">
        <f>Bereavement_benefits!Z4</f>
        <v>168</v>
      </c>
      <c r="AA7" s="91">
        <f>Bereavement_benefits!AA4</f>
        <v>196</v>
      </c>
      <c r="AB7" s="91">
        <f>Bereavement_benefits!AB4</f>
        <v>220</v>
      </c>
      <c r="AC7" s="91">
        <f>Bereavement_benefits!AC4</f>
        <v>245</v>
      </c>
      <c r="AD7" s="91">
        <f>Bereavement_benefits!AD4</f>
        <v>310</v>
      </c>
      <c r="AE7" s="91">
        <f>Bereavement_benefits!AE4</f>
        <v>393</v>
      </c>
      <c r="AF7" s="91">
        <f>Bereavement_benefits!AF4</f>
        <v>434</v>
      </c>
      <c r="AG7" s="91">
        <f>Bereavement_benefits!AG4</f>
        <v>466</v>
      </c>
      <c r="AH7" s="91">
        <f>Bereavement_benefits!AH4</f>
        <v>505</v>
      </c>
      <c r="AI7" s="91">
        <f>Bereavement_benefits!AI4</f>
        <v>562.99999999999989</v>
      </c>
      <c r="AJ7" s="91">
        <f>Bereavement_benefits!AJ4</f>
        <v>637.99999999999989</v>
      </c>
      <c r="AK7" s="91">
        <f>Bereavement_benefits!AK4</f>
        <v>691</v>
      </c>
      <c r="AL7" s="91">
        <f>Bereavement_benefits!AL4</f>
        <v>725</v>
      </c>
      <c r="AM7" s="91">
        <f>Bereavement_benefits!AM4</f>
        <v>771</v>
      </c>
      <c r="AN7" s="91">
        <f>Bereavement_benefits!AN4</f>
        <v>785</v>
      </c>
      <c r="AO7" s="91">
        <f>Bereavement_benefits!AO4</f>
        <v>800</v>
      </c>
      <c r="AP7" s="91">
        <f>Bereavement_benefits!AP4</f>
        <v>825</v>
      </c>
      <c r="AQ7" s="91">
        <f>Bereavement_benefits!AQ4</f>
        <v>839.25</v>
      </c>
      <c r="AR7" s="91">
        <f>Bereavement_benefits!AR4</f>
        <v>850.16399999999999</v>
      </c>
      <c r="AS7" s="91">
        <f>Bereavement_benefits!AS4</f>
        <v>852.303</v>
      </c>
      <c r="AT7" s="91">
        <f>Bereavement_benefits!AT4</f>
        <v>889.38600000000008</v>
      </c>
      <c r="AU7" s="91">
        <f>Bereavement_benefits!AU4</f>
        <v>1010.5989999999999</v>
      </c>
      <c r="AV7" s="91">
        <f>Bereavement_benefits!AV4</f>
        <v>1010</v>
      </c>
      <c r="AW7" s="91">
        <f>Bereavement_benefits!AW4</f>
        <v>1040</v>
      </c>
      <c r="AX7" s="91">
        <f>Bereavement_benefits!AX4</f>
        <v>1022</v>
      </c>
      <c r="AY7" s="91">
        <f>Bereavement_benefits!AY4</f>
        <v>1016.385</v>
      </c>
      <c r="AZ7" s="91">
        <f>Bereavement_benefits!AZ4</f>
        <v>981.24099999999999</v>
      </c>
      <c r="BA7" s="91">
        <f>Bereavement_benefits!BA4</f>
        <v>987.07300000000021</v>
      </c>
      <c r="BB7" s="91">
        <f>Bereavement_benefits!BB4</f>
        <v>974.40599999999995</v>
      </c>
      <c r="BC7" s="91">
        <f>Bereavement_benefits!BC4</f>
        <v>1001.69</v>
      </c>
      <c r="BD7" s="91">
        <f>Bereavement_benefits!BD4</f>
        <v>985.85</v>
      </c>
      <c r="BE7" s="91">
        <f>Bereavement_benefits!BE4</f>
        <v>1099.2956646600001</v>
      </c>
      <c r="BF7" s="91">
        <f>Bereavement_benefits!BF4</f>
        <v>1087.4146320899999</v>
      </c>
      <c r="BG7" s="91">
        <f>Bereavement_benefits!BG4</f>
        <v>1006.6780681472775</v>
      </c>
      <c r="BH7" s="91">
        <f>Bereavement_benefits!BH4</f>
        <v>922.80799999999999</v>
      </c>
      <c r="BI7" s="91">
        <f>Bereavement_benefits!BI4</f>
        <v>874.53990900999997</v>
      </c>
      <c r="BJ7" s="91">
        <f>Bereavement_benefits!BJ4</f>
        <v>796.54773575000013</v>
      </c>
      <c r="BK7" s="91">
        <f>Bereavement_benefits!BK4</f>
        <v>736.17217767890315</v>
      </c>
      <c r="BL7" s="91">
        <f>Bereavement_benefits!BL4</f>
        <v>674.75018944999999</v>
      </c>
      <c r="BM7" s="91">
        <f>Bereavement_benefits!BM4</f>
        <v>649.6405096899997</v>
      </c>
      <c r="BN7" s="91">
        <f>Bereavement_benefits!BN4</f>
        <v>613.52423453000017</v>
      </c>
      <c r="BO7" s="91">
        <f>Bereavement_benefits!BO4</f>
        <v>593.95801391999976</v>
      </c>
      <c r="BP7" s="91">
        <f>Bereavement_benefits!BP4</f>
        <v>592.53994551999983</v>
      </c>
      <c r="BQ7" s="91">
        <f>Bereavement_benefits!BQ4</f>
        <v>582.23100191999993</v>
      </c>
      <c r="BR7" s="91">
        <f>Bereavement_benefits!BR4</f>
        <v>570.66566029000023</v>
      </c>
      <c r="BS7" s="91">
        <f>Bereavement_benefits!BS4</f>
        <v>568.92046535000088</v>
      </c>
      <c r="BT7" s="91">
        <f>Bereavement_benefits!BT4</f>
        <v>557.33749349999994</v>
      </c>
      <c r="BU7" s="91">
        <f>Bereavement_benefits!BU4</f>
        <v>502.55170413000036</v>
      </c>
      <c r="BV7" s="91">
        <f>Bereavement_benefits!BV4</f>
        <v>463.2592920300001</v>
      </c>
      <c r="BW7" s="91">
        <f>Bereavement_benefits!BW4</f>
        <v>501.17283195445776</v>
      </c>
      <c r="BX7" s="91">
        <f>Bereavement_benefits!BX4</f>
        <v>398.08177553317603</v>
      </c>
      <c r="BY7" s="91">
        <f>Bereavement_benefits!BY4</f>
        <v>366.91583277806029</v>
      </c>
      <c r="BZ7" s="91">
        <f>Bereavement_benefits!BZ4</f>
        <v>339.57391574933928</v>
      </c>
      <c r="CA7" s="91">
        <f>Bereavement_benefits!CA4</f>
        <v>315.24616460720586</v>
      </c>
      <c r="CB7" s="92">
        <f>Bereavement_benefits!CB4</f>
        <v>292.94604891109037</v>
      </c>
    </row>
    <row r="8" spans="1:80" x14ac:dyDescent="0.4">
      <c r="A8" s="89"/>
      <c r="B8" s="50" t="s">
        <v>183</v>
      </c>
      <c r="C8" s="90" t="s">
        <v>179</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91">
        <v>0</v>
      </c>
      <c r="V8" s="91">
        <v>0</v>
      </c>
      <c r="W8" s="91">
        <v>0</v>
      </c>
      <c r="X8" s="91">
        <v>0</v>
      </c>
      <c r="Y8" s="91">
        <v>0</v>
      </c>
      <c r="Z8" s="91">
        <v>0</v>
      </c>
      <c r="AA8" s="91">
        <v>0</v>
      </c>
      <c r="AB8" s="91">
        <v>0</v>
      </c>
      <c r="AC8" s="91">
        <v>0</v>
      </c>
      <c r="AD8" s="91">
        <v>0</v>
      </c>
      <c r="AE8" s="91">
        <v>0</v>
      </c>
      <c r="AF8" s="91">
        <v>1.9</v>
      </c>
      <c r="AG8" s="91">
        <v>2.9</v>
      </c>
      <c r="AH8" s="91">
        <v>4</v>
      </c>
      <c r="AI8" s="91">
        <v>4</v>
      </c>
      <c r="AJ8" s="91">
        <v>5</v>
      </c>
      <c r="AK8" s="91">
        <v>6</v>
      </c>
      <c r="AL8" s="91">
        <v>8</v>
      </c>
      <c r="AM8" s="91">
        <v>10</v>
      </c>
      <c r="AN8" s="91">
        <v>11</v>
      </c>
      <c r="AO8" s="91">
        <v>13</v>
      </c>
      <c r="AP8" s="91">
        <v>104</v>
      </c>
      <c r="AQ8" s="91">
        <v>183.72300000000001</v>
      </c>
      <c r="AR8" s="91">
        <v>173.41800000000001</v>
      </c>
      <c r="AS8" s="91">
        <v>183.63200000000001</v>
      </c>
      <c r="AT8" s="91">
        <v>208.02</v>
      </c>
      <c r="AU8" s="91">
        <v>284.64699999999999</v>
      </c>
      <c r="AV8" s="91">
        <v>345.29700000000008</v>
      </c>
      <c r="AW8" s="91">
        <v>441.75</v>
      </c>
      <c r="AX8" s="91">
        <v>526.322</v>
      </c>
      <c r="AY8" s="91">
        <v>617.35</v>
      </c>
      <c r="AZ8" s="91">
        <v>736.40099999999995</v>
      </c>
      <c r="BA8" s="91">
        <v>745.90700000000004</v>
      </c>
      <c r="BB8" s="91">
        <v>782.37199999999996</v>
      </c>
      <c r="BC8" s="91">
        <v>834.52800000000002</v>
      </c>
      <c r="BD8" s="91">
        <v>867.01099999999997</v>
      </c>
      <c r="BE8" s="91">
        <v>931.78101869</v>
      </c>
      <c r="BF8" s="91">
        <v>993.10799999999995</v>
      </c>
      <c r="BG8" s="91">
        <v>1053.6691153298639</v>
      </c>
      <c r="BH8" s="91">
        <v>1096.0409999999999</v>
      </c>
      <c r="BI8" s="91">
        <v>1149.1385723000005</v>
      </c>
      <c r="BJ8" s="91">
        <v>1181.2635561100005</v>
      </c>
      <c r="BK8" s="91">
        <v>1279.8853888127107</v>
      </c>
      <c r="BL8" s="91">
        <v>1362.9964772500002</v>
      </c>
      <c r="BM8" s="91">
        <v>1494.8980367000004</v>
      </c>
      <c r="BN8" s="91">
        <v>1572.0826307400002</v>
      </c>
      <c r="BO8" s="91">
        <v>1732.9771967700003</v>
      </c>
      <c r="BP8" s="91">
        <v>1927.2231981999998</v>
      </c>
      <c r="BQ8" s="91">
        <v>2088.2668163797011</v>
      </c>
      <c r="BR8" s="91">
        <v>2319.2115774999988</v>
      </c>
      <c r="BS8" s="91">
        <v>2545.4439678199992</v>
      </c>
      <c r="BT8" s="91">
        <v>2666.973573598962</v>
      </c>
      <c r="BU8" s="91">
        <v>2830.0153530399994</v>
      </c>
      <c r="BV8" s="91">
        <v>2885.0112320200005</v>
      </c>
      <c r="BW8" s="91">
        <v>2923.6620579476335</v>
      </c>
      <c r="BX8" s="91">
        <v>3060.3704763283158</v>
      </c>
      <c r="BY8" s="91">
        <v>3228.6239430440678</v>
      </c>
      <c r="BZ8" s="91">
        <v>3457.8003050384896</v>
      </c>
      <c r="CA8" s="91">
        <v>3735.8354873083399</v>
      </c>
      <c r="CB8" s="92">
        <v>4032.5317839689665</v>
      </c>
    </row>
    <row r="9" spans="1:80" x14ac:dyDescent="0.4">
      <c r="A9" s="89"/>
      <c r="B9" s="50" t="s">
        <v>184</v>
      </c>
      <c r="C9" s="90" t="s">
        <v>179</v>
      </c>
      <c r="D9" s="91">
        <v>59.9</v>
      </c>
      <c r="E9" s="91">
        <v>60.9</v>
      </c>
      <c r="F9" s="91">
        <v>61.9</v>
      </c>
      <c r="G9" s="91">
        <v>63.1</v>
      </c>
      <c r="H9" s="91">
        <v>87.2</v>
      </c>
      <c r="I9" s="91">
        <v>103.5</v>
      </c>
      <c r="J9" s="91">
        <v>105</v>
      </c>
      <c r="K9" s="91">
        <v>106.6</v>
      </c>
      <c r="L9" s="91">
        <v>113.8</v>
      </c>
      <c r="M9" s="91">
        <v>122.2</v>
      </c>
      <c r="N9" s="91">
        <v>125.9</v>
      </c>
      <c r="O9" s="91">
        <v>127.4</v>
      </c>
      <c r="P9" s="91">
        <v>131</v>
      </c>
      <c r="Q9" s="91">
        <v>134</v>
      </c>
      <c r="R9" s="91">
        <v>135.30000000000001</v>
      </c>
      <c r="S9" s="91">
        <v>139.80000000000001</v>
      </c>
      <c r="T9" s="91">
        <v>143.1</v>
      </c>
      <c r="U9" s="91">
        <v>146.30000000000001</v>
      </c>
      <c r="V9" s="91">
        <v>149.19999999999999</v>
      </c>
      <c r="W9" s="91">
        <v>160.19999999999999</v>
      </c>
      <c r="X9" s="91">
        <v>297.10000000000002</v>
      </c>
      <c r="Y9" s="91">
        <v>339.2</v>
      </c>
      <c r="Z9" s="91">
        <v>339</v>
      </c>
      <c r="AA9" s="91">
        <v>343.7</v>
      </c>
      <c r="AB9" s="91">
        <v>339</v>
      </c>
      <c r="AC9" s="91">
        <v>344.2</v>
      </c>
      <c r="AD9" s="91">
        <v>344.1</v>
      </c>
      <c r="AE9" s="91">
        <v>531.70000000000005</v>
      </c>
      <c r="AF9" s="91">
        <v>526.5</v>
      </c>
      <c r="AG9" s="91">
        <v>867.5</v>
      </c>
      <c r="AH9" s="91">
        <v>1776</v>
      </c>
      <c r="AI9" s="91">
        <v>2787</v>
      </c>
      <c r="AJ9" s="91">
        <v>2944</v>
      </c>
      <c r="AK9" s="91">
        <v>3372</v>
      </c>
      <c r="AL9" s="91">
        <v>3660</v>
      </c>
      <c r="AM9" s="91">
        <v>3988</v>
      </c>
      <c r="AN9" s="91">
        <v>4276</v>
      </c>
      <c r="AO9" s="91">
        <v>4468</v>
      </c>
      <c r="AP9" s="91">
        <v>4513</v>
      </c>
      <c r="AQ9" s="91">
        <v>4597.5079999999998</v>
      </c>
      <c r="AR9" s="91">
        <v>4514.5259999999998</v>
      </c>
      <c r="AS9" s="91">
        <v>4537.3530000000001</v>
      </c>
      <c r="AT9" s="91">
        <v>4590.7730000000001</v>
      </c>
      <c r="AU9" s="91">
        <v>5188.9120000000003</v>
      </c>
      <c r="AV9" s="91">
        <v>5953.1810000000005</v>
      </c>
      <c r="AW9" s="91">
        <v>6331.3990000000003</v>
      </c>
      <c r="AX9" s="91">
        <v>6403.6940000000004</v>
      </c>
      <c r="AY9" s="91">
        <v>6642.2250000000004</v>
      </c>
      <c r="AZ9" s="91">
        <v>6941.3710000000001</v>
      </c>
      <c r="BA9" s="91">
        <v>7088.2730000000001</v>
      </c>
      <c r="BB9" s="91">
        <v>7294.9489999999996</v>
      </c>
      <c r="BC9" s="91">
        <v>8283.3439999999991</v>
      </c>
      <c r="BD9" s="91">
        <v>8659.5450000000001</v>
      </c>
      <c r="BE9" s="91">
        <v>8795.2162844499999</v>
      </c>
      <c r="BF9" s="91">
        <v>8945.096379300001</v>
      </c>
      <c r="BG9" s="93"/>
      <c r="BH9" s="93"/>
      <c r="BI9" s="93"/>
      <c r="BJ9" s="93"/>
      <c r="BK9" s="93"/>
      <c r="BL9" s="93"/>
      <c r="BM9" s="93"/>
      <c r="BN9" s="93"/>
      <c r="BO9" s="93"/>
      <c r="BP9" s="93"/>
      <c r="BQ9" s="93"/>
      <c r="BR9" s="93"/>
      <c r="BS9" s="93"/>
      <c r="BT9" s="93"/>
      <c r="BU9" s="93"/>
      <c r="BV9" s="93"/>
      <c r="BW9" s="93"/>
      <c r="BX9" s="93"/>
      <c r="BY9" s="93"/>
      <c r="BZ9" s="93"/>
      <c r="CA9" s="93"/>
      <c r="CB9" s="94"/>
    </row>
    <row r="10" spans="1:80" ht="27" customHeight="1" x14ac:dyDescent="0.4">
      <c r="A10" s="89"/>
      <c r="B10" s="50" t="s">
        <v>185</v>
      </c>
      <c r="D10" s="91">
        <f t="shared" ref="D10:AI10" si="0">SUM(D11:D12)</f>
        <v>0</v>
      </c>
      <c r="E10" s="91">
        <f t="shared" si="0"/>
        <v>0</v>
      </c>
      <c r="F10" s="91">
        <f t="shared" si="0"/>
        <v>0</v>
      </c>
      <c r="G10" s="91">
        <f t="shared" si="0"/>
        <v>0</v>
      </c>
      <c r="H10" s="91">
        <f t="shared" si="0"/>
        <v>0</v>
      </c>
      <c r="I10" s="91">
        <f t="shared" si="0"/>
        <v>0</v>
      </c>
      <c r="J10" s="91">
        <f t="shared" si="0"/>
        <v>0</v>
      </c>
      <c r="K10" s="91">
        <f t="shared" si="0"/>
        <v>0</v>
      </c>
      <c r="L10" s="91">
        <f t="shared" si="0"/>
        <v>0</v>
      </c>
      <c r="M10" s="91">
        <f t="shared" si="0"/>
        <v>0</v>
      </c>
      <c r="N10" s="91">
        <f t="shared" si="0"/>
        <v>0</v>
      </c>
      <c r="O10" s="91">
        <f t="shared" si="0"/>
        <v>0</v>
      </c>
      <c r="P10" s="91">
        <f t="shared" si="0"/>
        <v>0</v>
      </c>
      <c r="Q10" s="91">
        <f t="shared" si="0"/>
        <v>0</v>
      </c>
      <c r="R10" s="91">
        <f t="shared" si="0"/>
        <v>0</v>
      </c>
      <c r="S10" s="91">
        <f t="shared" si="0"/>
        <v>0</v>
      </c>
      <c r="T10" s="91">
        <f t="shared" si="0"/>
        <v>0</v>
      </c>
      <c r="U10" s="91">
        <f t="shared" si="0"/>
        <v>0</v>
      </c>
      <c r="V10" s="91">
        <f t="shared" si="0"/>
        <v>0</v>
      </c>
      <c r="W10" s="91">
        <f t="shared" si="0"/>
        <v>0</v>
      </c>
      <c r="X10" s="91">
        <f t="shared" si="0"/>
        <v>0</v>
      </c>
      <c r="Y10" s="91">
        <f t="shared" si="0"/>
        <v>0</v>
      </c>
      <c r="Z10" s="91">
        <f t="shared" si="0"/>
        <v>0</v>
      </c>
      <c r="AA10" s="91">
        <f t="shared" si="0"/>
        <v>0</v>
      </c>
      <c r="AB10" s="91">
        <f t="shared" si="0"/>
        <v>80.5</v>
      </c>
      <c r="AC10" s="91">
        <f t="shared" si="0"/>
        <v>79.8</v>
      </c>
      <c r="AD10" s="91">
        <f t="shared" si="0"/>
        <v>91.9</v>
      </c>
      <c r="AE10" s="91">
        <f t="shared" si="0"/>
        <v>0.1</v>
      </c>
      <c r="AF10" s="91">
        <f t="shared" si="0"/>
        <v>0</v>
      </c>
      <c r="AG10" s="91">
        <f t="shared" si="0"/>
        <v>98</v>
      </c>
      <c r="AH10" s="91">
        <f t="shared" si="0"/>
        <v>101</v>
      </c>
      <c r="AI10" s="91">
        <f t="shared" si="0"/>
        <v>101</v>
      </c>
      <c r="AJ10" s="91">
        <f t="shared" ref="AJ10:BO10" si="1">SUM(AJ11:AJ12)</f>
        <v>103</v>
      </c>
      <c r="AK10" s="91">
        <f t="shared" si="1"/>
        <v>107</v>
      </c>
      <c r="AL10" s="91">
        <f t="shared" si="1"/>
        <v>108</v>
      </c>
      <c r="AM10" s="91">
        <f t="shared" si="1"/>
        <v>109</v>
      </c>
      <c r="AN10" s="91">
        <f t="shared" si="1"/>
        <v>111</v>
      </c>
      <c r="AO10" s="91">
        <f t="shared" si="1"/>
        <v>112</v>
      </c>
      <c r="AP10" s="91">
        <f t="shared" si="1"/>
        <v>115</v>
      </c>
      <c r="AQ10" s="91">
        <f t="shared" si="1"/>
        <v>115.869</v>
      </c>
      <c r="AR10" s="91">
        <f t="shared" si="1"/>
        <v>117.608</v>
      </c>
      <c r="AS10" s="91">
        <f t="shared" si="1"/>
        <v>120.767</v>
      </c>
      <c r="AT10" s="91">
        <f t="shared" si="1"/>
        <v>121.69999999999999</v>
      </c>
      <c r="AU10" s="91">
        <f t="shared" si="1"/>
        <v>124.99799999999999</v>
      </c>
      <c r="AV10" s="91">
        <f t="shared" si="1"/>
        <v>127.76300000000001</v>
      </c>
      <c r="AW10" s="91">
        <f t="shared" si="1"/>
        <v>136.01</v>
      </c>
      <c r="AX10" s="91">
        <f t="shared" si="1"/>
        <v>135.90600000000001</v>
      </c>
      <c r="AY10" s="91">
        <f t="shared" si="1"/>
        <v>138.93899999999999</v>
      </c>
      <c r="AZ10" s="91">
        <f t="shared" si="1"/>
        <v>144.053</v>
      </c>
      <c r="BA10" s="91">
        <f t="shared" si="1"/>
        <v>139.03800000000001</v>
      </c>
      <c r="BB10" s="91">
        <f t="shared" si="1"/>
        <v>140.483</v>
      </c>
      <c r="BC10" s="91">
        <f t="shared" si="1"/>
        <v>134.304</v>
      </c>
      <c r="BD10" s="91">
        <f t="shared" si="1"/>
        <v>135.184</v>
      </c>
      <c r="BE10" s="91">
        <f t="shared" si="1"/>
        <v>136.494</v>
      </c>
      <c r="BF10" s="91">
        <f t="shared" si="1"/>
        <v>137.20599999999999</v>
      </c>
      <c r="BG10" s="91">
        <f t="shared" si="1"/>
        <v>140.86000000000001</v>
      </c>
      <c r="BH10" s="91">
        <f t="shared" si="1"/>
        <v>142.22499999999999</v>
      </c>
      <c r="BI10" s="91">
        <f t="shared" si="1"/>
        <v>142.98906689999998</v>
      </c>
      <c r="BJ10" s="91">
        <f t="shared" si="1"/>
        <v>145.06664781979541</v>
      </c>
      <c r="BK10" s="91">
        <f t="shared" si="1"/>
        <v>147.31015170999999</v>
      </c>
      <c r="BL10" s="91">
        <f t="shared" si="1"/>
        <v>1044.2802145123819</v>
      </c>
      <c r="BM10" s="91">
        <f t="shared" si="1"/>
        <v>153.69645450000002</v>
      </c>
      <c r="BN10" s="91">
        <f t="shared" si="1"/>
        <v>154.66018952125</v>
      </c>
      <c r="BO10" s="91">
        <f t="shared" si="1"/>
        <v>155.47796661000001</v>
      </c>
      <c r="BP10" s="91">
        <f t="shared" ref="BP10:CB10" si="2">SUM(BP11:BP12)</f>
        <v>155.86012674</v>
      </c>
      <c r="BQ10" s="91">
        <f t="shared" si="2"/>
        <v>154.67662793</v>
      </c>
      <c r="BR10" s="91">
        <f t="shared" si="2"/>
        <v>157.88766478999997</v>
      </c>
      <c r="BS10" s="91">
        <f t="shared" si="2"/>
        <v>163.22263040000036</v>
      </c>
      <c r="BT10" s="91">
        <f t="shared" si="2"/>
        <v>159.51625865999998</v>
      </c>
      <c r="BU10" s="91">
        <f t="shared" si="2"/>
        <v>159.21703019767003</v>
      </c>
      <c r="BV10" s="91">
        <f t="shared" si="2"/>
        <v>158.11606062999999</v>
      </c>
      <c r="BW10" s="91">
        <f t="shared" si="2"/>
        <v>157.53055083687778</v>
      </c>
      <c r="BX10" s="91">
        <f t="shared" si="2"/>
        <v>158.82911012680665</v>
      </c>
      <c r="BY10" s="91">
        <f t="shared" si="2"/>
        <v>162.61191742527635</v>
      </c>
      <c r="BZ10" s="91">
        <f t="shared" si="2"/>
        <v>166.62383433675575</v>
      </c>
      <c r="CA10" s="91">
        <f t="shared" si="2"/>
        <v>171.06313478209117</v>
      </c>
      <c r="CB10" s="92">
        <f t="shared" si="2"/>
        <v>174.94884877872008</v>
      </c>
    </row>
    <row r="11" spans="1:80" x14ac:dyDescent="0.4">
      <c r="A11" s="89"/>
      <c r="B11" s="64" t="s">
        <v>186</v>
      </c>
      <c r="C11" s="90" t="s">
        <v>182</v>
      </c>
      <c r="D11" s="91">
        <v>0</v>
      </c>
      <c r="E11" s="91">
        <v>0</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v>0</v>
      </c>
      <c r="Y11" s="91">
        <v>0</v>
      </c>
      <c r="Z11" s="91">
        <v>0</v>
      </c>
      <c r="AA11" s="91">
        <v>0</v>
      </c>
      <c r="AB11" s="91">
        <v>0</v>
      </c>
      <c r="AC11" s="91">
        <v>77.2</v>
      </c>
      <c r="AD11" s="91">
        <v>88.5</v>
      </c>
      <c r="AE11" s="91">
        <v>0.1</v>
      </c>
      <c r="AF11" s="91">
        <v>0</v>
      </c>
      <c r="AG11" s="91">
        <v>0</v>
      </c>
      <c r="AH11" s="91">
        <v>96</v>
      </c>
      <c r="AI11" s="91">
        <v>96</v>
      </c>
      <c r="AJ11" s="91">
        <v>98</v>
      </c>
      <c r="AK11" s="91">
        <v>101</v>
      </c>
      <c r="AL11" s="91">
        <v>102</v>
      </c>
      <c r="AM11" s="91">
        <v>103</v>
      </c>
      <c r="AN11" s="91">
        <v>105</v>
      </c>
      <c r="AO11" s="91">
        <v>105</v>
      </c>
      <c r="AP11" s="91">
        <v>107</v>
      </c>
      <c r="AQ11" s="91">
        <v>107</v>
      </c>
      <c r="AR11" s="91">
        <v>109</v>
      </c>
      <c r="AS11" s="91">
        <v>112</v>
      </c>
      <c r="AT11" s="91">
        <v>112.35899999999999</v>
      </c>
      <c r="AU11" s="91">
        <v>114.324</v>
      </c>
      <c r="AV11" s="91">
        <v>115.11</v>
      </c>
      <c r="AW11" s="91">
        <v>122.089</v>
      </c>
      <c r="AX11" s="91">
        <v>123.30500000000001</v>
      </c>
      <c r="AY11" s="91">
        <v>124.179</v>
      </c>
      <c r="AZ11" s="91">
        <v>128.614</v>
      </c>
      <c r="BA11" s="91">
        <v>123.26300000000001</v>
      </c>
      <c r="BB11" s="91">
        <v>124.417</v>
      </c>
      <c r="BC11" s="91">
        <v>118.181</v>
      </c>
      <c r="BD11" s="91">
        <v>118.962</v>
      </c>
      <c r="BE11" s="91">
        <v>120.14100000000001</v>
      </c>
      <c r="BF11" s="91">
        <v>120.018</v>
      </c>
      <c r="BG11" s="91">
        <v>122.324</v>
      </c>
      <c r="BH11" s="91">
        <v>123.015</v>
      </c>
      <c r="BI11" s="91">
        <v>123.87321689999997</v>
      </c>
      <c r="BJ11" s="91">
        <v>125.86199999999999</v>
      </c>
      <c r="BK11" s="91">
        <v>127.27833854999997</v>
      </c>
      <c r="BL11" s="91">
        <v>822.81408871238204</v>
      </c>
      <c r="BM11" s="91">
        <v>121.23222758000001</v>
      </c>
      <c r="BN11" s="91">
        <v>122.38864807125002</v>
      </c>
      <c r="BO11" s="91">
        <v>123.35264574</v>
      </c>
      <c r="BP11" s="91">
        <v>123.46082752000001</v>
      </c>
      <c r="BQ11" s="91">
        <v>122.52528203</v>
      </c>
      <c r="BR11" s="91">
        <v>124.59394418000001</v>
      </c>
      <c r="BS11" s="91">
        <v>127.56960417000036</v>
      </c>
      <c r="BT11" s="91">
        <v>126.42016188999996</v>
      </c>
      <c r="BU11" s="91">
        <v>126.05015876767001</v>
      </c>
      <c r="BV11" s="91">
        <v>125.70243364</v>
      </c>
      <c r="BW11" s="91">
        <v>124.54349425292152</v>
      </c>
      <c r="BX11" s="91">
        <v>124.89539199554639</v>
      </c>
      <c r="BY11" s="91">
        <v>127.78175265411339</v>
      </c>
      <c r="BZ11" s="91">
        <v>130.71058216378381</v>
      </c>
      <c r="CA11" s="91">
        <v>133.97884999824902</v>
      </c>
      <c r="CB11" s="92">
        <v>136.63638165731567</v>
      </c>
    </row>
    <row r="12" spans="1:80" x14ac:dyDescent="0.4">
      <c r="A12" s="89"/>
      <c r="B12" s="64" t="s">
        <v>187</v>
      </c>
      <c r="C12" s="90" t="s">
        <v>179</v>
      </c>
      <c r="D12" s="91">
        <v>0</v>
      </c>
      <c r="E12" s="91">
        <v>0</v>
      </c>
      <c r="F12" s="91">
        <v>0</v>
      </c>
      <c r="G12" s="91">
        <v>0</v>
      </c>
      <c r="H12" s="91">
        <v>0</v>
      </c>
      <c r="I12" s="91">
        <v>0</v>
      </c>
      <c r="J12" s="91">
        <v>0</v>
      </c>
      <c r="K12" s="91">
        <v>0</v>
      </c>
      <c r="L12" s="91">
        <v>0</v>
      </c>
      <c r="M12" s="91">
        <v>0</v>
      </c>
      <c r="N12" s="91">
        <v>0</v>
      </c>
      <c r="O12" s="91">
        <v>0</v>
      </c>
      <c r="P12" s="91">
        <v>0</v>
      </c>
      <c r="Q12" s="91">
        <v>0</v>
      </c>
      <c r="R12" s="91">
        <v>0</v>
      </c>
      <c r="S12" s="91">
        <v>0</v>
      </c>
      <c r="T12" s="91">
        <v>0</v>
      </c>
      <c r="U12" s="91">
        <v>0</v>
      </c>
      <c r="V12" s="91">
        <v>0</v>
      </c>
      <c r="W12" s="91">
        <v>0</v>
      </c>
      <c r="X12" s="91">
        <v>0</v>
      </c>
      <c r="Y12" s="91">
        <v>0</v>
      </c>
      <c r="Z12" s="91">
        <v>0</v>
      </c>
      <c r="AA12" s="91">
        <v>0</v>
      </c>
      <c r="AB12" s="91">
        <v>80.5</v>
      </c>
      <c r="AC12" s="91">
        <v>2.6</v>
      </c>
      <c r="AD12" s="91">
        <v>3.4</v>
      </c>
      <c r="AE12" s="91">
        <v>0</v>
      </c>
      <c r="AF12" s="91">
        <v>0</v>
      </c>
      <c r="AG12" s="91">
        <v>98</v>
      </c>
      <c r="AH12" s="91">
        <v>5</v>
      </c>
      <c r="AI12" s="91">
        <v>5</v>
      </c>
      <c r="AJ12" s="91">
        <v>5</v>
      </c>
      <c r="AK12" s="91">
        <v>6</v>
      </c>
      <c r="AL12" s="91">
        <v>6</v>
      </c>
      <c r="AM12" s="91">
        <v>6</v>
      </c>
      <c r="AN12" s="91">
        <v>6</v>
      </c>
      <c r="AO12" s="91">
        <v>7</v>
      </c>
      <c r="AP12" s="91">
        <v>8</v>
      </c>
      <c r="AQ12" s="91">
        <v>8.8689999999999998</v>
      </c>
      <c r="AR12" s="91">
        <v>8.6080000000000005</v>
      </c>
      <c r="AS12" s="91">
        <v>8.7669999999999995</v>
      </c>
      <c r="AT12" s="91">
        <v>9.3409999999999993</v>
      </c>
      <c r="AU12" s="91">
        <v>10.673999999999999</v>
      </c>
      <c r="AV12" s="91">
        <v>12.653</v>
      </c>
      <c r="AW12" s="91">
        <v>13.920999999999999</v>
      </c>
      <c r="AX12" s="91">
        <v>12.601000000000001</v>
      </c>
      <c r="AY12" s="91">
        <v>14.76</v>
      </c>
      <c r="AZ12" s="91">
        <v>15.439</v>
      </c>
      <c r="BA12" s="91">
        <v>15.775</v>
      </c>
      <c r="BB12" s="91">
        <v>16.065999999999999</v>
      </c>
      <c r="BC12" s="91">
        <v>16.123000000000001</v>
      </c>
      <c r="BD12" s="91">
        <v>16.222000000000001</v>
      </c>
      <c r="BE12" s="91">
        <v>16.353000000000002</v>
      </c>
      <c r="BF12" s="91">
        <v>17.187999999999999</v>
      </c>
      <c r="BG12" s="91">
        <v>18.536000000000001</v>
      </c>
      <c r="BH12" s="91">
        <v>19.21</v>
      </c>
      <c r="BI12" s="91">
        <v>19.115849999999998</v>
      </c>
      <c r="BJ12" s="91">
        <v>19.204647819795415</v>
      </c>
      <c r="BK12" s="91">
        <v>20.031813160000006</v>
      </c>
      <c r="BL12" s="91">
        <v>221.46612579999999</v>
      </c>
      <c r="BM12" s="91">
        <v>32.464226920000009</v>
      </c>
      <c r="BN12" s="91">
        <v>32.271541450000001</v>
      </c>
      <c r="BO12" s="91">
        <v>32.125320869999996</v>
      </c>
      <c r="BP12" s="91">
        <v>32.399299220000003</v>
      </c>
      <c r="BQ12" s="91">
        <v>32.151345900000003</v>
      </c>
      <c r="BR12" s="91">
        <v>33.293720609999951</v>
      </c>
      <c r="BS12" s="91">
        <v>35.653026229999981</v>
      </c>
      <c r="BT12" s="91">
        <v>33.09609677000001</v>
      </c>
      <c r="BU12" s="91">
        <v>33.166871430000008</v>
      </c>
      <c r="BV12" s="91">
        <v>32.413626989999997</v>
      </c>
      <c r="BW12" s="91">
        <v>32.987056583956267</v>
      </c>
      <c r="BX12" s="91">
        <v>33.933718131260257</v>
      </c>
      <c r="BY12" s="91">
        <v>34.830164771162956</v>
      </c>
      <c r="BZ12" s="91">
        <v>35.913252172971923</v>
      </c>
      <c r="CA12" s="91">
        <v>37.084284783842158</v>
      </c>
      <c r="CB12" s="92">
        <v>38.312467121404417</v>
      </c>
    </row>
    <row r="13" spans="1:80" x14ac:dyDescent="0.4">
      <c r="A13" s="89"/>
      <c r="B13" s="96" t="s">
        <v>188</v>
      </c>
      <c r="C13" s="90" t="s">
        <v>189</v>
      </c>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f>+Social_Fund!AQ12</f>
        <v>0</v>
      </c>
      <c r="AR13" s="91">
        <f>+Social_Fund!AR12</f>
        <v>2.5100000000000001E-3</v>
      </c>
      <c r="AS13" s="91">
        <f>+Social_Fund!AS12</f>
        <v>0.40648099999999998</v>
      </c>
      <c r="AT13" s="91">
        <f>+Social_Fund!AT12</f>
        <v>8.6</v>
      </c>
      <c r="AU13" s="91">
        <f>+Social_Fund!AU12</f>
        <v>23.253</v>
      </c>
      <c r="AV13" s="91">
        <f>+Social_Fund!AV12</f>
        <v>15.308</v>
      </c>
      <c r="AW13" s="91">
        <f>+Social_Fund!AW12</f>
        <v>12.185</v>
      </c>
      <c r="AX13" s="91">
        <f>+Social_Fund!AX12</f>
        <v>0</v>
      </c>
      <c r="AY13" s="91">
        <f>+Social_Fund!AY12</f>
        <v>59.960999999999999</v>
      </c>
      <c r="AZ13" s="91">
        <f>+Social_Fund!AZ12</f>
        <v>41.031999999999996</v>
      </c>
      <c r="BA13" s="91">
        <f>+Social_Fund!BA12</f>
        <v>0.58599999999999997</v>
      </c>
      <c r="BB13" s="91">
        <f>+Social_Fund!BB12</f>
        <v>0</v>
      </c>
      <c r="BC13" s="91">
        <f>+Social_Fund!BC12</f>
        <v>0.97199999999999998</v>
      </c>
      <c r="BD13" s="91">
        <f>+Social_Fund!BD12</f>
        <v>29.518000000000001</v>
      </c>
      <c r="BE13" s="91">
        <f>+Social_Fund!BE12</f>
        <v>16</v>
      </c>
      <c r="BF13" s="91">
        <f>+Social_Fund!BF12</f>
        <v>14.147</v>
      </c>
      <c r="BG13" s="91">
        <f>+Social_Fund!BG12</f>
        <v>6.3209999999999997</v>
      </c>
      <c r="BH13" s="91">
        <f>+Social_Fund!BH12</f>
        <v>1.7869999999999999</v>
      </c>
      <c r="BI13" s="91">
        <f>+Social_Fund!BI12</f>
        <v>8.8140000000000001</v>
      </c>
      <c r="BJ13" s="91">
        <f>+Social_Fund!BJ12</f>
        <v>3.4359999999999999</v>
      </c>
      <c r="BK13" s="91">
        <f>+Social_Fund!BK12</f>
        <v>3.99</v>
      </c>
      <c r="BL13" s="91">
        <f>+Social_Fund!BL12</f>
        <v>211.09399999999999</v>
      </c>
      <c r="BM13" s="91">
        <f>+Social_Fund!BM12</f>
        <v>298.26100000000002</v>
      </c>
      <c r="BN13" s="91">
        <f>+Social_Fund!BN12</f>
        <v>435.41003044000001</v>
      </c>
      <c r="BO13" s="91">
        <f>+Social_Fund!BO12</f>
        <v>128.72999999999999</v>
      </c>
      <c r="BP13" s="91">
        <f>+Social_Fund!BP12</f>
        <v>141.73699999999999</v>
      </c>
      <c r="BQ13" s="91">
        <f>+Social_Fund!BQ12</f>
        <v>8.4069999999999965</v>
      </c>
      <c r="BR13" s="91">
        <f>+Social_Fund!BR12</f>
        <v>11.036000000000001</v>
      </c>
      <c r="BS13" s="91">
        <f>+Social_Fund!BS12</f>
        <v>3.7847469900000021</v>
      </c>
      <c r="BT13" s="91">
        <f>+Social_Fund!BT12</f>
        <v>3.1778794199999973</v>
      </c>
      <c r="BU13" s="91">
        <f>+Social_Fund!BU12</f>
        <v>114.2644971</v>
      </c>
      <c r="BV13" s="91">
        <f>+Social_Fund!BV12</f>
        <v>26.955252089999995</v>
      </c>
      <c r="BW13" s="91">
        <f>+Social_Fund!BW12</f>
        <v>29.242203488489746</v>
      </c>
      <c r="BX13" s="91">
        <f>+Social_Fund!BX12</f>
        <v>132.28298903008181</v>
      </c>
      <c r="BY13" s="91">
        <f>+Social_Fund!BY12</f>
        <v>137.06576155467238</v>
      </c>
      <c r="BZ13" s="91">
        <f>+Social_Fund!BZ12</f>
        <v>138.65338571518669</v>
      </c>
      <c r="CA13" s="91">
        <f>+Social_Fund!CA12</f>
        <v>141.35914424786023</v>
      </c>
      <c r="CB13" s="92">
        <f>+Social_Fund!CB12</f>
        <v>143.05310015929882</v>
      </c>
    </row>
    <row r="14" spans="1:80" x14ac:dyDescent="0.4">
      <c r="A14" s="89"/>
      <c r="B14" s="50" t="s">
        <v>19</v>
      </c>
      <c r="C14" s="90" t="s">
        <v>189</v>
      </c>
      <c r="D14" s="91">
        <f>+Council_Tax_Benefit!D4</f>
        <v>0</v>
      </c>
      <c r="E14" s="91">
        <f>+Council_Tax_Benefit!E4</f>
        <v>0</v>
      </c>
      <c r="F14" s="91">
        <f>+Council_Tax_Benefit!F4</f>
        <v>0</v>
      </c>
      <c r="G14" s="91">
        <f>+Council_Tax_Benefit!G4</f>
        <v>0</v>
      </c>
      <c r="H14" s="91">
        <f>+Council_Tax_Benefit!H4</f>
        <v>0</v>
      </c>
      <c r="I14" s="91">
        <f>+Council_Tax_Benefit!I4</f>
        <v>0</v>
      </c>
      <c r="J14" s="91">
        <f>+Council_Tax_Benefit!J4</f>
        <v>0</v>
      </c>
      <c r="K14" s="91">
        <f>+Council_Tax_Benefit!K4</f>
        <v>0</v>
      </c>
      <c r="L14" s="91">
        <f>+Council_Tax_Benefit!L4</f>
        <v>0</v>
      </c>
      <c r="M14" s="91">
        <f>+Council_Tax_Benefit!M4</f>
        <v>0</v>
      </c>
      <c r="N14" s="91">
        <f>+Council_Tax_Benefit!N4</f>
        <v>0</v>
      </c>
      <c r="O14" s="91">
        <f>+Council_Tax_Benefit!O4</f>
        <v>0</v>
      </c>
      <c r="P14" s="91">
        <f>+Council_Tax_Benefit!P4</f>
        <v>0</v>
      </c>
      <c r="Q14" s="91">
        <f>+Council_Tax_Benefit!Q4</f>
        <v>0</v>
      </c>
      <c r="R14" s="91">
        <f>+Council_Tax_Benefit!R4</f>
        <v>0</v>
      </c>
      <c r="S14" s="91">
        <f>+Council_Tax_Benefit!S4</f>
        <v>0</v>
      </c>
      <c r="T14" s="91">
        <f>+Council_Tax_Benefit!T4</f>
        <v>0</v>
      </c>
      <c r="U14" s="91">
        <f>+Council_Tax_Benefit!U4</f>
        <v>0</v>
      </c>
      <c r="V14" s="91">
        <f>+Council_Tax_Benefit!V4</f>
        <v>0</v>
      </c>
      <c r="W14" s="91">
        <f>+Council_Tax_Benefit!W4</f>
        <v>0</v>
      </c>
      <c r="X14" s="91">
        <f>+Council_Tax_Benefit!X4</f>
        <v>0</v>
      </c>
      <c r="Y14" s="91">
        <f>+Council_Tax_Benefit!Y4</f>
        <v>0</v>
      </c>
      <c r="Z14" s="91">
        <f>+Council_Tax_Benefit!Z4</f>
        <v>18</v>
      </c>
      <c r="AA14" s="91">
        <f>+Council_Tax_Benefit!AA4</f>
        <v>21</v>
      </c>
      <c r="AB14" s="91">
        <f>+Council_Tax_Benefit!AB4</f>
        <v>27</v>
      </c>
      <c r="AC14" s="91">
        <f>+Council_Tax_Benefit!AC4</f>
        <v>33</v>
      </c>
      <c r="AD14" s="91">
        <f>+Council_Tax_Benefit!AD4</f>
        <v>99</v>
      </c>
      <c r="AE14" s="91">
        <f>+Council_Tax_Benefit!AE4</f>
        <v>137</v>
      </c>
      <c r="AF14" s="91">
        <f>+Council_Tax_Benefit!AF4</f>
        <v>148</v>
      </c>
      <c r="AG14" s="91">
        <f>+Council_Tax_Benefit!AG4</f>
        <v>369</v>
      </c>
      <c r="AH14" s="91">
        <f>+Council_Tax_Benefit!AH4</f>
        <v>386</v>
      </c>
      <c r="AI14" s="91">
        <f>+Council_Tax_Benefit!AI4</f>
        <v>445</v>
      </c>
      <c r="AJ14" s="91">
        <f>+Council_Tax_Benefit!AJ4</f>
        <v>599</v>
      </c>
      <c r="AK14" s="91">
        <f>+Council_Tax_Benefit!AK4</f>
        <v>890.6</v>
      </c>
      <c r="AL14" s="91">
        <f>+Council_Tax_Benefit!AL4</f>
        <v>1083</v>
      </c>
      <c r="AM14" s="91">
        <f>+Council_Tax_Benefit!AM4</f>
        <v>1218</v>
      </c>
      <c r="AN14" s="91">
        <f>+Council_Tax_Benefit!AN4</f>
        <v>1354</v>
      </c>
      <c r="AO14" s="91">
        <f>+Council_Tax_Benefit!AO4</f>
        <v>1479</v>
      </c>
      <c r="AP14" s="91">
        <f>+Council_Tax_Benefit!AP4</f>
        <v>1635</v>
      </c>
      <c r="AQ14" s="91">
        <f>+Council_Tax_Benefit!AQ4</f>
        <v>1701</v>
      </c>
      <c r="AR14" s="91">
        <f>+Council_Tax_Benefit!AR4</f>
        <v>1365.134</v>
      </c>
      <c r="AS14" s="91">
        <f>+Council_Tax_Benefit!AS4</f>
        <v>1699.6620000000003</v>
      </c>
      <c r="AT14" s="91">
        <f>+Council_Tax_Benefit!AT4</f>
        <v>2122.81</v>
      </c>
      <c r="AU14" s="91">
        <f>+Council_Tax_Benefit!AU4</f>
        <v>1404.1669999999999</v>
      </c>
      <c r="AV14" s="91">
        <f>+Council_Tax_Benefit!AV4</f>
        <v>1692.576</v>
      </c>
      <c r="AW14" s="91">
        <f>+Council_Tax_Benefit!AW4</f>
        <v>1939.9</v>
      </c>
      <c r="AX14" s="91">
        <f>+Council_Tax_Benefit!AX4</f>
        <v>2077.2112939999997</v>
      </c>
      <c r="AY14" s="91">
        <f>+Council_Tax_Benefit!AY4</f>
        <v>2188.670932</v>
      </c>
      <c r="AZ14" s="91">
        <f>+Council_Tax_Benefit!AZ4</f>
        <v>2310.6117920000006</v>
      </c>
      <c r="BA14" s="91">
        <f>+Council_Tax_Benefit!BA4</f>
        <v>2394.678625</v>
      </c>
      <c r="BB14" s="91">
        <f>+Council_Tax_Benefit!BB4</f>
        <v>2452.404614999999</v>
      </c>
      <c r="BC14" s="91">
        <f>+Council_Tax_Benefit!BC4</f>
        <v>2510.8873257930913</v>
      </c>
      <c r="BD14" s="91">
        <f>+Council_Tax_Benefit!BD4</f>
        <v>2574.5184790181656</v>
      </c>
      <c r="BE14" s="91">
        <f>+Council_Tax_Benefit!BE4</f>
        <v>2685.8228541801273</v>
      </c>
      <c r="BF14" s="91">
        <f>+Council_Tax_Benefit!BF4</f>
        <v>2833.9392983749794</v>
      </c>
      <c r="BG14" s="91">
        <f>+Council_Tax_Benefit!BG4</f>
        <v>3226.13099526</v>
      </c>
      <c r="BH14" s="91">
        <f>+Council_Tax_Benefit!BH4</f>
        <v>3556.9849629183473</v>
      </c>
      <c r="BI14" s="91">
        <f>+Council_Tax_Benefit!BI4</f>
        <v>3774.089575</v>
      </c>
      <c r="BJ14" s="91">
        <f>+Council_Tax_Benefit!BJ4</f>
        <v>3941.0267050000002</v>
      </c>
      <c r="BK14" s="91">
        <f>+Council_Tax_Benefit!BK4</f>
        <v>4026.6875790000004</v>
      </c>
      <c r="BL14" s="91">
        <f>+Council_Tax_Benefit!BL4</f>
        <v>4234.4436619999997</v>
      </c>
      <c r="BM14" s="91">
        <f>+Council_Tax_Benefit!BM4</f>
        <v>4697.6782249999997</v>
      </c>
      <c r="BN14" s="91">
        <f>+Council_Tax_Benefit!BN4</f>
        <v>4924.7733250000001</v>
      </c>
      <c r="BO14" s="91">
        <f>+Council_Tax_Benefit!BO4</f>
        <v>4918.3788950000007</v>
      </c>
      <c r="BP14" s="91">
        <f>+Council_Tax_Benefit!BP4</f>
        <v>4911.948089999999</v>
      </c>
      <c r="BQ14" s="91"/>
      <c r="BR14" s="91"/>
      <c r="BS14" s="91"/>
      <c r="BT14" s="91"/>
      <c r="BU14" s="91"/>
      <c r="BV14" s="91"/>
      <c r="BW14" s="91"/>
      <c r="BX14" s="91"/>
      <c r="BY14" s="91"/>
      <c r="BZ14" s="91"/>
      <c r="CA14" s="91"/>
      <c r="CB14" s="92"/>
    </row>
    <row r="15" spans="1:80" ht="27" customHeight="1" x14ac:dyDescent="0.4">
      <c r="A15" s="89"/>
      <c r="B15" s="50" t="s">
        <v>190</v>
      </c>
      <c r="C15" s="90" t="s">
        <v>182</v>
      </c>
      <c r="D15" s="91">
        <v>0</v>
      </c>
      <c r="E15" s="91">
        <v>0</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v>0</v>
      </c>
      <c r="Y15" s="91">
        <v>0</v>
      </c>
      <c r="Z15" s="91">
        <v>11</v>
      </c>
      <c r="AA15" s="91">
        <v>13.4</v>
      </c>
      <c r="AB15" s="91">
        <v>13.1</v>
      </c>
      <c r="AC15" s="91">
        <v>13.4</v>
      </c>
      <c r="AD15" s="91">
        <v>13.9</v>
      </c>
      <c r="AE15" s="91">
        <v>15.1</v>
      </c>
      <c r="AF15" s="91">
        <v>15</v>
      </c>
      <c r="AG15" s="91">
        <v>15.2</v>
      </c>
      <c r="AH15" s="91">
        <v>16</v>
      </c>
      <c r="AI15" s="91">
        <v>16</v>
      </c>
      <c r="AJ15" s="91">
        <v>16</v>
      </c>
      <c r="AK15" s="91">
        <v>17</v>
      </c>
      <c r="AL15" s="91">
        <v>17</v>
      </c>
      <c r="AM15" s="91">
        <v>17</v>
      </c>
      <c r="AN15" s="91">
        <v>17</v>
      </c>
      <c r="AO15" s="91">
        <v>18</v>
      </c>
      <c r="AP15" s="91">
        <v>18</v>
      </c>
      <c r="AQ15" s="91">
        <v>2.6080000000000001</v>
      </c>
      <c r="AR15" s="91">
        <v>0</v>
      </c>
      <c r="AS15" s="91">
        <v>0</v>
      </c>
      <c r="AT15" s="91">
        <v>0</v>
      </c>
      <c r="AU15" s="91">
        <v>0</v>
      </c>
      <c r="AV15" s="91">
        <v>0</v>
      </c>
      <c r="AW15" s="91">
        <v>0</v>
      </c>
      <c r="AX15" s="91">
        <v>0</v>
      </c>
      <c r="AY15" s="91">
        <v>0</v>
      </c>
      <c r="AZ15" s="91">
        <v>0</v>
      </c>
      <c r="BA15" s="91">
        <v>0</v>
      </c>
      <c r="BB15" s="91">
        <v>0</v>
      </c>
      <c r="BC15" s="91">
        <v>0</v>
      </c>
      <c r="BD15" s="91">
        <v>0</v>
      </c>
      <c r="BE15" s="91">
        <v>0</v>
      </c>
      <c r="BF15" s="91">
        <v>0</v>
      </c>
      <c r="BG15" s="91">
        <v>0</v>
      </c>
      <c r="BH15" s="91">
        <v>0</v>
      </c>
      <c r="BI15" s="91">
        <v>0</v>
      </c>
      <c r="BJ15" s="91">
        <v>0</v>
      </c>
      <c r="BK15" s="91">
        <v>0</v>
      </c>
      <c r="BL15" s="91">
        <v>0</v>
      </c>
      <c r="BM15" s="91">
        <v>0</v>
      </c>
      <c r="BN15" s="91">
        <v>0</v>
      </c>
      <c r="BO15" s="91">
        <v>0</v>
      </c>
      <c r="BP15" s="91">
        <v>0</v>
      </c>
      <c r="BQ15" s="91">
        <v>0</v>
      </c>
      <c r="BR15" s="91">
        <v>0</v>
      </c>
      <c r="BS15" s="91">
        <v>0</v>
      </c>
      <c r="BT15" s="91">
        <v>0</v>
      </c>
      <c r="BU15" s="91">
        <v>0</v>
      </c>
      <c r="BV15" s="91">
        <v>0</v>
      </c>
      <c r="BW15" s="91">
        <v>0</v>
      </c>
      <c r="BX15" s="91">
        <v>0</v>
      </c>
      <c r="BY15" s="91">
        <v>0</v>
      </c>
      <c r="BZ15" s="91">
        <v>0</v>
      </c>
      <c r="CA15" s="91">
        <v>0</v>
      </c>
      <c r="CB15" s="92">
        <v>0</v>
      </c>
    </row>
    <row r="16" spans="1:80" x14ac:dyDescent="0.4">
      <c r="A16" s="89"/>
      <c r="B16" s="50" t="s">
        <v>191</v>
      </c>
      <c r="C16" s="90" t="s">
        <v>179</v>
      </c>
      <c r="D16" s="91">
        <v>0</v>
      </c>
      <c r="E16" s="91">
        <v>0</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v>0</v>
      </c>
      <c r="Y16" s="91">
        <v>0</v>
      </c>
      <c r="Z16" s="91">
        <v>0</v>
      </c>
      <c r="AA16" s="91">
        <v>0</v>
      </c>
      <c r="AB16" s="91">
        <v>0</v>
      </c>
      <c r="AC16" s="91">
        <v>0</v>
      </c>
      <c r="AD16" s="91">
        <v>0</v>
      </c>
      <c r="AE16" s="91">
        <v>0</v>
      </c>
      <c r="AF16" s="91">
        <v>0</v>
      </c>
      <c r="AG16" s="91">
        <v>0</v>
      </c>
      <c r="AH16" s="91">
        <v>0</v>
      </c>
      <c r="AI16" s="91">
        <v>0</v>
      </c>
      <c r="AJ16" s="91">
        <v>0</v>
      </c>
      <c r="AK16" s="91">
        <v>0</v>
      </c>
      <c r="AL16" s="91">
        <v>0</v>
      </c>
      <c r="AM16" s="91">
        <v>0</v>
      </c>
      <c r="AN16" s="91">
        <v>0</v>
      </c>
      <c r="AO16" s="91">
        <v>0</v>
      </c>
      <c r="AP16" s="91">
        <v>0</v>
      </c>
      <c r="AQ16" s="91">
        <v>0</v>
      </c>
      <c r="AR16" s="91">
        <v>0</v>
      </c>
      <c r="AS16" s="91">
        <v>0</v>
      </c>
      <c r="AT16" s="91">
        <v>0</v>
      </c>
      <c r="AU16" s="91">
        <v>0</v>
      </c>
      <c r="AV16" s="91">
        <v>1973.203</v>
      </c>
      <c r="AW16" s="91">
        <v>2772.2469999999998</v>
      </c>
      <c r="AX16" s="91">
        <v>3124.558</v>
      </c>
      <c r="AY16" s="91">
        <v>3801.788</v>
      </c>
      <c r="AZ16" s="91">
        <v>4497.8189999999995</v>
      </c>
      <c r="BA16" s="91">
        <v>4953.4069999999992</v>
      </c>
      <c r="BB16" s="91">
        <v>5316.1329999999989</v>
      </c>
      <c r="BC16" s="91">
        <v>5659.9930000000004</v>
      </c>
      <c r="BD16" s="91">
        <v>6043.639000000001</v>
      </c>
      <c r="BE16" s="91">
        <v>6580.0587643462241</v>
      </c>
      <c r="BF16" s="91">
        <v>7051.9688886240428</v>
      </c>
      <c r="BG16" s="91">
        <v>7582.0869577400717</v>
      </c>
      <c r="BH16" s="91">
        <v>8079.1630000000005</v>
      </c>
      <c r="BI16" s="91">
        <v>8618.3022954000007</v>
      </c>
      <c r="BJ16" s="91">
        <v>9155.4464638600002</v>
      </c>
      <c r="BK16" s="91">
        <v>9867.029829797455</v>
      </c>
      <c r="BL16" s="91">
        <v>10525.20336705</v>
      </c>
      <c r="BM16" s="91">
        <v>11458.592503259999</v>
      </c>
      <c r="BN16" s="91">
        <v>11876.615118280002</v>
      </c>
      <c r="BO16" s="91">
        <v>12565.735437840005</v>
      </c>
      <c r="BP16" s="91">
        <v>13430.149580209998</v>
      </c>
      <c r="BQ16" s="91">
        <v>13762.514588680802</v>
      </c>
      <c r="BR16" s="91">
        <v>13798.261242919998</v>
      </c>
      <c r="BS16" s="91">
        <v>13233.124968690001</v>
      </c>
      <c r="BT16" s="91">
        <v>11513.612393931196</v>
      </c>
      <c r="BU16" s="91">
        <v>9379.593293240021</v>
      </c>
      <c r="BV16" s="91">
        <v>8126.2264717899952</v>
      </c>
      <c r="BW16" s="91">
        <v>7225.7066026523808</v>
      </c>
      <c r="BX16" s="91">
        <v>5661.7903197726873</v>
      </c>
      <c r="BY16" s="91">
        <v>5439.9358994235745</v>
      </c>
      <c r="BZ16" s="91">
        <v>5132.6708396130252</v>
      </c>
      <c r="CA16" s="91">
        <v>4825.7086632911078</v>
      </c>
      <c r="CB16" s="92">
        <v>4825.6788046263146</v>
      </c>
    </row>
    <row r="17" spans="1:80" x14ac:dyDescent="0.4">
      <c r="A17" s="89"/>
      <c r="B17" s="50" t="s">
        <v>192</v>
      </c>
      <c r="C17" s="90" t="s">
        <v>189</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v>0</v>
      </c>
      <c r="AV17" s="91">
        <v>2.8769999999999998</v>
      </c>
      <c r="AW17" s="91">
        <v>7.2039999999999997</v>
      </c>
      <c r="AX17" s="91">
        <v>11.369</v>
      </c>
      <c r="AY17" s="91">
        <v>19.163</v>
      </c>
      <c r="AZ17" s="91">
        <v>34.027000000000001</v>
      </c>
      <c r="BA17" s="91">
        <v>42.026000000000003</v>
      </c>
      <c r="BB17" s="91">
        <v>48.832000000000001</v>
      </c>
      <c r="BC17" s="91">
        <v>39.287999999999997</v>
      </c>
      <c r="BD17" s="91">
        <v>-6.0999999999999999E-2</v>
      </c>
      <c r="BE17" s="91">
        <v>-8.6436562195121955E-2</v>
      </c>
      <c r="BF17" s="91">
        <v>-0.14737339999999999</v>
      </c>
      <c r="BG17" s="91">
        <v>8.5208560000000017E-2</v>
      </c>
      <c r="BH17" s="91">
        <v>-2.9000000000000001E-2</v>
      </c>
      <c r="BI17" s="91">
        <v>0</v>
      </c>
      <c r="BJ17" s="91">
        <v>0</v>
      </c>
      <c r="BK17" s="91">
        <v>0</v>
      </c>
      <c r="BL17" s="91">
        <v>0</v>
      </c>
      <c r="BM17" s="91">
        <v>0</v>
      </c>
      <c r="BN17" s="91">
        <v>0</v>
      </c>
      <c r="BO17" s="91">
        <v>0</v>
      </c>
      <c r="BP17" s="91">
        <v>0</v>
      </c>
      <c r="BQ17" s="91">
        <v>0</v>
      </c>
      <c r="BR17" s="91">
        <v>0</v>
      </c>
      <c r="BS17" s="91">
        <v>0</v>
      </c>
      <c r="BT17" s="91">
        <v>0</v>
      </c>
      <c r="BU17" s="91">
        <v>0</v>
      </c>
      <c r="BV17" s="91">
        <v>0</v>
      </c>
      <c r="BW17" s="91">
        <v>0</v>
      </c>
      <c r="BX17" s="91">
        <v>0</v>
      </c>
      <c r="BY17" s="91">
        <v>0</v>
      </c>
      <c r="BZ17" s="91">
        <v>0</v>
      </c>
      <c r="CA17" s="91">
        <v>0</v>
      </c>
      <c r="CB17" s="92">
        <v>0</v>
      </c>
    </row>
    <row r="18" spans="1:80" x14ac:dyDescent="0.4">
      <c r="A18" s="89"/>
      <c r="B18" s="50" t="s">
        <v>193</v>
      </c>
      <c r="C18" s="90" t="s">
        <v>189</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c r="AU18" s="91">
        <v>0</v>
      </c>
      <c r="AV18" s="91">
        <v>0</v>
      </c>
      <c r="AW18" s="91">
        <v>0</v>
      </c>
      <c r="AX18" s="91">
        <v>0</v>
      </c>
      <c r="AY18" s="91">
        <v>0</v>
      </c>
      <c r="AZ18" s="91">
        <v>0</v>
      </c>
      <c r="BA18" s="91">
        <v>0</v>
      </c>
      <c r="BB18" s="91">
        <v>0</v>
      </c>
      <c r="BC18" s="91">
        <v>0</v>
      </c>
      <c r="BD18" s="91">
        <v>0</v>
      </c>
      <c r="BE18" s="91">
        <v>6.8540000000000001</v>
      </c>
      <c r="BF18" s="91">
        <v>13.107519600000002</v>
      </c>
      <c r="BG18" s="91">
        <v>14.986460219999998</v>
      </c>
      <c r="BH18" s="91">
        <v>16.622024122071426</v>
      </c>
      <c r="BI18" s="91">
        <v>17.693564299999998</v>
      </c>
      <c r="BJ18" s="91">
        <v>19.498030839999998</v>
      </c>
      <c r="BK18" s="91">
        <v>20.507303</v>
      </c>
      <c r="BL18" s="91">
        <v>21.180479929999997</v>
      </c>
      <c r="BM18" s="91">
        <v>21.798681950000002</v>
      </c>
      <c r="BN18" s="91">
        <v>21.362664119999998</v>
      </c>
      <c r="BO18" s="91">
        <v>22.339751259999996</v>
      </c>
      <c r="BP18" s="91">
        <v>56.572572000000001</v>
      </c>
      <c r="BQ18" s="91">
        <v>176.393889</v>
      </c>
      <c r="BR18" s="91">
        <v>199.78361200000001</v>
      </c>
      <c r="BS18" s="91">
        <v>163.36812400000002</v>
      </c>
      <c r="BT18" s="91">
        <v>183.73239999999998</v>
      </c>
      <c r="BU18" s="91">
        <v>223.48097613000002</v>
      </c>
      <c r="BV18" s="91">
        <v>153</v>
      </c>
      <c r="BW18" s="91">
        <v>139.5</v>
      </c>
      <c r="BX18" s="91">
        <v>179.5</v>
      </c>
      <c r="BY18" s="91">
        <v>179.5</v>
      </c>
      <c r="BZ18" s="91">
        <v>179.5</v>
      </c>
      <c r="CA18" s="91">
        <v>179.5</v>
      </c>
      <c r="CB18" s="92">
        <v>179.5</v>
      </c>
    </row>
    <row r="19" spans="1:80" x14ac:dyDescent="0.4">
      <c r="A19" s="89"/>
      <c r="B19" s="50" t="s">
        <v>194</v>
      </c>
      <c r="C19" s="90" t="s">
        <v>189</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c r="AG19" s="91">
        <v>0</v>
      </c>
      <c r="AH19" s="91">
        <v>0</v>
      </c>
      <c r="AI19" s="91">
        <v>0</v>
      </c>
      <c r="AJ19" s="91">
        <v>0</v>
      </c>
      <c r="AK19" s="91">
        <v>0</v>
      </c>
      <c r="AL19" s="91">
        <v>0</v>
      </c>
      <c r="AM19" s="91">
        <v>0</v>
      </c>
      <c r="AN19" s="91">
        <v>0</v>
      </c>
      <c r="AO19" s="91">
        <v>0</v>
      </c>
      <c r="AP19" s="91">
        <v>0</v>
      </c>
      <c r="AQ19" s="91">
        <v>0</v>
      </c>
      <c r="AR19" s="91">
        <v>0</v>
      </c>
      <c r="AS19" s="91">
        <v>0</v>
      </c>
      <c r="AT19" s="91">
        <v>0</v>
      </c>
      <c r="AU19" s="91">
        <v>0</v>
      </c>
      <c r="AV19" s="91">
        <v>0</v>
      </c>
      <c r="AW19" s="91">
        <v>0</v>
      </c>
      <c r="AX19" s="91">
        <v>0</v>
      </c>
      <c r="AY19" s="91">
        <v>0</v>
      </c>
      <c r="AZ19" s="91">
        <v>3.1930000000000001</v>
      </c>
      <c r="BA19" s="91">
        <v>23.582999999999998</v>
      </c>
      <c r="BB19" s="91">
        <v>32.392000000000003</v>
      </c>
      <c r="BC19" s="91">
        <v>27.45</v>
      </c>
      <c r="BD19" s="91">
        <v>4.1689999999999996</v>
      </c>
      <c r="BE19" s="91">
        <v>6.0000000000000001E-3</v>
      </c>
      <c r="BF19" s="91">
        <v>4.2999999999999997E-2</v>
      </c>
      <c r="BG19" s="91">
        <v>0</v>
      </c>
      <c r="BH19" s="91">
        <v>0</v>
      </c>
      <c r="BI19" s="91">
        <v>0</v>
      </c>
      <c r="BJ19" s="91">
        <v>0</v>
      </c>
      <c r="BK19" s="91">
        <v>0</v>
      </c>
      <c r="BL19" s="91">
        <v>0</v>
      </c>
      <c r="BM19" s="91">
        <v>0</v>
      </c>
      <c r="BN19" s="91">
        <v>0</v>
      </c>
      <c r="BO19" s="91">
        <v>0</v>
      </c>
      <c r="BP19" s="91">
        <v>0</v>
      </c>
      <c r="BQ19" s="91">
        <v>0</v>
      </c>
      <c r="BR19" s="91">
        <v>0</v>
      </c>
      <c r="BS19" s="91">
        <v>0</v>
      </c>
      <c r="BT19" s="91">
        <v>0</v>
      </c>
      <c r="BU19" s="91">
        <v>0</v>
      </c>
      <c r="BV19" s="91">
        <v>0</v>
      </c>
      <c r="BW19" s="91">
        <v>0</v>
      </c>
      <c r="BX19" s="91">
        <v>0</v>
      </c>
      <c r="BY19" s="91">
        <v>0</v>
      </c>
      <c r="BZ19" s="91">
        <v>0</v>
      </c>
      <c r="CA19" s="91">
        <v>0</v>
      </c>
      <c r="CB19" s="92">
        <v>0</v>
      </c>
    </row>
    <row r="20" spans="1:80" ht="27" customHeight="1" x14ac:dyDescent="0.4">
      <c r="A20" s="89"/>
      <c r="B20" s="50" t="s">
        <v>195</v>
      </c>
      <c r="D20" s="91">
        <f t="shared" ref="D20:AI20" si="3">SUM(D$21:D$22)</f>
        <v>0</v>
      </c>
      <c r="E20" s="91">
        <f t="shared" si="3"/>
        <v>0</v>
      </c>
      <c r="F20" s="91">
        <f t="shared" si="3"/>
        <v>0</v>
      </c>
      <c r="G20" s="91">
        <f t="shared" si="3"/>
        <v>0</v>
      </c>
      <c r="H20" s="91">
        <f t="shared" si="3"/>
        <v>0</v>
      </c>
      <c r="I20" s="91">
        <f t="shared" si="3"/>
        <v>0</v>
      </c>
      <c r="J20" s="91">
        <f t="shared" si="3"/>
        <v>0</v>
      </c>
      <c r="K20" s="91">
        <f t="shared" si="3"/>
        <v>0</v>
      </c>
      <c r="L20" s="91">
        <f t="shared" si="3"/>
        <v>0</v>
      </c>
      <c r="M20" s="91">
        <f t="shared" si="3"/>
        <v>0</v>
      </c>
      <c r="N20" s="91">
        <f t="shared" si="3"/>
        <v>0</v>
      </c>
      <c r="O20" s="91">
        <f t="shared" si="3"/>
        <v>0</v>
      </c>
      <c r="P20" s="91">
        <f t="shared" si="3"/>
        <v>0</v>
      </c>
      <c r="Q20" s="91">
        <f t="shared" si="3"/>
        <v>0</v>
      </c>
      <c r="R20" s="91">
        <f t="shared" si="3"/>
        <v>0</v>
      </c>
      <c r="S20" s="91">
        <f t="shared" si="3"/>
        <v>0</v>
      </c>
      <c r="T20" s="91">
        <f t="shared" si="3"/>
        <v>0</v>
      </c>
      <c r="U20" s="91">
        <f t="shared" si="3"/>
        <v>0</v>
      </c>
      <c r="V20" s="91">
        <f t="shared" si="3"/>
        <v>0</v>
      </c>
      <c r="W20" s="91">
        <f t="shared" si="3"/>
        <v>0</v>
      </c>
      <c r="X20" s="91">
        <f t="shared" si="3"/>
        <v>0</v>
      </c>
      <c r="Y20" s="91">
        <f t="shared" si="3"/>
        <v>0</v>
      </c>
      <c r="Z20" s="91">
        <f t="shared" si="3"/>
        <v>0</v>
      </c>
      <c r="AA20" s="91">
        <f t="shared" si="3"/>
        <v>0</v>
      </c>
      <c r="AB20" s="91">
        <f t="shared" si="3"/>
        <v>0</v>
      </c>
      <c r="AC20" s="91">
        <f t="shared" si="3"/>
        <v>0</v>
      </c>
      <c r="AD20" s="91">
        <f t="shared" si="3"/>
        <v>0</v>
      </c>
      <c r="AE20" s="91">
        <f t="shared" si="3"/>
        <v>0</v>
      </c>
      <c r="AF20" s="91">
        <f t="shared" si="3"/>
        <v>0</v>
      </c>
      <c r="AG20" s="91">
        <f t="shared" si="3"/>
        <v>0</v>
      </c>
      <c r="AH20" s="91">
        <f t="shared" si="3"/>
        <v>0</v>
      </c>
      <c r="AI20" s="91">
        <f t="shared" si="3"/>
        <v>0</v>
      </c>
      <c r="AJ20" s="91">
        <f t="shared" ref="AJ20:BO20" si="4">SUM(AJ$21:AJ$22)</f>
        <v>0</v>
      </c>
      <c r="AK20" s="91">
        <f t="shared" si="4"/>
        <v>0</v>
      </c>
      <c r="AL20" s="91">
        <f t="shared" si="4"/>
        <v>0</v>
      </c>
      <c r="AM20" s="91">
        <f t="shared" si="4"/>
        <v>0</v>
      </c>
      <c r="AN20" s="91">
        <f t="shared" si="4"/>
        <v>0</v>
      </c>
      <c r="AO20" s="91">
        <f t="shared" si="4"/>
        <v>0</v>
      </c>
      <c r="AP20" s="91">
        <f t="shared" si="4"/>
        <v>0</v>
      </c>
      <c r="AQ20" s="91">
        <f t="shared" si="4"/>
        <v>0</v>
      </c>
      <c r="AR20" s="91">
        <f t="shared" si="4"/>
        <v>0</v>
      </c>
      <c r="AS20" s="91">
        <f t="shared" si="4"/>
        <v>0</v>
      </c>
      <c r="AT20" s="91">
        <f t="shared" si="4"/>
        <v>0</v>
      </c>
      <c r="AU20" s="91">
        <f t="shared" si="4"/>
        <v>0</v>
      </c>
      <c r="AV20" s="91">
        <f t="shared" si="4"/>
        <v>0</v>
      </c>
      <c r="AW20" s="91">
        <f t="shared" si="4"/>
        <v>0</v>
      </c>
      <c r="AX20" s="91">
        <f t="shared" si="4"/>
        <v>0</v>
      </c>
      <c r="AY20" s="91">
        <f t="shared" si="4"/>
        <v>0</v>
      </c>
      <c r="AZ20" s="91">
        <f t="shared" si="4"/>
        <v>0</v>
      </c>
      <c r="BA20" s="91">
        <f t="shared" si="4"/>
        <v>0</v>
      </c>
      <c r="BB20" s="91">
        <f t="shared" si="4"/>
        <v>0</v>
      </c>
      <c r="BC20" s="91">
        <f t="shared" si="4"/>
        <v>0</v>
      </c>
      <c r="BD20" s="91">
        <f t="shared" si="4"/>
        <v>0</v>
      </c>
      <c r="BE20" s="91">
        <f t="shared" si="4"/>
        <v>0</v>
      </c>
      <c r="BF20" s="91">
        <f t="shared" si="4"/>
        <v>0</v>
      </c>
      <c r="BG20" s="91">
        <f t="shared" si="4"/>
        <v>0</v>
      </c>
      <c r="BH20" s="91">
        <f t="shared" si="4"/>
        <v>0</v>
      </c>
      <c r="BI20" s="91">
        <f t="shared" si="4"/>
        <v>0</v>
      </c>
      <c r="BJ20" s="91">
        <f t="shared" si="4"/>
        <v>0</v>
      </c>
      <c r="BK20" s="91">
        <f t="shared" si="4"/>
        <v>0</v>
      </c>
      <c r="BL20" s="91">
        <f t="shared" si="4"/>
        <v>127.18792895</v>
      </c>
      <c r="BM20" s="91">
        <f t="shared" si="4"/>
        <v>1267.3993002300001</v>
      </c>
      <c r="BN20" s="91">
        <f t="shared" si="4"/>
        <v>2231.7483619</v>
      </c>
      <c r="BO20" s="91">
        <f t="shared" si="4"/>
        <v>3554.1022156099998</v>
      </c>
      <c r="BP20" s="91">
        <f t="shared" ref="BP20:CB20" si="5">SUM(BP$21:BP$22)</f>
        <v>6779.6544881600003</v>
      </c>
      <c r="BQ20" s="91">
        <f t="shared" si="5"/>
        <v>10436.707839979998</v>
      </c>
      <c r="BR20" s="91">
        <f t="shared" si="5"/>
        <v>12827.382151170001</v>
      </c>
      <c r="BS20" s="91">
        <f t="shared" si="5"/>
        <v>14271.548569180002</v>
      </c>
      <c r="BT20" s="91">
        <f t="shared" si="5"/>
        <v>14830.444816650002</v>
      </c>
      <c r="BU20" s="91">
        <f t="shared" si="5"/>
        <v>15352.892355200001</v>
      </c>
      <c r="BV20" s="91">
        <f t="shared" si="5"/>
        <v>15289.307873170001</v>
      </c>
      <c r="BW20" s="91">
        <f t="shared" si="5"/>
        <v>13430.198641013072</v>
      </c>
      <c r="BX20" s="91">
        <f t="shared" si="5"/>
        <v>17541.799503787148</v>
      </c>
      <c r="BY20" s="91">
        <f t="shared" si="5"/>
        <v>17820.128005480012</v>
      </c>
      <c r="BZ20" s="91">
        <f t="shared" si="5"/>
        <v>18256.056533188035</v>
      </c>
      <c r="CA20" s="91">
        <f t="shared" si="5"/>
        <v>18808.186079015275</v>
      </c>
      <c r="CB20" s="92">
        <f t="shared" si="5"/>
        <v>19167.592133786085</v>
      </c>
    </row>
    <row r="21" spans="1:80" x14ac:dyDescent="0.4">
      <c r="A21" s="89"/>
      <c r="B21" s="64" t="s">
        <v>186</v>
      </c>
      <c r="C21" s="90" t="s">
        <v>182</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v>0</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64.379764080000001</v>
      </c>
      <c r="BM21" s="91">
        <v>580.96194385999991</v>
      </c>
      <c r="BN21" s="91">
        <v>954.84283312000014</v>
      </c>
      <c r="BO21" s="91">
        <v>1398.5169151799998</v>
      </c>
      <c r="BP21" s="91">
        <v>2304.75857546</v>
      </c>
      <c r="BQ21" s="91">
        <v>3538.8798924699986</v>
      </c>
      <c r="BR21" s="91">
        <v>4100.9191948399994</v>
      </c>
      <c r="BS21" s="91">
        <v>4456.6648349100024</v>
      </c>
      <c r="BT21" s="91">
        <v>4687.0089817599983</v>
      </c>
      <c r="BU21" s="91">
        <v>4711.3251268400008</v>
      </c>
      <c r="BV21" s="91">
        <v>4562.8034679600005</v>
      </c>
      <c r="BW21" s="91">
        <v>4518.1232971222762</v>
      </c>
      <c r="BX21" s="91">
        <v>5129.9734265814977</v>
      </c>
      <c r="BY21" s="91">
        <v>5200.5051324522146</v>
      </c>
      <c r="BZ21" s="91">
        <v>5313.8113914082642</v>
      </c>
      <c r="CA21" s="91">
        <v>5453.8031223136595</v>
      </c>
      <c r="CB21" s="92">
        <v>5560.8583365854047</v>
      </c>
    </row>
    <row r="22" spans="1:80" x14ac:dyDescent="0.4">
      <c r="A22" s="89"/>
      <c r="B22" s="64" t="s">
        <v>196</v>
      </c>
      <c r="C22" s="90" t="s">
        <v>189</v>
      </c>
      <c r="D22" s="91">
        <v>0</v>
      </c>
      <c r="E22" s="91">
        <v>0</v>
      </c>
      <c r="F22" s="91">
        <v>0</v>
      </c>
      <c r="G22" s="91">
        <v>0</v>
      </c>
      <c r="H22" s="91">
        <v>0</v>
      </c>
      <c r="I22" s="91">
        <v>0</v>
      </c>
      <c r="J22" s="91">
        <v>0</v>
      </c>
      <c r="K22" s="91">
        <v>0</v>
      </c>
      <c r="L22" s="91">
        <v>0</v>
      </c>
      <c r="M22" s="91">
        <v>0</v>
      </c>
      <c r="N22" s="91">
        <v>0</v>
      </c>
      <c r="O22" s="91">
        <v>0</v>
      </c>
      <c r="P22" s="91">
        <v>0</v>
      </c>
      <c r="Q22" s="91">
        <v>0</v>
      </c>
      <c r="R22" s="91">
        <v>0</v>
      </c>
      <c r="S22" s="91">
        <v>0</v>
      </c>
      <c r="T22" s="91">
        <v>0</v>
      </c>
      <c r="U22" s="91">
        <v>0</v>
      </c>
      <c r="V22" s="91">
        <v>0</v>
      </c>
      <c r="W22" s="91">
        <v>0</v>
      </c>
      <c r="X22" s="91">
        <v>0</v>
      </c>
      <c r="Y22" s="91">
        <v>0</v>
      </c>
      <c r="Z22" s="91">
        <v>0</v>
      </c>
      <c r="AA22" s="91">
        <v>0</v>
      </c>
      <c r="AB22" s="91">
        <v>0</v>
      </c>
      <c r="AC22" s="91">
        <v>0</v>
      </c>
      <c r="AD22" s="91">
        <v>0</v>
      </c>
      <c r="AE22" s="91">
        <v>0</v>
      </c>
      <c r="AF22" s="91">
        <v>0</v>
      </c>
      <c r="AG22" s="91">
        <v>0</v>
      </c>
      <c r="AH22" s="91">
        <v>0</v>
      </c>
      <c r="AI22" s="91">
        <v>0</v>
      </c>
      <c r="AJ22" s="91">
        <v>0</v>
      </c>
      <c r="AK22" s="91">
        <v>0</v>
      </c>
      <c r="AL22" s="91">
        <v>0</v>
      </c>
      <c r="AM22" s="91">
        <v>0</v>
      </c>
      <c r="AN22" s="91">
        <v>0</v>
      </c>
      <c r="AO22" s="91">
        <v>0</v>
      </c>
      <c r="AP22" s="91">
        <v>0</v>
      </c>
      <c r="AQ22" s="91">
        <v>0</v>
      </c>
      <c r="AR22" s="91">
        <v>0</v>
      </c>
      <c r="AS22" s="91">
        <v>0</v>
      </c>
      <c r="AT22" s="91">
        <v>0</v>
      </c>
      <c r="AU22" s="91">
        <v>0</v>
      </c>
      <c r="AV22" s="91">
        <v>0</v>
      </c>
      <c r="AW22" s="91">
        <v>0</v>
      </c>
      <c r="AX22" s="91">
        <v>0</v>
      </c>
      <c r="AY22" s="91">
        <v>0</v>
      </c>
      <c r="AZ22" s="91">
        <v>0</v>
      </c>
      <c r="BA22" s="91">
        <v>0</v>
      </c>
      <c r="BB22" s="91">
        <v>0</v>
      </c>
      <c r="BC22" s="91">
        <v>0</v>
      </c>
      <c r="BD22" s="91">
        <v>0</v>
      </c>
      <c r="BE22" s="91">
        <v>0</v>
      </c>
      <c r="BF22" s="91">
        <v>0</v>
      </c>
      <c r="BG22" s="91">
        <v>0</v>
      </c>
      <c r="BH22" s="91">
        <v>0</v>
      </c>
      <c r="BI22" s="91">
        <v>0</v>
      </c>
      <c r="BJ22" s="91">
        <v>0</v>
      </c>
      <c r="BK22" s="91">
        <v>0</v>
      </c>
      <c r="BL22" s="91">
        <v>62.808164869999999</v>
      </c>
      <c r="BM22" s="91">
        <v>686.4373563700002</v>
      </c>
      <c r="BN22" s="91">
        <v>1276.9055287799997</v>
      </c>
      <c r="BO22" s="91">
        <v>2155.5853004300002</v>
      </c>
      <c r="BP22" s="91">
        <v>4474.8959127000007</v>
      </c>
      <c r="BQ22" s="91">
        <v>6897.8279475099998</v>
      </c>
      <c r="BR22" s="91">
        <v>8726.4629563300005</v>
      </c>
      <c r="BS22" s="91">
        <v>9814.883734269999</v>
      </c>
      <c r="BT22" s="91">
        <v>10143.435834890004</v>
      </c>
      <c r="BU22" s="91">
        <v>10641.56722836</v>
      </c>
      <c r="BV22" s="91">
        <v>10726.50440521</v>
      </c>
      <c r="BW22" s="91">
        <v>8912.0753438907959</v>
      </c>
      <c r="BX22" s="91">
        <v>12411.826077205649</v>
      </c>
      <c r="BY22" s="91">
        <v>12619.622873027798</v>
      </c>
      <c r="BZ22" s="91">
        <v>12942.245141779769</v>
      </c>
      <c r="CA22" s="91">
        <v>13354.382956701615</v>
      </c>
      <c r="CB22" s="92">
        <v>13606.733797200683</v>
      </c>
    </row>
    <row r="23" spans="1:80" x14ac:dyDescent="0.4">
      <c r="A23" s="89"/>
      <c r="B23" s="50" t="s">
        <v>197</v>
      </c>
      <c r="C23" s="90" t="s">
        <v>189</v>
      </c>
      <c r="D23" s="91">
        <v>0</v>
      </c>
      <c r="E23" s="91">
        <v>0</v>
      </c>
      <c r="F23" s="91">
        <v>0</v>
      </c>
      <c r="G23" s="91">
        <v>0</v>
      </c>
      <c r="H23" s="91">
        <v>0</v>
      </c>
      <c r="I23" s="91">
        <v>0</v>
      </c>
      <c r="J23" s="91">
        <v>0</v>
      </c>
      <c r="K23" s="91">
        <v>0</v>
      </c>
      <c r="L23" s="91">
        <v>0</v>
      </c>
      <c r="M23" s="91">
        <v>0</v>
      </c>
      <c r="N23" s="91">
        <v>0</v>
      </c>
      <c r="O23" s="91">
        <v>0</v>
      </c>
      <c r="P23" s="91">
        <v>0</v>
      </c>
      <c r="Q23" s="91">
        <v>0</v>
      </c>
      <c r="R23" s="91">
        <v>0</v>
      </c>
      <c r="S23" s="91">
        <v>0</v>
      </c>
      <c r="T23" s="91">
        <v>0</v>
      </c>
      <c r="U23" s="91">
        <v>0</v>
      </c>
      <c r="V23" s="91">
        <v>0</v>
      </c>
      <c r="W23" s="91">
        <v>0</v>
      </c>
      <c r="X23" s="91">
        <v>0</v>
      </c>
      <c r="Y23" s="91">
        <v>0</v>
      </c>
      <c r="Z23" s="91">
        <v>0</v>
      </c>
      <c r="AA23" s="91">
        <v>3.7</v>
      </c>
      <c r="AB23" s="91">
        <v>9.8000000000000007</v>
      </c>
      <c r="AC23" s="91">
        <v>12.6</v>
      </c>
      <c r="AD23" s="91">
        <v>11.8</v>
      </c>
      <c r="AE23" s="91">
        <v>11.9</v>
      </c>
      <c r="AF23" s="91">
        <v>17.600000000000001</v>
      </c>
      <c r="AG23" s="91">
        <v>25.3</v>
      </c>
      <c r="AH23" s="91">
        <v>24</v>
      </c>
      <c r="AI23" s="91">
        <v>27</v>
      </c>
      <c r="AJ23" s="91">
        <v>42</v>
      </c>
      <c r="AK23" s="91">
        <v>66</v>
      </c>
      <c r="AL23" s="91">
        <v>94</v>
      </c>
      <c r="AM23" s="91">
        <v>123</v>
      </c>
      <c r="AN23" s="91">
        <v>126</v>
      </c>
      <c r="AO23" s="91">
        <v>130</v>
      </c>
      <c r="AP23" s="91">
        <v>161</v>
      </c>
      <c r="AQ23" s="91">
        <v>179.708</v>
      </c>
      <c r="AR23" s="91">
        <v>394.245</v>
      </c>
      <c r="AS23" s="91">
        <v>425.16500000000002</v>
      </c>
      <c r="AT23" s="91">
        <v>494.35300000000001</v>
      </c>
      <c r="AU23" s="91">
        <v>626.245</v>
      </c>
      <c r="AV23" s="91">
        <v>928.67899999999997</v>
      </c>
      <c r="AW23" s="91">
        <v>1207.7750000000001</v>
      </c>
      <c r="AX23" s="91">
        <v>1440.797</v>
      </c>
      <c r="AY23" s="91">
        <v>1739.5630000000001</v>
      </c>
      <c r="AZ23" s="91">
        <v>2083.6799999999998</v>
      </c>
      <c r="BA23" s="91">
        <v>2326.3319999999999</v>
      </c>
      <c r="BB23" s="91">
        <v>2428.9789999999998</v>
      </c>
      <c r="BC23" s="91">
        <v>1895.7190000000001</v>
      </c>
      <c r="BD23" s="91">
        <v>1.71</v>
      </c>
      <c r="BE23" s="91">
        <v>-0.81900222</v>
      </c>
      <c r="BF23" s="91">
        <v>-0.73990369000000011</v>
      </c>
      <c r="BG23" s="91">
        <v>8.5208560000000017E-2</v>
      </c>
      <c r="BH23" s="91">
        <v>-2.9000000000000001E-2</v>
      </c>
      <c r="BI23" s="91">
        <v>0</v>
      </c>
      <c r="BJ23" s="91"/>
      <c r="BK23" s="91"/>
      <c r="BL23" s="91"/>
      <c r="BM23" s="91"/>
      <c r="BN23" s="91"/>
      <c r="BO23" s="91"/>
      <c r="BP23" s="91"/>
      <c r="BQ23" s="91"/>
      <c r="BR23" s="91"/>
      <c r="BS23" s="91"/>
      <c r="BT23" s="91"/>
      <c r="BU23" s="91"/>
      <c r="BV23" s="91"/>
      <c r="BW23" s="91"/>
      <c r="BX23" s="91"/>
      <c r="BY23" s="91"/>
      <c r="BZ23" s="91"/>
      <c r="CA23" s="91"/>
      <c r="CB23" s="92"/>
    </row>
    <row r="24" spans="1:80" x14ac:dyDescent="0.4">
      <c r="A24" s="89"/>
      <c r="B24" s="50" t="s">
        <v>198</v>
      </c>
      <c r="C24" s="90" t="s">
        <v>179</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v>3</v>
      </c>
      <c r="BJ24" s="91">
        <v>7</v>
      </c>
      <c r="BK24" s="91">
        <v>13.497025149999999</v>
      </c>
      <c r="BL24" s="91">
        <v>38.534542930000001</v>
      </c>
      <c r="BM24" s="91">
        <v>34.154483699999993</v>
      </c>
      <c r="BN24" s="91">
        <v>45.768576209999999</v>
      </c>
      <c r="BO24" s="91">
        <v>74.136923039999985</v>
      </c>
      <c r="BP24" s="91">
        <v>110.91288990999999</v>
      </c>
      <c r="BQ24" s="91">
        <v>159.75237205000002</v>
      </c>
      <c r="BR24" s="91">
        <v>187.89459571</v>
      </c>
      <c r="BS24" s="91">
        <v>208.81836001000002</v>
      </c>
      <c r="BT24" s="91">
        <v>194.73461820000003</v>
      </c>
      <c r="BU24" s="91">
        <v>217.75776851000001</v>
      </c>
      <c r="BV24" s="91">
        <v>211.78247487000004</v>
      </c>
      <c r="BW24" s="91">
        <v>220.03820058764586</v>
      </c>
      <c r="BX24" s="91">
        <v>224.20850365772162</v>
      </c>
      <c r="BY24" s="91">
        <v>231.87861041584028</v>
      </c>
      <c r="BZ24" s="91">
        <v>237.68738699854865</v>
      </c>
      <c r="CA24" s="91">
        <v>242.50096747165205</v>
      </c>
      <c r="CB24" s="92">
        <v>247.37766607726309</v>
      </c>
    </row>
    <row r="25" spans="1:80" ht="27" customHeight="1" x14ac:dyDescent="0.4">
      <c r="A25" s="97"/>
      <c r="B25" s="50" t="s">
        <v>199</v>
      </c>
      <c r="C25" s="90" t="s">
        <v>189</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v>14.981999999999999</v>
      </c>
      <c r="AR25" s="91">
        <v>19.041</v>
      </c>
      <c r="AS25" s="91">
        <v>23.1</v>
      </c>
      <c r="AT25" s="91">
        <v>29</v>
      </c>
      <c r="AU25" s="91">
        <v>37.561</v>
      </c>
      <c r="AV25" s="91">
        <v>46.265999999999998</v>
      </c>
      <c r="AW25" s="91">
        <v>59.125</v>
      </c>
      <c r="AX25" s="91">
        <v>60.497999999999998</v>
      </c>
      <c r="AY25" s="91">
        <v>46.542999999999999</v>
      </c>
      <c r="AZ25" s="91">
        <v>41.273000000000003</v>
      </c>
      <c r="BA25" s="91">
        <v>36.790999999999997</v>
      </c>
      <c r="BB25" s="91">
        <v>37.914999999999999</v>
      </c>
      <c r="BC25" s="91">
        <v>37.4</v>
      </c>
      <c r="BD25" s="91">
        <v>34.851999999999997</v>
      </c>
      <c r="BE25" s="91">
        <v>38</v>
      </c>
      <c r="BF25" s="91">
        <v>40.408999999999999</v>
      </c>
      <c r="BG25" s="91">
        <v>46.344000000000001</v>
      </c>
      <c r="BH25" s="91">
        <v>46.491</v>
      </c>
      <c r="BI25" s="91">
        <v>44.334000000000003</v>
      </c>
      <c r="BJ25" s="91">
        <v>46.637999999999998</v>
      </c>
      <c r="BK25" s="91">
        <v>46.658999999999999</v>
      </c>
      <c r="BL25" s="91">
        <v>50.039000000000001</v>
      </c>
      <c r="BM25" s="91">
        <v>47.561</v>
      </c>
      <c r="BN25" s="91">
        <v>44.601999999999997</v>
      </c>
      <c r="BO25" s="91">
        <v>46.558457389804701</v>
      </c>
      <c r="BP25" s="91">
        <v>43.945999999999998</v>
      </c>
      <c r="BQ25" s="91">
        <v>44.098999999999997</v>
      </c>
      <c r="BR25" s="91">
        <v>44.164999999999999</v>
      </c>
      <c r="BS25" s="91">
        <v>39.841999999999999</v>
      </c>
      <c r="BT25" s="91">
        <v>38.341528220000001</v>
      </c>
      <c r="BU25" s="91">
        <v>36.994</v>
      </c>
      <c r="BV25" s="91">
        <v>44.322000000000003</v>
      </c>
      <c r="BW25" s="91">
        <v>37.552022825753667</v>
      </c>
      <c r="BX25" s="91">
        <v>43.229057430494507</v>
      </c>
      <c r="BY25" s="91">
        <v>44.889711875347473</v>
      </c>
      <c r="BZ25" s="91">
        <v>46.883831308013249</v>
      </c>
      <c r="CA25" s="91">
        <v>49.074249861452586</v>
      </c>
      <c r="CB25" s="92">
        <v>50.807358457625696</v>
      </c>
    </row>
    <row r="26" spans="1:80" x14ac:dyDescent="0.4">
      <c r="A26" s="89"/>
      <c r="B26" s="50" t="s">
        <v>200</v>
      </c>
      <c r="C26" s="90" t="s">
        <v>182</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v>0</v>
      </c>
      <c r="X26" s="91">
        <v>0</v>
      </c>
      <c r="Y26" s="91">
        <v>0</v>
      </c>
      <c r="Z26" s="91">
        <v>0.7</v>
      </c>
      <c r="AA26" s="91">
        <v>0.8</v>
      </c>
      <c r="AB26" s="91">
        <v>0.9</v>
      </c>
      <c r="AC26" s="91">
        <v>1.1000000000000001</v>
      </c>
      <c r="AD26" s="91">
        <v>1.5</v>
      </c>
      <c r="AE26" s="91">
        <v>2</v>
      </c>
      <c r="AF26" s="91">
        <v>2.2000000000000002</v>
      </c>
      <c r="AG26" s="91">
        <v>2.1</v>
      </c>
      <c r="AH26" s="91">
        <v>2</v>
      </c>
      <c r="AI26" s="91">
        <v>2</v>
      </c>
      <c r="AJ26" s="91">
        <v>2</v>
      </c>
      <c r="AK26" s="91">
        <v>2</v>
      </c>
      <c r="AL26" s="91">
        <v>2</v>
      </c>
      <c r="AM26" s="91">
        <v>2</v>
      </c>
      <c r="AN26" s="91">
        <v>2</v>
      </c>
      <c r="AO26" s="91">
        <v>1</v>
      </c>
      <c r="AP26" s="91">
        <v>2</v>
      </c>
      <c r="AQ26" s="91">
        <v>1.4339999999999999</v>
      </c>
      <c r="AR26" s="91">
        <v>1.3520000000000001</v>
      </c>
      <c r="AS26" s="91">
        <v>1.355</v>
      </c>
      <c r="AT26" s="91">
        <v>1.5509999999999999</v>
      </c>
      <c r="AU26" s="91">
        <v>1.4710000000000001</v>
      </c>
      <c r="AV26" s="91">
        <v>2</v>
      </c>
      <c r="AW26" s="91">
        <v>1</v>
      </c>
      <c r="AX26" s="91">
        <v>1</v>
      </c>
      <c r="AY26" s="91">
        <v>1.7210000000000001</v>
      </c>
      <c r="AZ26" s="91">
        <v>1.496</v>
      </c>
      <c r="BA26" s="91">
        <v>1.5720000000000001</v>
      </c>
      <c r="BB26" s="91">
        <v>1.7769999999999999</v>
      </c>
      <c r="BC26" s="91">
        <v>1.359</v>
      </c>
      <c r="BD26" s="91">
        <v>1.452</v>
      </c>
      <c r="BE26" s="91">
        <v>1.6164412184601897</v>
      </c>
      <c r="BF26" s="91">
        <v>1.6007503600000001</v>
      </c>
      <c r="BG26" s="91">
        <v>0</v>
      </c>
      <c r="BH26" s="91">
        <v>0</v>
      </c>
      <c r="BI26" s="91">
        <v>0</v>
      </c>
      <c r="BJ26" s="91">
        <v>0</v>
      </c>
      <c r="BK26" s="91">
        <v>0</v>
      </c>
      <c r="BL26" s="91">
        <v>0</v>
      </c>
      <c r="BM26" s="91">
        <v>0</v>
      </c>
      <c r="BN26" s="91">
        <v>0</v>
      </c>
      <c r="BO26" s="91">
        <v>0</v>
      </c>
      <c r="BP26" s="91">
        <v>0</v>
      </c>
      <c r="BQ26" s="91">
        <v>0</v>
      </c>
      <c r="BR26" s="91">
        <v>0</v>
      </c>
      <c r="BS26" s="91">
        <v>0</v>
      </c>
      <c r="BT26" s="91">
        <v>0</v>
      </c>
      <c r="BU26" s="91">
        <v>0</v>
      </c>
      <c r="BV26" s="91">
        <v>0</v>
      </c>
      <c r="BW26" s="91">
        <v>0</v>
      </c>
      <c r="BX26" s="91">
        <v>0</v>
      </c>
      <c r="BY26" s="91">
        <v>0</v>
      </c>
      <c r="BZ26" s="91">
        <v>0</v>
      </c>
      <c r="CA26" s="91">
        <v>0</v>
      </c>
      <c r="CB26" s="92">
        <v>0</v>
      </c>
    </row>
    <row r="27" spans="1:80" x14ac:dyDescent="0.4">
      <c r="A27" s="89"/>
      <c r="B27" s="50" t="s">
        <v>201</v>
      </c>
      <c r="C27" s="90" t="s">
        <v>189</v>
      </c>
      <c r="D27" s="91">
        <v>0</v>
      </c>
      <c r="E27" s="91">
        <v>0</v>
      </c>
      <c r="F27" s="91">
        <v>0</v>
      </c>
      <c r="G27" s="91">
        <v>0</v>
      </c>
      <c r="H27" s="91">
        <v>0</v>
      </c>
      <c r="I27" s="91">
        <v>0</v>
      </c>
      <c r="J27" s="91">
        <v>0</v>
      </c>
      <c r="K27" s="91">
        <v>0</v>
      </c>
      <c r="L27" s="91">
        <v>0</v>
      </c>
      <c r="M27" s="91">
        <v>0</v>
      </c>
      <c r="N27" s="91">
        <v>0</v>
      </c>
      <c r="O27" s="91">
        <v>0</v>
      </c>
      <c r="P27" s="91">
        <v>0</v>
      </c>
      <c r="Q27" s="91">
        <v>0</v>
      </c>
      <c r="R27" s="91">
        <v>0</v>
      </c>
      <c r="S27" s="91">
        <v>0</v>
      </c>
      <c r="T27" s="91">
        <v>0</v>
      </c>
      <c r="U27" s="91">
        <v>0</v>
      </c>
      <c r="V27" s="91">
        <v>0</v>
      </c>
      <c r="W27" s="91">
        <v>0</v>
      </c>
      <c r="X27" s="91">
        <v>0</v>
      </c>
      <c r="Y27" s="91">
        <v>0</v>
      </c>
      <c r="Z27" s="91">
        <v>22</v>
      </c>
      <c r="AA27" s="91">
        <v>20</v>
      </c>
      <c r="AB27" s="91">
        <v>105</v>
      </c>
      <c r="AC27" s="91">
        <v>225</v>
      </c>
      <c r="AD27" s="91">
        <v>138</v>
      </c>
      <c r="AE27" s="91">
        <v>194</v>
      </c>
      <c r="AF27" s="91">
        <v>201</v>
      </c>
      <c r="AG27" s="91">
        <v>684</v>
      </c>
      <c r="AH27" s="91">
        <v>721</v>
      </c>
      <c r="AI27" s="91">
        <v>793</v>
      </c>
      <c r="AJ27" s="91">
        <v>1024</v>
      </c>
      <c r="AK27" s="91">
        <v>1655.6</v>
      </c>
      <c r="AL27" s="91">
        <v>2128</v>
      </c>
      <c r="AM27" s="91">
        <v>2516</v>
      </c>
      <c r="AN27" s="91">
        <v>2833</v>
      </c>
      <c r="AO27" s="91">
        <v>3177</v>
      </c>
      <c r="AP27" s="91">
        <v>3415</v>
      </c>
      <c r="AQ27" s="91">
        <v>3536</v>
      </c>
      <c r="AR27" s="91">
        <v>3723.4489999999996</v>
      </c>
      <c r="AS27" s="91">
        <v>4232.5370000000003</v>
      </c>
      <c r="AT27" s="91">
        <v>5095.3410000000003</v>
      </c>
      <c r="AU27" s="91">
        <v>6358.652</v>
      </c>
      <c r="AV27" s="91">
        <v>7812.0959999999995</v>
      </c>
      <c r="AW27" s="91">
        <v>9216.8450000000012</v>
      </c>
      <c r="AX27" s="91">
        <v>10103.235919999999</v>
      </c>
      <c r="AY27" s="91">
        <v>10874.666694000003</v>
      </c>
      <c r="AZ27" s="91">
        <v>11379.761964999998</v>
      </c>
      <c r="BA27" s="91">
        <v>11176.396122999999</v>
      </c>
      <c r="BB27" s="91">
        <v>11064.804220000002</v>
      </c>
      <c r="BC27" s="91">
        <v>11064.103816674598</v>
      </c>
      <c r="BD27" s="91">
        <v>11162.3689748</v>
      </c>
      <c r="BE27" s="91">
        <v>11588.695131</v>
      </c>
      <c r="BF27" s="91">
        <v>12636.220416</v>
      </c>
      <c r="BG27" s="91">
        <v>12347.373120710001</v>
      </c>
      <c r="BH27" s="91">
        <v>13157.570061439999</v>
      </c>
      <c r="BI27" s="91">
        <v>13928.205135</v>
      </c>
      <c r="BJ27" s="91">
        <v>14840.547586000004</v>
      </c>
      <c r="BK27" s="91">
        <v>15731.800594999997</v>
      </c>
      <c r="BL27" s="91">
        <f t="shared" ref="BL27:CB27" si="6">SUM(BL28:BL30)</f>
        <v>17103.441162000006</v>
      </c>
      <c r="BM27" s="91">
        <f t="shared" si="6"/>
        <v>19989.231178000002</v>
      </c>
      <c r="BN27" s="91">
        <f t="shared" si="6"/>
        <v>21426.990300999998</v>
      </c>
      <c r="BO27" s="91">
        <f t="shared" si="6"/>
        <v>22820.290123000006</v>
      </c>
      <c r="BP27" s="91">
        <f t="shared" si="6"/>
        <v>23899.631612000001</v>
      </c>
      <c r="BQ27" s="91">
        <f t="shared" si="6"/>
        <v>24169.807673000003</v>
      </c>
      <c r="BR27" s="91">
        <f t="shared" si="6"/>
        <v>24316.565554999994</v>
      </c>
      <c r="BS27" s="91">
        <f t="shared" si="6"/>
        <v>24243.713647000004</v>
      </c>
      <c r="BT27" s="91">
        <f t="shared" si="6"/>
        <v>23440.599919000008</v>
      </c>
      <c r="BU27" s="91">
        <f t="shared" si="6"/>
        <v>22301.220213999997</v>
      </c>
      <c r="BV27" s="91">
        <f t="shared" si="6"/>
        <v>20724.877650657483</v>
      </c>
      <c r="BW27" s="91">
        <f t="shared" si="6"/>
        <v>18291.553374688712</v>
      </c>
      <c r="BX27" s="91">
        <f t="shared" si="6"/>
        <v>24026.710566056023</v>
      </c>
      <c r="BY27" s="91">
        <f t="shared" si="6"/>
        <v>24547.084508396507</v>
      </c>
      <c r="BZ27" s="91">
        <f t="shared" si="6"/>
        <v>25395.882856060012</v>
      </c>
      <c r="CA27" s="91">
        <f t="shared" si="6"/>
        <v>26341.412567910644</v>
      </c>
      <c r="CB27" s="92">
        <f t="shared" si="6"/>
        <v>27439.021138422213</v>
      </c>
    </row>
    <row r="28" spans="1:80" x14ac:dyDescent="0.4">
      <c r="A28" s="89"/>
      <c r="B28" s="64" t="s">
        <v>202</v>
      </c>
      <c r="C28" s="90"/>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v>15141.776923958705</v>
      </c>
      <c r="BM28" s="91">
        <v>16923.255930776253</v>
      </c>
      <c r="BN28" s="91">
        <v>18018.287469340114</v>
      </c>
      <c r="BO28" s="91">
        <v>19055.311208911484</v>
      </c>
      <c r="BP28" s="91">
        <v>19879.676398880401</v>
      </c>
      <c r="BQ28" s="91">
        <v>20522.749055613676</v>
      </c>
      <c r="BR28" s="91">
        <v>21398.772408641653</v>
      </c>
      <c r="BS28" s="91">
        <v>21750.305519860998</v>
      </c>
      <c r="BT28" s="91">
        <v>21298.013079496453</v>
      </c>
      <c r="BU28" s="91">
        <v>20268.515139952928</v>
      </c>
      <c r="BV28" s="91">
        <v>19116.75392822178</v>
      </c>
      <c r="BW28" s="91">
        <v>17224.025125646935</v>
      </c>
      <c r="BX28" s="91">
        <v>21610.555352628355</v>
      </c>
      <c r="BY28" s="91">
        <v>21989.05956766801</v>
      </c>
      <c r="BZ28" s="91">
        <v>22696.132386728623</v>
      </c>
      <c r="CA28" s="91">
        <v>23474.78012468246</v>
      </c>
      <c r="CB28" s="92">
        <v>24378.688263777756</v>
      </c>
    </row>
    <row r="29" spans="1:80" x14ac:dyDescent="0.4">
      <c r="A29" s="89"/>
      <c r="B29" s="64" t="s">
        <v>203</v>
      </c>
      <c r="C29" s="90"/>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v>1613.425236041295</v>
      </c>
      <c r="BM29" s="91">
        <v>2679.944486223746</v>
      </c>
      <c r="BN29" s="91">
        <v>3009.2036966598816</v>
      </c>
      <c r="BO29" s="91">
        <v>3331.7742650885075</v>
      </c>
      <c r="BP29" s="91">
        <v>3573.0294971195967</v>
      </c>
      <c r="BQ29" s="91">
        <v>3176.1656353863264</v>
      </c>
      <c r="BR29" s="91">
        <v>2353.825090358343</v>
      </c>
      <c r="BS29" s="91">
        <v>1865.1421391390063</v>
      </c>
      <c r="BT29" s="91">
        <v>1596.4824745035512</v>
      </c>
      <c r="BU29" s="91">
        <v>1407.9342720470704</v>
      </c>
      <c r="BV29" s="91">
        <v>1075.1058074357054</v>
      </c>
      <c r="BW29" s="91">
        <v>547.33262347213417</v>
      </c>
      <c r="BX29" s="91">
        <v>1803.5641522487281</v>
      </c>
      <c r="BY29" s="91">
        <v>1927.0809120040553</v>
      </c>
      <c r="BZ29" s="91">
        <v>2046.1846071527557</v>
      </c>
      <c r="CA29" s="91">
        <v>2188.2047040625198</v>
      </c>
      <c r="CB29" s="92">
        <v>2349.9608966493147</v>
      </c>
    </row>
    <row r="30" spans="1:80" x14ac:dyDescent="0.4">
      <c r="A30" s="89"/>
      <c r="B30" s="64" t="s">
        <v>204</v>
      </c>
      <c r="C30" s="90"/>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v>348.23900200000571</v>
      </c>
      <c r="BM30" s="91">
        <v>386.0307610000018</v>
      </c>
      <c r="BN30" s="91">
        <v>399.49913500000184</v>
      </c>
      <c r="BO30" s="91">
        <v>433.20464900001389</v>
      </c>
      <c r="BP30" s="91">
        <v>446.92571600000156</v>
      </c>
      <c r="BQ30" s="91">
        <v>470.89298200000121</v>
      </c>
      <c r="BR30" s="91">
        <v>563.96805599999789</v>
      </c>
      <c r="BS30" s="91">
        <v>628.2659879999992</v>
      </c>
      <c r="BT30" s="91">
        <v>546.10436500000287</v>
      </c>
      <c r="BU30" s="91">
        <v>624.77080199999909</v>
      </c>
      <c r="BV30" s="91">
        <v>533.01791499999558</v>
      </c>
      <c r="BW30" s="91">
        <v>520.19562556964183</v>
      </c>
      <c r="BX30" s="91">
        <v>612.59106117893975</v>
      </c>
      <c r="BY30" s="91">
        <v>630.94402872444346</v>
      </c>
      <c r="BZ30" s="91">
        <v>653.56586217863514</v>
      </c>
      <c r="CA30" s="91">
        <v>678.42773916566432</v>
      </c>
      <c r="CB30" s="92">
        <v>710.37197799514206</v>
      </c>
    </row>
    <row r="31" spans="1:80" ht="27" customHeight="1" x14ac:dyDescent="0.4">
      <c r="A31" s="89"/>
      <c r="B31" s="50" t="s">
        <v>205</v>
      </c>
      <c r="C31" s="90" t="s">
        <v>182</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v>0</v>
      </c>
      <c r="AV31" s="91">
        <v>0</v>
      </c>
      <c r="AW31" s="91">
        <v>0</v>
      </c>
      <c r="AX31" s="91">
        <v>0</v>
      </c>
      <c r="AY31" s="91">
        <v>7622.94</v>
      </c>
      <c r="AZ31" s="91">
        <v>7661.6239999999998</v>
      </c>
      <c r="BA31" s="91">
        <v>7412.2720000000008</v>
      </c>
      <c r="BB31" s="91">
        <v>7250.59</v>
      </c>
      <c r="BC31" s="91">
        <v>6790.04</v>
      </c>
      <c r="BD31" s="91">
        <v>6766.183</v>
      </c>
      <c r="BE31" s="91">
        <v>6749.0433528570848</v>
      </c>
      <c r="BF31" s="91">
        <v>6757.9545089520052</v>
      </c>
      <c r="BG31" s="91">
        <v>6724.1235550023994</v>
      </c>
      <c r="BH31" s="91">
        <v>6662.027000000001</v>
      </c>
      <c r="BI31" s="91">
        <v>6649.9306075200002</v>
      </c>
      <c r="BJ31" s="91">
        <v>6566.1693209299992</v>
      </c>
      <c r="BK31" s="91">
        <v>6657.0001817393668</v>
      </c>
      <c r="BL31" s="91">
        <v>6515.8436022599981</v>
      </c>
      <c r="BM31" s="91">
        <v>6108.3423565899993</v>
      </c>
      <c r="BN31" s="91">
        <v>5556.0370140352561</v>
      </c>
      <c r="BO31" s="91">
        <v>4935.2797263499997</v>
      </c>
      <c r="BP31" s="91">
        <v>3275.8454461099996</v>
      </c>
      <c r="BQ31" s="91">
        <v>1186.7982191800004</v>
      </c>
      <c r="BR31" s="91">
        <v>244.52811802000028</v>
      </c>
      <c r="BS31" s="91">
        <v>61.927221750000008</v>
      </c>
      <c r="BT31" s="91">
        <v>14.895368320000006</v>
      </c>
      <c r="BU31" s="91">
        <v>8.9284635499999982</v>
      </c>
      <c r="BV31" s="91">
        <v>-1.2863196299999999</v>
      </c>
      <c r="BW31" s="91">
        <v>0.61832006468084233</v>
      </c>
      <c r="BX31" s="91">
        <v>-7.2408780243435278E-2</v>
      </c>
      <c r="BY31" s="91">
        <v>-4.3006529946029937E-2</v>
      </c>
      <c r="BZ31" s="91">
        <v>-2.5618830980821083E-2</v>
      </c>
      <c r="CA31" s="91">
        <v>-1.5276034155679765E-2</v>
      </c>
      <c r="CB31" s="92">
        <v>-9.1088160775248655E-3</v>
      </c>
    </row>
    <row r="32" spans="1:80" x14ac:dyDescent="0.4">
      <c r="A32" s="89"/>
      <c r="B32" s="50" t="s">
        <v>23</v>
      </c>
      <c r="C32" s="90" t="s">
        <v>189</v>
      </c>
      <c r="D32" s="91">
        <v>62.5</v>
      </c>
      <c r="E32" s="91">
        <v>75.2</v>
      </c>
      <c r="F32" s="91">
        <v>84.5</v>
      </c>
      <c r="G32" s="91">
        <v>94.6</v>
      </c>
      <c r="H32" s="91">
        <v>118.6</v>
      </c>
      <c r="I32" s="91">
        <v>120.3</v>
      </c>
      <c r="J32" s="91">
        <v>125.4</v>
      </c>
      <c r="K32" s="91">
        <v>114.1</v>
      </c>
      <c r="L32" s="91">
        <v>121.3</v>
      </c>
      <c r="M32" s="91">
        <v>119.6</v>
      </c>
      <c r="N32" s="91">
        <v>131.80000000000001</v>
      </c>
      <c r="O32" s="91">
        <v>158.5</v>
      </c>
      <c r="P32" s="91">
        <v>179.5</v>
      </c>
      <c r="Q32" s="91">
        <v>171.1</v>
      </c>
      <c r="R32" s="91">
        <v>199.8</v>
      </c>
      <c r="S32" s="91">
        <v>217.4</v>
      </c>
      <c r="T32" s="91">
        <v>223.3</v>
      </c>
      <c r="U32" s="91">
        <v>245.9</v>
      </c>
      <c r="V32" s="91">
        <v>297.5</v>
      </c>
      <c r="W32" s="91">
        <v>385.7</v>
      </c>
      <c r="X32" s="91">
        <v>428.9</v>
      </c>
      <c r="Y32" s="91">
        <v>470.7</v>
      </c>
      <c r="Z32" s="91">
        <v>523.79999999999995</v>
      </c>
      <c r="AA32" s="91">
        <v>641.4</v>
      </c>
      <c r="AB32" s="91">
        <v>703.5</v>
      </c>
      <c r="AC32" s="91">
        <v>703.7</v>
      </c>
      <c r="AD32" s="91">
        <v>959.4</v>
      </c>
      <c r="AE32" s="91">
        <v>1308.2</v>
      </c>
      <c r="AF32" s="91">
        <v>1715.3</v>
      </c>
      <c r="AG32" s="91">
        <v>1431</v>
      </c>
      <c r="AH32" s="91">
        <v>1561</v>
      </c>
      <c r="AI32" s="91">
        <v>1675</v>
      </c>
      <c r="AJ32" s="91">
        <v>2165</v>
      </c>
      <c r="AK32" s="91">
        <v>3245.05</v>
      </c>
      <c r="AL32" s="91">
        <v>4612</v>
      </c>
      <c r="AM32" s="91">
        <v>5592</v>
      </c>
      <c r="AN32" s="91">
        <v>6470</v>
      </c>
      <c r="AO32" s="91">
        <v>7446</v>
      </c>
      <c r="AP32" s="91">
        <v>7965</v>
      </c>
      <c r="AQ32" s="91">
        <v>7956</v>
      </c>
      <c r="AR32" s="91">
        <v>7581.9769999999999</v>
      </c>
      <c r="AS32" s="91">
        <v>7675.058</v>
      </c>
      <c r="AT32" s="91">
        <v>8895.1850000000013</v>
      </c>
      <c r="AU32" s="91">
        <v>11646.02289951173</v>
      </c>
      <c r="AV32" s="91">
        <v>14789.988000000001</v>
      </c>
      <c r="AW32" s="91">
        <v>16109.623</v>
      </c>
      <c r="AX32" s="91">
        <v>16387.047999999999</v>
      </c>
      <c r="AY32" s="91">
        <v>16692.532999999999</v>
      </c>
      <c r="AZ32" s="91">
        <v>14444.695</v>
      </c>
      <c r="BA32" s="91">
        <v>11965.317000000001</v>
      </c>
      <c r="BB32" s="91">
        <v>11790.69</v>
      </c>
      <c r="BC32" s="91">
        <v>12082.322</v>
      </c>
      <c r="BD32" s="91">
        <v>13121.226999999999</v>
      </c>
      <c r="BE32" s="91">
        <v>14100.907119412172</v>
      </c>
      <c r="BF32" s="91">
        <v>14237.3147109526</v>
      </c>
      <c r="BG32" s="91">
        <v>12859.01825241993</v>
      </c>
      <c r="BH32" s="91">
        <v>10028.913</v>
      </c>
      <c r="BI32" s="91">
        <v>9149.9960046050001</v>
      </c>
      <c r="BJ32" s="91">
        <v>8838.7708489100005</v>
      </c>
      <c r="BK32" s="91">
        <v>9027.9858692587677</v>
      </c>
      <c r="BL32" s="91">
        <v>8684.733409389999</v>
      </c>
      <c r="BM32" s="91">
        <v>8373.7599778200001</v>
      </c>
      <c r="BN32" s="91">
        <v>7856.3960060182071</v>
      </c>
      <c r="BO32" s="91">
        <v>6997.2154425199997</v>
      </c>
      <c r="BP32" s="91">
        <v>5308.9188794399988</v>
      </c>
      <c r="BQ32" s="91">
        <v>3582.8260193800015</v>
      </c>
      <c r="BR32" s="91">
        <v>2893.4764718200004</v>
      </c>
      <c r="BS32" s="91">
        <v>2539.1118484000003</v>
      </c>
      <c r="BT32" s="91">
        <v>2231.876678590002</v>
      </c>
      <c r="BU32" s="91">
        <v>2138.7000447</v>
      </c>
      <c r="BV32" s="91">
        <v>1839.4448835600003</v>
      </c>
      <c r="BW32" s="91">
        <v>1385.2892080835832</v>
      </c>
      <c r="BX32" s="91">
        <v>2200.3841169229167</v>
      </c>
      <c r="BY32" s="91">
        <v>2214.6128089277008</v>
      </c>
      <c r="BZ32" s="91">
        <v>2308.9566498705422</v>
      </c>
      <c r="CA32" s="91">
        <v>2349.4165092286535</v>
      </c>
      <c r="CB32" s="92">
        <v>2407.2717020969772</v>
      </c>
    </row>
    <row r="33" spans="1:80" x14ac:dyDescent="0.4">
      <c r="A33" s="97"/>
      <c r="B33" s="50" t="s">
        <v>206</v>
      </c>
      <c r="C33" s="90" t="s">
        <v>189</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0</v>
      </c>
      <c r="AL33" s="91">
        <v>0</v>
      </c>
      <c r="AM33" s="91">
        <v>0</v>
      </c>
      <c r="AN33" s="91">
        <v>0</v>
      </c>
      <c r="AO33" s="91">
        <v>0</v>
      </c>
      <c r="AP33" s="91">
        <v>0</v>
      </c>
      <c r="AQ33" s="91">
        <v>0</v>
      </c>
      <c r="AR33" s="91">
        <v>1.2749999999999999</v>
      </c>
      <c r="AS33" s="91">
        <v>10.731</v>
      </c>
      <c r="AT33" s="91">
        <v>24.417000000000002</v>
      </c>
      <c r="AU33" s="91">
        <v>45.9</v>
      </c>
      <c r="AV33" s="91">
        <v>86.460999999999999</v>
      </c>
      <c r="AW33" s="91">
        <v>112.84399999999999</v>
      </c>
      <c r="AX33" s="91">
        <v>101.313</v>
      </c>
      <c r="AY33" s="91">
        <v>104.523</v>
      </c>
      <c r="AZ33" s="91">
        <v>109.417</v>
      </c>
      <c r="BA33" s="91">
        <v>107.491</v>
      </c>
      <c r="BB33" s="91">
        <v>112.054</v>
      </c>
      <c r="BC33" s="91">
        <v>125.285</v>
      </c>
      <c r="BD33" s="91">
        <v>132.35599999999999</v>
      </c>
      <c r="BE33" s="91">
        <v>148.73699999999999</v>
      </c>
      <c r="BF33" s="91">
        <v>168.34100000000001</v>
      </c>
      <c r="BG33" s="91">
        <v>189.08099999999999</v>
      </c>
      <c r="BH33" s="91">
        <v>209.41499999999999</v>
      </c>
      <c r="BI33" s="91">
        <v>231.1134238570055</v>
      </c>
      <c r="BJ33" s="91">
        <v>259.31581324546704</v>
      </c>
      <c r="BK33" s="91">
        <v>296.238</v>
      </c>
      <c r="BL33" s="91">
        <v>324.96100000000001</v>
      </c>
      <c r="BM33" s="91">
        <v>341.1</v>
      </c>
      <c r="BN33" s="91">
        <v>349.83600000000001</v>
      </c>
      <c r="BO33" s="91">
        <v>325.97800000000001</v>
      </c>
      <c r="BP33" s="91">
        <v>304.01600000000002</v>
      </c>
      <c r="BQ33" s="91">
        <v>285.58</v>
      </c>
      <c r="BR33" s="91">
        <v>271.61900000000003</v>
      </c>
      <c r="BS33" s="91">
        <v>0</v>
      </c>
      <c r="BT33" s="91">
        <v>0</v>
      </c>
      <c r="BU33" s="91">
        <v>0</v>
      </c>
      <c r="BV33" s="91">
        <v>0</v>
      </c>
      <c r="BW33" s="91">
        <v>0</v>
      </c>
      <c r="BX33" s="91">
        <v>0</v>
      </c>
      <c r="BY33" s="91">
        <v>0</v>
      </c>
      <c r="BZ33" s="91">
        <v>0</v>
      </c>
      <c r="CA33" s="91">
        <v>0</v>
      </c>
      <c r="CB33" s="92">
        <v>0</v>
      </c>
    </row>
    <row r="34" spans="1:80" x14ac:dyDescent="0.4">
      <c r="A34" s="89"/>
      <c r="B34" s="50" t="s">
        <v>207</v>
      </c>
      <c r="C34" s="90" t="s">
        <v>179</v>
      </c>
      <c r="D34" s="91">
        <v>0</v>
      </c>
      <c r="E34" s="91">
        <v>0</v>
      </c>
      <c r="F34" s="91">
        <v>0</v>
      </c>
      <c r="G34" s="91">
        <v>0</v>
      </c>
      <c r="H34" s="91">
        <v>0</v>
      </c>
      <c r="I34" s="91">
        <v>0</v>
      </c>
      <c r="J34" s="91">
        <v>0</v>
      </c>
      <c r="K34" s="91">
        <v>0</v>
      </c>
      <c r="L34" s="91">
        <v>0</v>
      </c>
      <c r="M34" s="91">
        <v>0</v>
      </c>
      <c r="N34" s="91">
        <v>0</v>
      </c>
      <c r="O34" s="91">
        <v>0</v>
      </c>
      <c r="P34" s="91">
        <v>0</v>
      </c>
      <c r="Q34" s="91">
        <v>0</v>
      </c>
      <c r="R34" s="91">
        <v>0</v>
      </c>
      <c r="S34" s="91">
        <v>0</v>
      </c>
      <c r="T34" s="91">
        <v>0</v>
      </c>
      <c r="U34" s="91">
        <v>0</v>
      </c>
      <c r="V34" s="91">
        <v>0</v>
      </c>
      <c r="W34" s="91">
        <v>0</v>
      </c>
      <c r="X34" s="91">
        <v>0</v>
      </c>
      <c r="Y34" s="91">
        <v>0</v>
      </c>
      <c r="Z34" s="91">
        <v>76.699999999999989</v>
      </c>
      <c r="AA34" s="91">
        <v>83.800000000000011</v>
      </c>
      <c r="AB34" s="91">
        <v>92.7</v>
      </c>
      <c r="AC34" s="91">
        <v>103.7</v>
      </c>
      <c r="AD34" s="91">
        <v>130.79999999999998</v>
      </c>
      <c r="AE34" s="91">
        <v>171.1</v>
      </c>
      <c r="AF34" s="91">
        <v>196.7</v>
      </c>
      <c r="AG34" s="91">
        <v>224.6</v>
      </c>
      <c r="AH34" s="91">
        <v>253</v>
      </c>
      <c r="AI34" s="91">
        <v>285</v>
      </c>
      <c r="AJ34" s="91">
        <v>329</v>
      </c>
      <c r="AK34" s="91">
        <v>367</v>
      </c>
      <c r="AL34" s="91">
        <v>399</v>
      </c>
      <c r="AM34" s="91">
        <v>428</v>
      </c>
      <c r="AN34" s="91">
        <v>441</v>
      </c>
      <c r="AO34" s="91">
        <v>470</v>
      </c>
      <c r="AP34" s="91">
        <v>505</v>
      </c>
      <c r="AQ34" s="91">
        <v>514.10199999999998</v>
      </c>
      <c r="AR34" s="91">
        <v>513.58299999999997</v>
      </c>
      <c r="AS34" s="91">
        <v>533.13800000000003</v>
      </c>
      <c r="AT34" s="91">
        <v>584.37099999999998</v>
      </c>
      <c r="AU34" s="91">
        <v>654.65499413448993</v>
      </c>
      <c r="AV34" s="91">
        <v>667.50399999999991</v>
      </c>
      <c r="AW34" s="91">
        <v>686.28399999999988</v>
      </c>
      <c r="AX34" s="91">
        <v>706.56499999999994</v>
      </c>
      <c r="AY34" s="91">
        <v>730.84699999999987</v>
      </c>
      <c r="AZ34" s="91">
        <v>742.93900000000008</v>
      </c>
      <c r="BA34" s="91">
        <v>746.97900000000004</v>
      </c>
      <c r="BB34" s="91">
        <v>760.91300000000001</v>
      </c>
      <c r="BC34" s="91">
        <v>753.17499999999995</v>
      </c>
      <c r="BD34" s="91">
        <v>759</v>
      </c>
      <c r="BE34" s="91">
        <v>778.45800000000008</v>
      </c>
      <c r="BF34" s="91">
        <v>782.50758261258761</v>
      </c>
      <c r="BG34" s="91">
        <v>783.48695761035617</v>
      </c>
      <c r="BH34" s="91">
        <v>794.55200000000002</v>
      </c>
      <c r="BI34" s="91">
        <v>787.58934177900016</v>
      </c>
      <c r="BJ34" s="91">
        <v>790.4603985399998</v>
      </c>
      <c r="BK34" s="91">
        <v>794.80543098380008</v>
      </c>
      <c r="BL34" s="91">
        <v>816.22339083000008</v>
      </c>
      <c r="BM34" s="91">
        <v>843.82698400000015</v>
      </c>
      <c r="BN34" s="91">
        <v>888.44639182000003</v>
      </c>
      <c r="BO34" s="91">
        <v>887.63814664999995</v>
      </c>
      <c r="BP34" s="91">
        <v>905.24794301000009</v>
      </c>
      <c r="BQ34" s="91">
        <v>900.69442791999995</v>
      </c>
      <c r="BR34" s="91">
        <v>907.95083237504912</v>
      </c>
      <c r="BS34" s="91">
        <v>892.04744098111667</v>
      </c>
      <c r="BT34" s="91">
        <v>861.11320264999972</v>
      </c>
      <c r="BU34" s="91">
        <v>840.41455076000022</v>
      </c>
      <c r="BV34" s="91">
        <v>837.9986454000001</v>
      </c>
      <c r="BW34" s="91">
        <v>835.24001977880994</v>
      </c>
      <c r="BX34" s="91">
        <v>753.12216321472715</v>
      </c>
      <c r="BY34" s="91">
        <v>749.58257112761657</v>
      </c>
      <c r="BZ34" s="91">
        <v>750.53824007158732</v>
      </c>
      <c r="CA34" s="91">
        <v>754.67233844677173</v>
      </c>
      <c r="CB34" s="92">
        <v>748.00723118388316</v>
      </c>
    </row>
    <row r="35" spans="1:80" x14ac:dyDescent="0.4">
      <c r="A35" s="89"/>
      <c r="B35" s="50" t="s">
        <v>208</v>
      </c>
      <c r="C35" s="90" t="s">
        <v>182</v>
      </c>
      <c r="D35" s="91">
        <v>0</v>
      </c>
      <c r="E35" s="91">
        <v>0</v>
      </c>
      <c r="F35" s="91">
        <v>0</v>
      </c>
      <c r="G35" s="91">
        <v>0</v>
      </c>
      <c r="H35" s="91">
        <v>0</v>
      </c>
      <c r="I35" s="91">
        <v>0</v>
      </c>
      <c r="J35" s="91">
        <v>0</v>
      </c>
      <c r="K35" s="91">
        <v>0</v>
      </c>
      <c r="L35" s="91">
        <v>0</v>
      </c>
      <c r="M35" s="91">
        <v>0</v>
      </c>
      <c r="N35" s="91">
        <v>0</v>
      </c>
      <c r="O35" s="91">
        <v>0</v>
      </c>
      <c r="P35" s="91">
        <v>0</v>
      </c>
      <c r="Q35" s="91">
        <v>0</v>
      </c>
      <c r="R35" s="91">
        <v>0</v>
      </c>
      <c r="S35" s="91">
        <v>0</v>
      </c>
      <c r="T35" s="91">
        <v>0</v>
      </c>
      <c r="U35" s="91">
        <v>0</v>
      </c>
      <c r="V35" s="91">
        <v>0</v>
      </c>
      <c r="W35" s="91">
        <v>0</v>
      </c>
      <c r="X35" s="91">
        <v>0</v>
      </c>
      <c r="Y35" s="91">
        <v>0</v>
      </c>
      <c r="Z35" s="91">
        <v>0</v>
      </c>
      <c r="AA35" s="91">
        <v>91</v>
      </c>
      <c r="AB35" s="91">
        <v>196</v>
      </c>
      <c r="AC35" s="91">
        <v>241.541</v>
      </c>
      <c r="AD35" s="91">
        <v>319.58499999999998</v>
      </c>
      <c r="AE35" s="91">
        <v>448.238</v>
      </c>
      <c r="AF35" s="91">
        <v>562.80799999999999</v>
      </c>
      <c r="AG35" s="91">
        <v>701.21900000000005</v>
      </c>
      <c r="AH35" s="91">
        <v>840</v>
      </c>
      <c r="AI35" s="91">
        <v>995</v>
      </c>
      <c r="AJ35" s="91">
        <v>1150</v>
      </c>
      <c r="AK35" s="91">
        <v>1370</v>
      </c>
      <c r="AL35" s="91">
        <v>1593</v>
      </c>
      <c r="AM35" s="91">
        <v>1872</v>
      </c>
      <c r="AN35" s="91">
        <v>2142</v>
      </c>
      <c r="AO35" s="91">
        <v>2349</v>
      </c>
      <c r="AP35" s="91">
        <v>2673.8379999999997</v>
      </c>
      <c r="AQ35" s="91">
        <v>2968.4050000000002</v>
      </c>
      <c r="AR35" s="91">
        <v>3359.3579999999997</v>
      </c>
      <c r="AS35" s="91">
        <v>3836.6360000000004</v>
      </c>
      <c r="AT35" s="91">
        <v>4431.0190000000002</v>
      </c>
      <c r="AU35" s="91">
        <v>5485.4179999999997</v>
      </c>
      <c r="AV35" s="91">
        <v>6209.6019999999999</v>
      </c>
      <c r="AW35" s="91">
        <v>7067.8279999999995</v>
      </c>
      <c r="AX35" s="91">
        <v>7705.134</v>
      </c>
      <c r="AY35" s="91">
        <v>271</v>
      </c>
      <c r="AZ35" s="91">
        <v>0</v>
      </c>
      <c r="BA35" s="91">
        <v>0</v>
      </c>
      <c r="BB35" s="91">
        <v>0</v>
      </c>
      <c r="BC35" s="91">
        <v>0</v>
      </c>
      <c r="BD35" s="91">
        <v>0</v>
      </c>
      <c r="BE35" s="91">
        <v>0</v>
      </c>
      <c r="BF35" s="91">
        <v>0</v>
      </c>
      <c r="BG35" s="91">
        <v>0</v>
      </c>
      <c r="BH35" s="91">
        <v>0</v>
      </c>
      <c r="BI35" s="91">
        <v>0</v>
      </c>
      <c r="BJ35" s="91">
        <v>0</v>
      </c>
      <c r="BK35" s="91">
        <v>0</v>
      </c>
      <c r="BL35" s="91">
        <v>0</v>
      </c>
      <c r="BM35" s="91">
        <v>0</v>
      </c>
      <c r="BN35" s="91">
        <v>0</v>
      </c>
      <c r="BO35" s="91">
        <v>0</v>
      </c>
      <c r="BP35" s="91">
        <v>0</v>
      </c>
      <c r="BQ35" s="91">
        <v>0</v>
      </c>
      <c r="BR35" s="91">
        <v>0</v>
      </c>
      <c r="BS35" s="91">
        <v>0</v>
      </c>
      <c r="BT35" s="91">
        <v>0</v>
      </c>
      <c r="BU35" s="91">
        <v>0</v>
      </c>
      <c r="BV35" s="91">
        <v>0</v>
      </c>
      <c r="BW35" s="91">
        <v>0</v>
      </c>
      <c r="BX35" s="91">
        <v>0</v>
      </c>
      <c r="BY35" s="91">
        <v>0</v>
      </c>
      <c r="BZ35" s="91">
        <v>0</v>
      </c>
      <c r="CA35" s="91">
        <v>0</v>
      </c>
      <c r="CB35" s="92">
        <v>0</v>
      </c>
    </row>
    <row r="36" spans="1:80" ht="27" customHeight="1" x14ac:dyDescent="0.4">
      <c r="A36" s="89"/>
      <c r="B36" s="50" t="s">
        <v>209</v>
      </c>
      <c r="C36" s="90" t="s">
        <v>189</v>
      </c>
      <c r="D36" s="91">
        <v>0</v>
      </c>
      <c r="E36" s="91">
        <v>0</v>
      </c>
      <c r="F36" s="91">
        <v>0</v>
      </c>
      <c r="G36" s="91">
        <v>0</v>
      </c>
      <c r="H36" s="91">
        <v>0</v>
      </c>
      <c r="I36" s="91">
        <v>0</v>
      </c>
      <c r="J36" s="91">
        <v>0</v>
      </c>
      <c r="K36" s="91">
        <v>0</v>
      </c>
      <c r="L36" s="91">
        <v>0</v>
      </c>
      <c r="M36" s="91">
        <v>0</v>
      </c>
      <c r="N36" s="91">
        <v>0</v>
      </c>
      <c r="O36" s="91">
        <v>0</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0</v>
      </c>
      <c r="AL36" s="91">
        <v>0</v>
      </c>
      <c r="AM36" s="91">
        <v>0</v>
      </c>
      <c r="AN36" s="91">
        <v>0</v>
      </c>
      <c r="AO36" s="91">
        <v>0</v>
      </c>
      <c r="AP36" s="91">
        <v>0</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0</v>
      </c>
      <c r="BL36" s="91">
        <v>90.849720650000009</v>
      </c>
      <c r="BM36" s="91">
        <v>106.96880001999999</v>
      </c>
      <c r="BN36" s="91">
        <v>109.92031101000002</v>
      </c>
      <c r="BO36" s="91">
        <v>115.96021940000001</v>
      </c>
      <c r="BP36" s="91">
        <v>110.02752643000001</v>
      </c>
      <c r="BQ36" s="91">
        <v>101.38309716000001</v>
      </c>
      <c r="BR36" s="91">
        <v>15.698963300000001</v>
      </c>
      <c r="BS36" s="91">
        <v>0</v>
      </c>
      <c r="BT36" s="91">
        <v>0</v>
      </c>
      <c r="BU36" s="91">
        <v>0</v>
      </c>
      <c r="BV36" s="91">
        <v>0</v>
      </c>
      <c r="BW36" s="91">
        <v>0</v>
      </c>
      <c r="BX36" s="91">
        <v>0</v>
      </c>
      <c r="BY36" s="91">
        <v>0</v>
      </c>
      <c r="BZ36" s="91">
        <v>0</v>
      </c>
      <c r="CA36" s="91">
        <v>0</v>
      </c>
      <c r="CB36" s="92">
        <v>0</v>
      </c>
    </row>
    <row r="37" spans="1:80" x14ac:dyDescent="0.4">
      <c r="A37" s="89"/>
      <c r="B37" s="50" t="s">
        <v>210</v>
      </c>
      <c r="C37" s="90" t="s">
        <v>179</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91">
        <v>0</v>
      </c>
      <c r="V37" s="91">
        <v>0</v>
      </c>
      <c r="W37" s="91">
        <v>0</v>
      </c>
      <c r="X37" s="91">
        <v>0</v>
      </c>
      <c r="Y37" s="91">
        <v>0</v>
      </c>
      <c r="Z37" s="91">
        <v>0</v>
      </c>
      <c r="AA37" s="91">
        <v>0</v>
      </c>
      <c r="AB37" s="91">
        <v>0</v>
      </c>
      <c r="AC37" s="91">
        <v>0</v>
      </c>
      <c r="AD37" s="91">
        <v>0</v>
      </c>
      <c r="AE37" s="91">
        <v>0</v>
      </c>
      <c r="AF37" s="91">
        <v>0</v>
      </c>
      <c r="AG37" s="91">
        <v>0</v>
      </c>
      <c r="AH37" s="91">
        <v>0</v>
      </c>
      <c r="AI37" s="91">
        <v>0</v>
      </c>
      <c r="AJ37" s="91">
        <v>0</v>
      </c>
      <c r="AK37" s="91">
        <v>0</v>
      </c>
      <c r="AL37" s="91">
        <v>0</v>
      </c>
      <c r="AM37" s="91">
        <v>0</v>
      </c>
      <c r="AN37" s="91">
        <v>0</v>
      </c>
      <c r="AO37" s="91">
        <v>0</v>
      </c>
      <c r="AP37" s="91">
        <v>0</v>
      </c>
      <c r="AQ37" s="91">
        <v>0</v>
      </c>
      <c r="AR37" s="91">
        <v>0</v>
      </c>
      <c r="AS37" s="91">
        <v>0</v>
      </c>
      <c r="AT37" s="91">
        <v>0</v>
      </c>
      <c r="AU37" s="91">
        <v>0</v>
      </c>
      <c r="AV37" s="91">
        <v>0</v>
      </c>
      <c r="AW37" s="91">
        <v>0</v>
      </c>
      <c r="AX37" s="91">
        <v>0</v>
      </c>
      <c r="AY37" s="91">
        <v>0</v>
      </c>
      <c r="AZ37" s="91">
        <v>0</v>
      </c>
      <c r="BA37" s="91">
        <v>0</v>
      </c>
      <c r="BB37" s="91">
        <v>0</v>
      </c>
      <c r="BC37" s="91">
        <v>0</v>
      </c>
      <c r="BD37" s="91">
        <v>0</v>
      </c>
      <c r="BE37" s="91">
        <v>5.2569999999999997</v>
      </c>
      <c r="BF37" s="91">
        <v>5.6630000000000003</v>
      </c>
      <c r="BG37" s="91">
        <v>4.9935427399999996</v>
      </c>
      <c r="BH37" s="91">
        <v>18.285</v>
      </c>
      <c r="BI37" s="91">
        <v>38.134147140000003</v>
      </c>
      <c r="BJ37" s="91">
        <v>40.277408909999998</v>
      </c>
      <c r="BK37" s="91">
        <v>46.931080800000004</v>
      </c>
      <c r="BL37" s="91">
        <v>38.630065660000305</v>
      </c>
      <c r="BM37" s="91">
        <v>48.46444386000001</v>
      </c>
      <c r="BN37" s="91">
        <v>60.721072239999998</v>
      </c>
      <c r="BO37" s="91">
        <v>52.361478550000008</v>
      </c>
      <c r="BP37" s="91">
        <v>56.829980329999998</v>
      </c>
      <c r="BQ37" s="91">
        <v>0.62293946000000011</v>
      </c>
      <c r="BR37" s="91">
        <v>0.20971916999999998</v>
      </c>
      <c r="BS37" s="91">
        <v>0.15176113999999999</v>
      </c>
      <c r="BT37" s="91">
        <v>0</v>
      </c>
      <c r="BU37" s="91">
        <v>0</v>
      </c>
      <c r="BV37" s="91">
        <v>0</v>
      </c>
      <c r="BW37" s="91">
        <v>0</v>
      </c>
      <c r="BX37" s="91">
        <v>0</v>
      </c>
      <c r="BY37" s="91">
        <v>0</v>
      </c>
      <c r="BZ37" s="91">
        <v>0</v>
      </c>
      <c r="CA37" s="91">
        <v>0</v>
      </c>
      <c r="CB37" s="92">
        <v>0</v>
      </c>
    </row>
    <row r="38" spans="1:80" x14ac:dyDescent="0.4">
      <c r="A38" s="89"/>
      <c r="B38" s="50" t="s">
        <v>211</v>
      </c>
      <c r="D38" s="91">
        <f t="shared" ref="D38:AI38" si="7">SUM(D$39:D$40)</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91">
        <f t="shared" si="7"/>
        <v>0</v>
      </c>
      <c r="O38" s="91">
        <f t="shared" si="7"/>
        <v>0</v>
      </c>
      <c r="P38" s="91">
        <f t="shared" si="7"/>
        <v>0</v>
      </c>
      <c r="Q38" s="91">
        <f t="shared" si="7"/>
        <v>0</v>
      </c>
      <c r="R38" s="91">
        <f t="shared" si="7"/>
        <v>0</v>
      </c>
      <c r="S38" s="91">
        <f t="shared" si="7"/>
        <v>0</v>
      </c>
      <c r="T38" s="91">
        <f t="shared" si="7"/>
        <v>0</v>
      </c>
      <c r="U38" s="91">
        <f t="shared" si="7"/>
        <v>0</v>
      </c>
      <c r="V38" s="91">
        <f t="shared" si="7"/>
        <v>0</v>
      </c>
      <c r="W38" s="91">
        <f t="shared" si="7"/>
        <v>0</v>
      </c>
      <c r="X38" s="91">
        <f t="shared" si="7"/>
        <v>0</v>
      </c>
      <c r="Y38" s="91">
        <f t="shared" si="7"/>
        <v>0</v>
      </c>
      <c r="Z38" s="91">
        <f t="shared" si="7"/>
        <v>0</v>
      </c>
      <c r="AA38" s="91">
        <f t="shared" si="7"/>
        <v>0</v>
      </c>
      <c r="AB38" s="91">
        <f t="shared" si="7"/>
        <v>0</v>
      </c>
      <c r="AC38" s="91">
        <f t="shared" si="7"/>
        <v>0</v>
      </c>
      <c r="AD38" s="91">
        <f t="shared" si="7"/>
        <v>0</v>
      </c>
      <c r="AE38" s="91">
        <f t="shared" si="7"/>
        <v>0</v>
      </c>
      <c r="AF38" s="91">
        <f t="shared" si="7"/>
        <v>0</v>
      </c>
      <c r="AG38" s="91">
        <f t="shared" si="7"/>
        <v>0</v>
      </c>
      <c r="AH38" s="91">
        <f t="shared" si="7"/>
        <v>0</v>
      </c>
      <c r="AI38" s="91">
        <f t="shared" si="7"/>
        <v>0</v>
      </c>
      <c r="AJ38" s="91">
        <f t="shared" ref="AJ38:BO38" si="8">SUM(AJ$39:AJ$40)</f>
        <v>0</v>
      </c>
      <c r="AK38" s="91">
        <f t="shared" si="8"/>
        <v>0</v>
      </c>
      <c r="AL38" s="91">
        <f t="shared" si="8"/>
        <v>0</v>
      </c>
      <c r="AM38" s="91">
        <f t="shared" si="8"/>
        <v>0</v>
      </c>
      <c r="AN38" s="91">
        <f t="shared" si="8"/>
        <v>0</v>
      </c>
      <c r="AO38" s="91">
        <f t="shared" si="8"/>
        <v>0</v>
      </c>
      <c r="AP38" s="91">
        <f t="shared" si="8"/>
        <v>0</v>
      </c>
      <c r="AQ38" s="91">
        <f t="shared" si="8"/>
        <v>0</v>
      </c>
      <c r="AR38" s="91">
        <f t="shared" si="8"/>
        <v>0</v>
      </c>
      <c r="AS38" s="91">
        <f t="shared" si="8"/>
        <v>0</v>
      </c>
      <c r="AT38" s="91">
        <f t="shared" si="8"/>
        <v>0</v>
      </c>
      <c r="AU38" s="91">
        <f t="shared" si="8"/>
        <v>0</v>
      </c>
      <c r="AV38" s="91">
        <f t="shared" si="8"/>
        <v>0</v>
      </c>
      <c r="AW38" s="91">
        <f t="shared" si="8"/>
        <v>0</v>
      </c>
      <c r="AX38" s="91">
        <f t="shared" si="8"/>
        <v>0</v>
      </c>
      <c r="AY38" s="91">
        <f t="shared" si="8"/>
        <v>0</v>
      </c>
      <c r="AZ38" s="91">
        <f t="shared" si="8"/>
        <v>2165.9229999999998</v>
      </c>
      <c r="BA38" s="91">
        <f t="shared" si="8"/>
        <v>3893.4660000000003</v>
      </c>
      <c r="BB38" s="91">
        <f t="shared" si="8"/>
        <v>3557.6930000000002</v>
      </c>
      <c r="BC38" s="91">
        <f t="shared" si="8"/>
        <v>3255.0860000000002</v>
      </c>
      <c r="BD38" s="91">
        <f t="shared" si="8"/>
        <v>2882.2200000000003</v>
      </c>
      <c r="BE38" s="91">
        <f t="shared" si="8"/>
        <v>2605.5709014073173</v>
      </c>
      <c r="BF38" s="91">
        <f t="shared" si="8"/>
        <v>2624.1158686900003</v>
      </c>
      <c r="BG38" s="91">
        <f t="shared" si="8"/>
        <v>2559.18840136366</v>
      </c>
      <c r="BH38" s="91">
        <f t="shared" si="8"/>
        <v>2204.4830000000002</v>
      </c>
      <c r="BI38" s="91">
        <f t="shared" si="8"/>
        <v>2311.2043118300003</v>
      </c>
      <c r="BJ38" s="91">
        <f t="shared" si="8"/>
        <v>2439.7983671900001</v>
      </c>
      <c r="BK38" s="91">
        <f t="shared" si="8"/>
        <v>2241.4881393452138</v>
      </c>
      <c r="BL38" s="91">
        <f t="shared" si="8"/>
        <v>2856.8277160099997</v>
      </c>
      <c r="BM38" s="91">
        <f t="shared" si="8"/>
        <v>4684.0175697100003</v>
      </c>
      <c r="BN38" s="91">
        <f t="shared" si="8"/>
        <v>4473.4852258236315</v>
      </c>
      <c r="BO38" s="91">
        <f t="shared" si="8"/>
        <v>4933.9849943699983</v>
      </c>
      <c r="BP38" s="91">
        <f t="shared" ref="BP38:CB38" si="9">SUM(BP$39:BP$40)</f>
        <v>5169.8070100499999</v>
      </c>
      <c r="BQ38" s="91">
        <f t="shared" si="9"/>
        <v>4338.0295486261903</v>
      </c>
      <c r="BR38" s="91">
        <f t="shared" si="9"/>
        <v>3065.0410876799992</v>
      </c>
      <c r="BS38" s="91">
        <f t="shared" si="9"/>
        <v>2313.51601579</v>
      </c>
      <c r="BT38" s="91">
        <f t="shared" si="9"/>
        <v>1875.4784224599998</v>
      </c>
      <c r="BU38" s="91">
        <f t="shared" si="9"/>
        <v>1666.9844684099987</v>
      </c>
      <c r="BV38" s="91">
        <f t="shared" si="9"/>
        <v>1297.9962034199998</v>
      </c>
      <c r="BW38" s="91">
        <f t="shared" si="9"/>
        <v>720.89847171166491</v>
      </c>
      <c r="BX38" s="91">
        <f t="shared" si="9"/>
        <v>2413.3481147665639</v>
      </c>
      <c r="BY38" s="91">
        <f t="shared" si="9"/>
        <v>2486.6229389067007</v>
      </c>
      <c r="BZ38" s="91">
        <f t="shared" si="9"/>
        <v>2595.0167355612734</v>
      </c>
      <c r="CA38" s="91">
        <f t="shared" si="9"/>
        <v>2705.9025501761116</v>
      </c>
      <c r="CB38" s="92">
        <f t="shared" si="9"/>
        <v>2841.4542962445453</v>
      </c>
    </row>
    <row r="39" spans="1:80" x14ac:dyDescent="0.4">
      <c r="A39" s="89"/>
      <c r="B39" s="64" t="s">
        <v>186</v>
      </c>
      <c r="C39" s="90" t="s">
        <v>182</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91">
        <v>0</v>
      </c>
      <c r="V39" s="91">
        <v>0</v>
      </c>
      <c r="W39" s="91">
        <v>0</v>
      </c>
      <c r="X39" s="91">
        <v>0</v>
      </c>
      <c r="Y39" s="91">
        <v>0</v>
      </c>
      <c r="Z39" s="91">
        <v>0</v>
      </c>
      <c r="AA39" s="91">
        <v>0</v>
      </c>
      <c r="AB39" s="91">
        <v>0</v>
      </c>
      <c r="AC39" s="91">
        <v>0</v>
      </c>
      <c r="AD39" s="91">
        <v>0</v>
      </c>
      <c r="AE39" s="91">
        <v>0</v>
      </c>
      <c r="AF39" s="91">
        <v>0</v>
      </c>
      <c r="AG39" s="91">
        <v>0</v>
      </c>
      <c r="AH39" s="91">
        <v>0</v>
      </c>
      <c r="AI39" s="91">
        <v>0</v>
      </c>
      <c r="AJ39" s="91">
        <v>0</v>
      </c>
      <c r="AK39" s="91">
        <v>0</v>
      </c>
      <c r="AL39" s="91">
        <v>0</v>
      </c>
      <c r="AM39" s="91">
        <v>0</v>
      </c>
      <c r="AN39" s="91">
        <v>0</v>
      </c>
      <c r="AO39" s="91">
        <v>0</v>
      </c>
      <c r="AP39" s="91">
        <v>0</v>
      </c>
      <c r="AQ39" s="91">
        <v>0</v>
      </c>
      <c r="AR39" s="91">
        <v>0</v>
      </c>
      <c r="AS39" s="91">
        <v>0</v>
      </c>
      <c r="AT39" s="91">
        <v>0</v>
      </c>
      <c r="AU39" s="91">
        <v>0</v>
      </c>
      <c r="AV39" s="91">
        <v>0</v>
      </c>
      <c r="AW39" s="91">
        <v>0</v>
      </c>
      <c r="AX39" s="91">
        <v>0</v>
      </c>
      <c r="AY39" s="91">
        <v>0</v>
      </c>
      <c r="AZ39" s="91">
        <v>332.70800000000008</v>
      </c>
      <c r="BA39" s="91">
        <v>475.00800000000004</v>
      </c>
      <c r="BB39" s="91">
        <v>474.24400000000003</v>
      </c>
      <c r="BC39" s="91">
        <v>459.01900000000001</v>
      </c>
      <c r="BD39" s="91">
        <v>446.95400000000001</v>
      </c>
      <c r="BE39" s="91">
        <v>469.76190140731705</v>
      </c>
      <c r="BF39" s="91">
        <v>518.64773074999994</v>
      </c>
      <c r="BG39" s="91">
        <v>507.20891397539998</v>
      </c>
      <c r="BH39" s="91">
        <v>445.23599999999999</v>
      </c>
      <c r="BI39" s="91">
        <v>486.24370455000002</v>
      </c>
      <c r="BJ39" s="91">
        <v>477.92547793</v>
      </c>
      <c r="BK39" s="91">
        <v>424.03039473491737</v>
      </c>
      <c r="BL39" s="91">
        <v>727.70019646000003</v>
      </c>
      <c r="BM39" s="91">
        <v>1088.6921164999999</v>
      </c>
      <c r="BN39" s="91">
        <v>801.16036899012533</v>
      </c>
      <c r="BO39" s="91">
        <v>749.87685299999998</v>
      </c>
      <c r="BP39" s="91">
        <v>662.33543288999988</v>
      </c>
      <c r="BQ39" s="91">
        <v>526.70929591000004</v>
      </c>
      <c r="BR39" s="91">
        <v>369.21073870999999</v>
      </c>
      <c r="BS39" s="91">
        <v>309.89859552000007</v>
      </c>
      <c r="BT39" s="91">
        <v>264.26859475999998</v>
      </c>
      <c r="BU39" s="91">
        <v>224.26502880999996</v>
      </c>
      <c r="BV39" s="91">
        <v>154.43653190999999</v>
      </c>
      <c r="BW39" s="91">
        <v>98.010375003893358</v>
      </c>
      <c r="BX39" s="91">
        <v>335.4698621688753</v>
      </c>
      <c r="BY39" s="91">
        <v>341.10939659786669</v>
      </c>
      <c r="BZ39" s="91">
        <v>351.07207282652689</v>
      </c>
      <c r="CA39" s="91">
        <v>357.2859817880269</v>
      </c>
      <c r="CB39" s="92">
        <v>387.55087688571939</v>
      </c>
    </row>
    <row r="40" spans="1:80" x14ac:dyDescent="0.4">
      <c r="A40" s="89"/>
      <c r="B40" s="64" t="s">
        <v>196</v>
      </c>
      <c r="C40" s="90" t="s">
        <v>189</v>
      </c>
      <c r="D40" s="91">
        <v>0</v>
      </c>
      <c r="E40" s="91">
        <v>0</v>
      </c>
      <c r="F40" s="91">
        <v>0</v>
      </c>
      <c r="G40" s="91">
        <v>0</v>
      </c>
      <c r="H40" s="91">
        <v>0</v>
      </c>
      <c r="I40" s="91">
        <v>0</v>
      </c>
      <c r="J40" s="91">
        <v>0</v>
      </c>
      <c r="K40" s="91">
        <v>0</v>
      </c>
      <c r="L40" s="91">
        <v>0</v>
      </c>
      <c r="M40" s="91">
        <v>0</v>
      </c>
      <c r="N40" s="91">
        <v>0</v>
      </c>
      <c r="O40" s="91">
        <v>0</v>
      </c>
      <c r="P40" s="91">
        <v>0</v>
      </c>
      <c r="Q40" s="91">
        <v>0</v>
      </c>
      <c r="R40" s="91">
        <v>0</v>
      </c>
      <c r="S40" s="91">
        <v>0</v>
      </c>
      <c r="T40" s="91">
        <v>0</v>
      </c>
      <c r="U40" s="91">
        <v>0</v>
      </c>
      <c r="V40" s="91">
        <v>0</v>
      </c>
      <c r="W40" s="91">
        <v>0</v>
      </c>
      <c r="X40" s="91">
        <v>0</v>
      </c>
      <c r="Y40" s="91">
        <v>0</v>
      </c>
      <c r="Z40" s="91">
        <v>0</v>
      </c>
      <c r="AA40" s="91">
        <v>0</v>
      </c>
      <c r="AB40" s="91">
        <v>0</v>
      </c>
      <c r="AC40" s="91">
        <v>0</v>
      </c>
      <c r="AD40" s="91">
        <v>0</v>
      </c>
      <c r="AE40" s="91">
        <v>0</v>
      </c>
      <c r="AF40" s="91">
        <v>0</v>
      </c>
      <c r="AG40" s="91">
        <v>0</v>
      </c>
      <c r="AH40" s="91">
        <v>0</v>
      </c>
      <c r="AI40" s="91">
        <v>0</v>
      </c>
      <c r="AJ40" s="91">
        <v>0</v>
      </c>
      <c r="AK40" s="91">
        <v>0</v>
      </c>
      <c r="AL40" s="91">
        <v>0</v>
      </c>
      <c r="AM40" s="91">
        <v>0</v>
      </c>
      <c r="AN40" s="91">
        <v>0</v>
      </c>
      <c r="AO40" s="91">
        <v>0</v>
      </c>
      <c r="AP40" s="91">
        <v>0</v>
      </c>
      <c r="AQ40" s="91">
        <v>0</v>
      </c>
      <c r="AR40" s="91">
        <v>0</v>
      </c>
      <c r="AS40" s="91">
        <v>0</v>
      </c>
      <c r="AT40" s="91">
        <v>0</v>
      </c>
      <c r="AU40" s="91">
        <v>0</v>
      </c>
      <c r="AV40" s="91">
        <v>0</v>
      </c>
      <c r="AW40" s="91">
        <v>0</v>
      </c>
      <c r="AX40" s="91">
        <v>0</v>
      </c>
      <c r="AY40" s="91">
        <v>0</v>
      </c>
      <c r="AZ40" s="91">
        <v>1833.2149999999999</v>
      </c>
      <c r="BA40" s="91">
        <v>3418.4580000000001</v>
      </c>
      <c r="BB40" s="91">
        <v>3083.4490000000001</v>
      </c>
      <c r="BC40" s="91">
        <v>2796.067</v>
      </c>
      <c r="BD40" s="91">
        <v>2435.2660000000001</v>
      </c>
      <c r="BE40" s="91">
        <v>2135.8090000000002</v>
      </c>
      <c r="BF40" s="91">
        <v>2105.4681379400004</v>
      </c>
      <c r="BG40" s="91">
        <v>2051.9794873882602</v>
      </c>
      <c r="BH40" s="91">
        <v>1759.2470000000001</v>
      </c>
      <c r="BI40" s="91">
        <v>1824.9606072800002</v>
      </c>
      <c r="BJ40" s="91">
        <v>1961.87288926</v>
      </c>
      <c r="BK40" s="91">
        <v>1817.4577446102965</v>
      </c>
      <c r="BL40" s="91">
        <v>2129.1275195499998</v>
      </c>
      <c r="BM40" s="91">
        <v>3595.32545321</v>
      </c>
      <c r="BN40" s="91">
        <v>3672.3248568335066</v>
      </c>
      <c r="BO40" s="91">
        <v>4184.1081413699985</v>
      </c>
      <c r="BP40" s="91">
        <v>4507.4715771600004</v>
      </c>
      <c r="BQ40" s="91">
        <v>3811.3202527161902</v>
      </c>
      <c r="BR40" s="91">
        <v>2695.8303489699992</v>
      </c>
      <c r="BS40" s="91">
        <v>2003.6174202700001</v>
      </c>
      <c r="BT40" s="91">
        <v>1611.2098276999998</v>
      </c>
      <c r="BU40" s="91">
        <v>1442.7194395999989</v>
      </c>
      <c r="BV40" s="91">
        <v>1143.5596715099998</v>
      </c>
      <c r="BW40" s="91">
        <v>622.88809670777152</v>
      </c>
      <c r="BX40" s="91">
        <v>2077.8782525976885</v>
      </c>
      <c r="BY40" s="91">
        <v>2145.5135423088341</v>
      </c>
      <c r="BZ40" s="91">
        <v>2243.9446627347465</v>
      </c>
      <c r="CA40" s="91">
        <v>2348.6165683880845</v>
      </c>
      <c r="CB40" s="92">
        <v>2453.9034193588259</v>
      </c>
    </row>
    <row r="41" spans="1:80" ht="26.25" customHeight="1" x14ac:dyDescent="0.4">
      <c r="A41" s="89"/>
      <c r="B41" s="50" t="s">
        <v>212</v>
      </c>
      <c r="C41" s="90" t="s">
        <v>182</v>
      </c>
      <c r="D41" s="91">
        <v>0</v>
      </c>
      <c r="E41" s="91">
        <v>0</v>
      </c>
      <c r="F41" s="91">
        <v>0</v>
      </c>
      <c r="G41" s="91">
        <v>0</v>
      </c>
      <c r="H41" s="91">
        <v>0</v>
      </c>
      <c r="I41" s="91">
        <v>0</v>
      </c>
      <c r="J41" s="91">
        <v>0</v>
      </c>
      <c r="K41" s="91">
        <v>0</v>
      </c>
      <c r="L41" s="91">
        <v>0</v>
      </c>
      <c r="M41" s="91">
        <v>0</v>
      </c>
      <c r="N41" s="91">
        <v>0</v>
      </c>
      <c r="O41" s="91">
        <v>0</v>
      </c>
      <c r="P41" s="91">
        <v>0</v>
      </c>
      <c r="Q41" s="91">
        <v>0</v>
      </c>
      <c r="R41" s="91">
        <v>0</v>
      </c>
      <c r="S41" s="91">
        <v>0</v>
      </c>
      <c r="T41" s="91">
        <v>0</v>
      </c>
      <c r="U41" s="91">
        <v>0</v>
      </c>
      <c r="V41" s="91">
        <v>0</v>
      </c>
      <c r="W41" s="91">
        <v>0</v>
      </c>
      <c r="X41" s="91">
        <v>0</v>
      </c>
      <c r="Y41" s="91">
        <v>0</v>
      </c>
      <c r="Z41" s="91">
        <v>40</v>
      </c>
      <c r="AA41" s="91">
        <v>42</v>
      </c>
      <c r="AB41" s="91">
        <v>42</v>
      </c>
      <c r="AC41" s="91">
        <v>42</v>
      </c>
      <c r="AD41" s="91">
        <v>47</v>
      </c>
      <c r="AE41" s="91">
        <v>55</v>
      </c>
      <c r="AF41" s="91">
        <v>81</v>
      </c>
      <c r="AG41" s="91">
        <v>92</v>
      </c>
      <c r="AH41" s="91">
        <v>105</v>
      </c>
      <c r="AI41" s="91">
        <v>125</v>
      </c>
      <c r="AJ41" s="91">
        <v>149</v>
      </c>
      <c r="AK41" s="91">
        <v>158</v>
      </c>
      <c r="AL41" s="91">
        <v>152</v>
      </c>
      <c r="AM41" s="91">
        <v>141</v>
      </c>
      <c r="AN41" s="91">
        <v>161</v>
      </c>
      <c r="AO41" s="91">
        <v>164</v>
      </c>
      <c r="AP41" s="91">
        <v>168.30699999999999</v>
      </c>
      <c r="AQ41" s="91">
        <v>50.746000000000002</v>
      </c>
      <c r="AR41" s="91">
        <v>26.87</v>
      </c>
      <c r="AS41" s="91">
        <v>30.309000000000001</v>
      </c>
      <c r="AT41" s="91">
        <v>33.664999999999999</v>
      </c>
      <c r="AU41" s="91">
        <v>30.951000000000001</v>
      </c>
      <c r="AV41" s="91">
        <v>31.5</v>
      </c>
      <c r="AW41" s="91">
        <v>33</v>
      </c>
      <c r="AX41" s="91">
        <v>27</v>
      </c>
      <c r="AY41" s="91">
        <v>28.556999999999999</v>
      </c>
      <c r="AZ41" s="91">
        <v>32.725000000000001</v>
      </c>
      <c r="BA41" s="91">
        <v>35.762999999999998</v>
      </c>
      <c r="BB41" s="91">
        <v>38.264000000000003</v>
      </c>
      <c r="BC41" s="91">
        <v>38.268000000000001</v>
      </c>
      <c r="BD41" s="91">
        <v>44.713000000000001</v>
      </c>
      <c r="BE41" s="91">
        <v>55.794706500000004</v>
      </c>
      <c r="BF41" s="91">
        <v>68.735896129999986</v>
      </c>
      <c r="BG41" s="91">
        <v>127.61983736719999</v>
      </c>
      <c r="BH41" s="91">
        <v>149.76499999999999</v>
      </c>
      <c r="BI41" s="91">
        <v>163.62538309999999</v>
      </c>
      <c r="BJ41" s="91">
        <v>175.38975154999997</v>
      </c>
      <c r="BK41" s="91">
        <v>246.68661228606564</v>
      </c>
      <c r="BL41" s="91">
        <v>320.89652102000002</v>
      </c>
      <c r="BM41" s="91">
        <v>344.51753750999995</v>
      </c>
      <c r="BN41" s="91">
        <v>343.25488572749998</v>
      </c>
      <c r="BO41" s="91">
        <v>365.53661895000005</v>
      </c>
      <c r="BP41" s="91">
        <v>395.77258469999998</v>
      </c>
      <c r="BQ41" s="91">
        <v>399.99203899000008</v>
      </c>
      <c r="BR41" s="91">
        <v>416.55604172</v>
      </c>
      <c r="BS41" s="91">
        <v>441.36019572999982</v>
      </c>
      <c r="BT41" s="91">
        <v>437.16954765999998</v>
      </c>
      <c r="BU41" s="91">
        <v>427.42290979000001</v>
      </c>
      <c r="BV41" s="91">
        <v>427.6445236400001</v>
      </c>
      <c r="BW41" s="91">
        <v>425.19463177937831</v>
      </c>
      <c r="BX41" s="91">
        <v>433.86836508274723</v>
      </c>
      <c r="BY41" s="91">
        <v>445.39568700519379</v>
      </c>
      <c r="BZ41" s="91">
        <v>456.63619216416163</v>
      </c>
      <c r="CA41" s="91">
        <v>471.68843884711072</v>
      </c>
      <c r="CB41" s="92">
        <v>482.7948299710651</v>
      </c>
    </row>
    <row r="42" spans="1:80" x14ac:dyDescent="0.4">
      <c r="A42" s="89"/>
      <c r="B42" s="50" t="s">
        <v>213</v>
      </c>
      <c r="C42" s="90" t="s">
        <v>182</v>
      </c>
      <c r="D42" s="91">
        <v>0</v>
      </c>
      <c r="E42" s="91">
        <v>0</v>
      </c>
      <c r="F42" s="91">
        <v>0</v>
      </c>
      <c r="G42" s="91">
        <v>0</v>
      </c>
      <c r="H42" s="91">
        <v>0</v>
      </c>
      <c r="I42" s="91">
        <v>0</v>
      </c>
      <c r="J42" s="91">
        <v>0</v>
      </c>
      <c r="K42" s="91">
        <v>0</v>
      </c>
      <c r="L42" s="91">
        <v>0</v>
      </c>
      <c r="M42" s="91">
        <v>0</v>
      </c>
      <c r="N42" s="91">
        <v>0</v>
      </c>
      <c r="O42" s="91">
        <v>0</v>
      </c>
      <c r="P42" s="91">
        <v>0</v>
      </c>
      <c r="Q42" s="91">
        <v>0</v>
      </c>
      <c r="R42" s="91">
        <v>0</v>
      </c>
      <c r="S42" s="91">
        <v>0</v>
      </c>
      <c r="T42" s="91">
        <v>0</v>
      </c>
      <c r="U42" s="91">
        <v>0</v>
      </c>
      <c r="V42" s="91">
        <v>0</v>
      </c>
      <c r="W42" s="91">
        <v>0</v>
      </c>
      <c r="X42" s="91">
        <v>0</v>
      </c>
      <c r="Y42" s="91">
        <v>0</v>
      </c>
      <c r="Z42" s="91">
        <v>0</v>
      </c>
      <c r="AA42" s="91">
        <v>0</v>
      </c>
      <c r="AB42" s="91">
        <v>0</v>
      </c>
      <c r="AC42" s="91">
        <v>0</v>
      </c>
      <c r="AD42" s="91">
        <v>0</v>
      </c>
      <c r="AE42" s="91">
        <v>0</v>
      </c>
      <c r="AF42" s="91">
        <v>0</v>
      </c>
      <c r="AG42" s="91">
        <v>0</v>
      </c>
      <c r="AH42" s="91">
        <v>16</v>
      </c>
      <c r="AI42" s="91">
        <v>16</v>
      </c>
      <c r="AJ42" s="91">
        <v>16</v>
      </c>
      <c r="AK42" s="91">
        <v>16</v>
      </c>
      <c r="AL42" s="91">
        <v>16</v>
      </c>
      <c r="AM42" s="91">
        <v>17</v>
      </c>
      <c r="AN42" s="91">
        <v>18</v>
      </c>
      <c r="AO42" s="91">
        <v>17</v>
      </c>
      <c r="AP42" s="91">
        <v>14</v>
      </c>
      <c r="AQ42" s="91">
        <v>0.434</v>
      </c>
      <c r="AR42" s="91">
        <v>0</v>
      </c>
      <c r="AS42" s="91">
        <v>0</v>
      </c>
      <c r="AT42" s="91">
        <v>0</v>
      </c>
      <c r="AU42" s="91">
        <v>0</v>
      </c>
      <c r="AV42" s="91">
        <v>0</v>
      </c>
      <c r="AW42" s="91">
        <v>0</v>
      </c>
      <c r="AX42" s="91">
        <v>0</v>
      </c>
      <c r="AY42" s="91">
        <v>0</v>
      </c>
      <c r="AZ42" s="91">
        <v>0</v>
      </c>
      <c r="BA42" s="91">
        <v>0</v>
      </c>
      <c r="BB42" s="91">
        <v>0</v>
      </c>
      <c r="BC42" s="91">
        <v>0</v>
      </c>
      <c r="BD42" s="91">
        <v>0</v>
      </c>
      <c r="BE42" s="91">
        <v>0</v>
      </c>
      <c r="BF42" s="91">
        <v>0</v>
      </c>
      <c r="BG42" s="91">
        <v>0</v>
      </c>
      <c r="BH42" s="91">
        <v>0</v>
      </c>
      <c r="BI42" s="91">
        <v>0</v>
      </c>
      <c r="BJ42" s="91">
        <v>0</v>
      </c>
      <c r="BK42" s="91">
        <v>0</v>
      </c>
      <c r="BL42" s="91">
        <v>0</v>
      </c>
      <c r="BM42" s="91">
        <v>0</v>
      </c>
      <c r="BN42" s="91">
        <v>0</v>
      </c>
      <c r="BO42" s="91"/>
      <c r="BP42" s="91"/>
      <c r="BQ42" s="91"/>
      <c r="BR42" s="91"/>
      <c r="BS42" s="91"/>
      <c r="BT42" s="91"/>
      <c r="BU42" s="91"/>
      <c r="BV42" s="91"/>
      <c r="BW42" s="91"/>
      <c r="BX42" s="91"/>
      <c r="BY42" s="91"/>
      <c r="BZ42" s="91"/>
      <c r="CA42" s="91"/>
      <c r="CB42" s="92"/>
    </row>
    <row r="43" spans="1:80" x14ac:dyDescent="0.4">
      <c r="A43" s="97"/>
      <c r="B43" s="50" t="s">
        <v>214</v>
      </c>
      <c r="C43" s="90" t="s">
        <v>179</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f>Industrial_injuries_benefits!BL15</f>
        <v>5.5109329999999996</v>
      </c>
      <c r="BM43" s="91">
        <f>Industrial_injuries_benefits!BM15</f>
        <v>7.0408049999999998</v>
      </c>
      <c r="BN43" s="91">
        <f>Industrial_injuries_benefits!BN15</f>
        <v>9.2482140000000008</v>
      </c>
      <c r="BO43" s="91">
        <f>Industrial_injuries_benefits!BO15</f>
        <v>9.5133209999999995</v>
      </c>
      <c r="BP43" s="91">
        <f>Industrial_injuries_benefits!BP15</f>
        <v>9.4075343484310903</v>
      </c>
      <c r="BQ43" s="91">
        <f>Industrial_injuries_benefits!BQ15</f>
        <v>9.2168086836232543</v>
      </c>
      <c r="BR43" s="91">
        <f>Industrial_injuries_benefits!BR15</f>
        <v>37.532187830000005</v>
      </c>
      <c r="BS43" s="91">
        <f>Industrial_injuries_benefits!BS15</f>
        <v>43.794516459999997</v>
      </c>
      <c r="BT43" s="91">
        <f>Industrial_injuries_benefits!BT15</f>
        <v>41.280517799999998</v>
      </c>
      <c r="BU43" s="91">
        <f>Industrial_injuries_benefits!BU15</f>
        <v>48.629247100000001</v>
      </c>
      <c r="BV43" s="91">
        <f>Industrial_injuries_benefits!BV15</f>
        <v>41.032349681177138</v>
      </c>
      <c r="BW43" s="91">
        <f>Industrial_injuries_benefits!BW15</f>
        <v>43.804498338810639</v>
      </c>
      <c r="BX43" s="91">
        <f>Industrial_injuries_benefits!BX15</f>
        <v>43.724130901784292</v>
      </c>
      <c r="BY43" s="91">
        <f>Industrial_injuries_benefits!BY15</f>
        <v>43.523155336860157</v>
      </c>
      <c r="BZ43" s="91">
        <f>Industrial_injuries_benefits!BZ15</f>
        <v>43.287274154033057</v>
      </c>
      <c r="CA43" s="91">
        <f>Industrial_injuries_benefits!CA15</f>
        <v>43.021536990612645</v>
      </c>
      <c r="CB43" s="91">
        <f>Industrial_injuries_benefits!CB15</f>
        <v>42.896874069530618</v>
      </c>
    </row>
    <row r="44" spans="1:80" x14ac:dyDescent="0.4">
      <c r="A44" s="89"/>
      <c r="B44" s="50" t="s">
        <v>215</v>
      </c>
      <c r="C44" s="90" t="s">
        <v>179</v>
      </c>
      <c r="D44" s="91">
        <v>0</v>
      </c>
      <c r="E44" s="91">
        <v>0</v>
      </c>
      <c r="F44" s="91">
        <v>0</v>
      </c>
      <c r="G44" s="91">
        <v>0</v>
      </c>
      <c r="H44" s="91">
        <v>0</v>
      </c>
      <c r="I44" s="91">
        <v>0</v>
      </c>
      <c r="J44" s="91">
        <v>0</v>
      </c>
      <c r="K44" s="91">
        <v>0</v>
      </c>
      <c r="L44" s="91">
        <v>0</v>
      </c>
      <c r="M44" s="91">
        <v>0</v>
      </c>
      <c r="N44" s="91">
        <v>0</v>
      </c>
      <c r="O44" s="91">
        <v>0</v>
      </c>
      <c r="P44" s="91">
        <v>0</v>
      </c>
      <c r="Q44" s="91">
        <v>0</v>
      </c>
      <c r="R44" s="91">
        <v>0</v>
      </c>
      <c r="S44" s="91">
        <v>0</v>
      </c>
      <c r="T44" s="91">
        <v>0</v>
      </c>
      <c r="U44" s="91">
        <v>0</v>
      </c>
      <c r="V44" s="91">
        <v>0</v>
      </c>
      <c r="W44" s="91">
        <v>0</v>
      </c>
      <c r="X44" s="91">
        <v>0</v>
      </c>
      <c r="Y44" s="91">
        <v>0</v>
      </c>
      <c r="Z44" s="91">
        <v>0</v>
      </c>
      <c r="AA44" s="91">
        <v>0</v>
      </c>
      <c r="AB44" s="91">
        <v>0</v>
      </c>
      <c r="AC44" s="91">
        <v>0</v>
      </c>
      <c r="AD44" s="91">
        <v>0</v>
      </c>
      <c r="AE44" s="91">
        <v>0.2</v>
      </c>
      <c r="AF44" s="91">
        <v>8.1999999999999993</v>
      </c>
      <c r="AG44" s="91">
        <v>19.8</v>
      </c>
      <c r="AH44" s="91">
        <v>47</v>
      </c>
      <c r="AI44" s="91">
        <v>79</v>
      </c>
      <c r="AJ44" s="91">
        <v>125</v>
      </c>
      <c r="AK44" s="91">
        <v>173</v>
      </c>
      <c r="AL44" s="91">
        <v>236</v>
      </c>
      <c r="AM44" s="91">
        <v>304</v>
      </c>
      <c r="AN44" s="91">
        <v>356</v>
      </c>
      <c r="AO44" s="91">
        <v>422</v>
      </c>
      <c r="AP44" s="91">
        <v>514</v>
      </c>
      <c r="AQ44" s="91">
        <v>596.22199999999998</v>
      </c>
      <c r="AR44" s="91">
        <v>675.34</v>
      </c>
      <c r="AS44" s="91">
        <v>769.49900000000002</v>
      </c>
      <c r="AT44" s="91">
        <v>883.25800000000004</v>
      </c>
      <c r="AU44" s="91">
        <v>1061.8779999999999</v>
      </c>
      <c r="AV44" s="91">
        <v>68.302000000000007</v>
      </c>
      <c r="AW44" s="91">
        <v>0</v>
      </c>
      <c r="AX44" s="91">
        <v>0</v>
      </c>
      <c r="AY44" s="91">
        <v>0</v>
      </c>
      <c r="AZ44" s="91">
        <v>0</v>
      </c>
      <c r="BA44" s="91">
        <v>0</v>
      </c>
      <c r="BB44" s="91">
        <v>0</v>
      </c>
      <c r="BC44" s="91">
        <v>0</v>
      </c>
      <c r="BD44" s="91">
        <v>0</v>
      </c>
      <c r="BE44" s="91">
        <v>0</v>
      </c>
      <c r="BF44" s="91">
        <v>0</v>
      </c>
      <c r="BG44" s="91">
        <v>0</v>
      </c>
      <c r="BH44" s="91">
        <v>0</v>
      </c>
      <c r="BI44" s="91">
        <v>0</v>
      </c>
      <c r="BJ44" s="91">
        <v>0</v>
      </c>
      <c r="BK44" s="91">
        <v>0</v>
      </c>
      <c r="BL44" s="91">
        <v>0</v>
      </c>
      <c r="BM44" s="91">
        <v>0</v>
      </c>
      <c r="BN44" s="91">
        <v>0</v>
      </c>
      <c r="BO44" s="91">
        <v>0</v>
      </c>
      <c r="BP44" s="91">
        <v>0</v>
      </c>
      <c r="BQ44" s="91">
        <v>0</v>
      </c>
      <c r="BR44" s="91">
        <v>0</v>
      </c>
      <c r="BS44" s="91">
        <v>0</v>
      </c>
      <c r="BT44" s="91">
        <v>0</v>
      </c>
      <c r="BU44" s="91">
        <v>0</v>
      </c>
      <c r="BV44" s="91">
        <v>0</v>
      </c>
      <c r="BW44" s="91">
        <v>0</v>
      </c>
      <c r="BX44" s="91">
        <v>0</v>
      </c>
      <c r="BY44" s="91">
        <v>0</v>
      </c>
      <c r="BZ44" s="91">
        <v>0</v>
      </c>
      <c r="CA44" s="91">
        <v>0</v>
      </c>
      <c r="CB44" s="92">
        <v>0</v>
      </c>
    </row>
    <row r="45" spans="1:80" x14ac:dyDescent="0.4">
      <c r="A45" s="97"/>
      <c r="B45" s="50" t="s">
        <v>26</v>
      </c>
      <c r="C45" s="90" t="s">
        <v>179</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0.56699999999999995</v>
      </c>
      <c r="BD45" s="91">
        <v>42.750999999999998</v>
      </c>
      <c r="BE45" s="91">
        <v>82</v>
      </c>
      <c r="BF45" s="91">
        <v>180.13019312</v>
      </c>
      <c r="BG45" s="91">
        <v>139.34738139999999</v>
      </c>
      <c r="BH45" s="91">
        <v>87.293999999999997</v>
      </c>
      <c r="BI45" s="91">
        <v>71.74855457999999</v>
      </c>
      <c r="BJ45" s="91">
        <v>86.415832980000019</v>
      </c>
      <c r="BK45" s="91">
        <v>109.97339909</v>
      </c>
      <c r="BL45" s="91">
        <v>112.23410000000001</v>
      </c>
      <c r="BM45" s="91">
        <v>115.10395912999999</v>
      </c>
      <c r="BN45" s="91">
        <v>138.13980000000001</v>
      </c>
      <c r="BO45" s="91">
        <v>47.019696670000002</v>
      </c>
      <c r="BP45" s="91">
        <v>1.39356865</v>
      </c>
      <c r="BQ45" s="91">
        <v>0.86930000000000007</v>
      </c>
      <c r="BR45" s="91">
        <v>0.41239731999999996</v>
      </c>
      <c r="BS45" s="91">
        <v>9.3574789999999977E-2</v>
      </c>
      <c r="BT45" s="91">
        <v>2.7997579999999994E-2</v>
      </c>
      <c r="BU45" s="91">
        <v>3.2353730000000004E-2</v>
      </c>
      <c r="BV45" s="91">
        <v>0</v>
      </c>
      <c r="BW45" s="91">
        <v>0</v>
      </c>
      <c r="BX45" s="91">
        <v>0</v>
      </c>
      <c r="BY45" s="91">
        <v>0</v>
      </c>
      <c r="BZ45" s="91">
        <v>0</v>
      </c>
      <c r="CA45" s="91">
        <v>0</v>
      </c>
      <c r="CB45" s="92">
        <v>0</v>
      </c>
    </row>
    <row r="46" spans="1:80" ht="27" customHeight="1" x14ac:dyDescent="0.4">
      <c r="A46" s="97"/>
      <c r="B46" s="50" t="s">
        <v>216</v>
      </c>
      <c r="C46" s="90" t="s">
        <v>179</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5.1059946700000003</v>
      </c>
      <c r="BP46" s="91">
        <v>18.281430299999997</v>
      </c>
      <c r="BQ46" s="91">
        <v>32.793243410000002</v>
      </c>
      <c r="BR46" s="91">
        <v>31.126738449999994</v>
      </c>
      <c r="BS46" s="91">
        <v>22.156157419999996</v>
      </c>
      <c r="BT46" s="91">
        <v>20.333625230000003</v>
      </c>
      <c r="BU46" s="91">
        <v>14.29373391</v>
      </c>
      <c r="BV46" s="91">
        <v>12.715927000000001</v>
      </c>
      <c r="BW46" s="91">
        <v>13.966473000000001</v>
      </c>
      <c r="BX46" s="91">
        <v>13.617955</v>
      </c>
      <c r="BY46" s="91">
        <v>7.3839839999999999</v>
      </c>
      <c r="BZ46" s="91">
        <v>0</v>
      </c>
      <c r="CA46" s="91">
        <v>0</v>
      </c>
      <c r="CB46" s="92">
        <v>0</v>
      </c>
    </row>
    <row r="47" spans="1:80" x14ac:dyDescent="0.4">
      <c r="A47" s="89"/>
      <c r="B47" s="50" t="s">
        <v>217</v>
      </c>
      <c r="C47" s="90" t="s">
        <v>179</v>
      </c>
      <c r="D47" s="91">
        <v>0</v>
      </c>
      <c r="E47" s="91">
        <v>0</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v>0</v>
      </c>
      <c r="X47" s="91">
        <v>0</v>
      </c>
      <c r="Y47" s="91">
        <v>0</v>
      </c>
      <c r="Z47" s="91">
        <v>0</v>
      </c>
      <c r="AA47" s="91">
        <v>0</v>
      </c>
      <c r="AB47" s="91">
        <v>0</v>
      </c>
      <c r="AC47" s="91">
        <v>0</v>
      </c>
      <c r="AD47" s="91">
        <v>0</v>
      </c>
      <c r="AE47" s="91">
        <v>0</v>
      </c>
      <c r="AF47" s="91">
        <v>17.8</v>
      </c>
      <c r="AG47" s="91">
        <v>6</v>
      </c>
      <c r="AH47" s="91">
        <v>22</v>
      </c>
      <c r="AI47" s="91">
        <v>43</v>
      </c>
      <c r="AJ47" s="91">
        <v>61</v>
      </c>
      <c r="AK47" s="91">
        <v>76</v>
      </c>
      <c r="AL47" s="91">
        <v>91</v>
      </c>
      <c r="AM47" s="91">
        <v>107</v>
      </c>
      <c r="AN47" s="91">
        <v>120</v>
      </c>
      <c r="AO47" s="91">
        <v>134</v>
      </c>
      <c r="AP47" s="91">
        <v>148</v>
      </c>
      <c r="AQ47" s="91">
        <v>162.69300000000001</v>
      </c>
      <c r="AR47" s="91">
        <v>179.143</v>
      </c>
      <c r="AS47" s="91">
        <v>199.464</v>
      </c>
      <c r="AT47" s="91">
        <v>228.85900000000001</v>
      </c>
      <c r="AU47" s="91">
        <v>248.62757479708401</v>
      </c>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2"/>
    </row>
    <row r="48" spans="1:80" x14ac:dyDescent="0.4">
      <c r="A48" s="89"/>
      <c r="B48" s="50" t="s">
        <v>218</v>
      </c>
      <c r="C48" s="90" t="s">
        <v>179</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878.05845391999992</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2">
        <v>0</v>
      </c>
    </row>
    <row r="49" spans="1:80" x14ac:dyDescent="0.4">
      <c r="A49" s="89"/>
      <c r="B49" s="50" t="s">
        <v>219</v>
      </c>
      <c r="C49" s="90" t="s">
        <v>179</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512.54700000000003</v>
      </c>
      <c r="BI49" s="91">
        <v>253.96029677999999</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2">
        <v>0</v>
      </c>
    </row>
    <row r="50" spans="1:80" x14ac:dyDescent="0.4">
      <c r="A50" s="89"/>
      <c r="B50" s="50" t="s">
        <v>220</v>
      </c>
      <c r="C50" s="90" t="s">
        <v>179</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91">
        <v>0</v>
      </c>
      <c r="V50" s="91">
        <v>0</v>
      </c>
      <c r="W50" s="91">
        <v>0</v>
      </c>
      <c r="X50" s="91">
        <v>0</v>
      </c>
      <c r="Y50" s="91">
        <v>0</v>
      </c>
      <c r="Z50" s="91">
        <v>0</v>
      </c>
      <c r="AA50" s="91">
        <v>0</v>
      </c>
      <c r="AB50" s="91">
        <v>0</v>
      </c>
      <c r="AC50" s="91">
        <v>0</v>
      </c>
      <c r="AD50" s="91">
        <v>0</v>
      </c>
      <c r="AE50" s="91">
        <v>0</v>
      </c>
      <c r="AF50" s="91">
        <v>0</v>
      </c>
      <c r="AG50" s="91">
        <v>0</v>
      </c>
      <c r="AH50" s="91">
        <v>0</v>
      </c>
      <c r="AI50" s="91">
        <v>0</v>
      </c>
      <c r="AJ50" s="91">
        <v>0</v>
      </c>
      <c r="AK50" s="91">
        <v>0</v>
      </c>
      <c r="AL50" s="91">
        <v>0</v>
      </c>
      <c r="AM50" s="91">
        <v>0</v>
      </c>
      <c r="AN50" s="91">
        <v>0</v>
      </c>
      <c r="AO50" s="91">
        <v>0</v>
      </c>
      <c r="AP50" s="91">
        <v>0</v>
      </c>
      <c r="AQ50" s="91">
        <v>0</v>
      </c>
      <c r="AR50" s="91">
        <v>0</v>
      </c>
      <c r="AS50" s="91">
        <v>0</v>
      </c>
      <c r="AT50" s="91">
        <v>0</v>
      </c>
      <c r="AU50" s="91">
        <v>0</v>
      </c>
      <c r="AV50" s="91">
        <v>0</v>
      </c>
      <c r="AW50" s="91">
        <v>0</v>
      </c>
      <c r="AX50" s="91">
        <v>0</v>
      </c>
      <c r="AY50" s="91">
        <v>0</v>
      </c>
      <c r="AZ50" s="91">
        <v>0</v>
      </c>
      <c r="BA50" s="91">
        <v>0</v>
      </c>
      <c r="BB50" s="91">
        <v>0</v>
      </c>
      <c r="BC50" s="91">
        <v>0</v>
      </c>
      <c r="BD50" s="91">
        <v>305.50299999999999</v>
      </c>
      <c r="BE50" s="91">
        <v>364.963506</v>
      </c>
      <c r="BF50" s="91">
        <v>374.49799999999999</v>
      </c>
      <c r="BG50" s="91">
        <v>411.85500000000002</v>
      </c>
      <c r="BH50" s="91">
        <v>435.49299999999999</v>
      </c>
      <c r="BI50" s="91">
        <v>460.57299999999998</v>
      </c>
      <c r="BJ50" s="91">
        <v>487.84199999999998</v>
      </c>
      <c r="BK50" s="91">
        <v>509.73661300000003</v>
      </c>
      <c r="BL50" s="91">
        <v>527.65851588422947</v>
      </c>
      <c r="BM50" s="91">
        <v>548.84926471978326</v>
      </c>
      <c r="BN50" s="91">
        <v>578.13293398888891</v>
      </c>
      <c r="BO50" s="91">
        <v>587.18538852998768</v>
      </c>
      <c r="BP50" s="91">
        <v>595.99799999999993</v>
      </c>
      <c r="BQ50" s="91">
        <v>606.39532681999992</v>
      </c>
      <c r="BR50" s="91">
        <v>611.93929700000001</v>
      </c>
      <c r="BS50" s="91">
        <v>621.7497810999995</v>
      </c>
      <c r="BT50" s="91">
        <v>627.55100000000004</v>
      </c>
      <c r="BU50" s="91">
        <v>654.75289959999998</v>
      </c>
      <c r="BV50" s="91">
        <v>468</v>
      </c>
      <c r="BW50" s="91">
        <v>247</v>
      </c>
      <c r="BX50" s="91">
        <v>0</v>
      </c>
      <c r="BY50" s="91">
        <v>0</v>
      </c>
      <c r="BZ50" s="91">
        <v>0</v>
      </c>
      <c r="CA50" s="91">
        <v>0</v>
      </c>
      <c r="CB50" s="92">
        <v>0</v>
      </c>
    </row>
    <row r="51" spans="1:80" ht="27" customHeight="1" x14ac:dyDescent="0.4">
      <c r="A51" s="89"/>
      <c r="B51" s="50" t="s">
        <v>27</v>
      </c>
      <c r="C51" s="90" t="s">
        <v>189</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91">
        <v>0</v>
      </c>
      <c r="V51" s="91">
        <v>0</v>
      </c>
      <c r="W51" s="91">
        <v>0</v>
      </c>
      <c r="X51" s="91">
        <v>0</v>
      </c>
      <c r="Y51" s="91">
        <v>0</v>
      </c>
      <c r="Z51" s="91">
        <v>0</v>
      </c>
      <c r="AA51" s="91">
        <v>0</v>
      </c>
      <c r="AB51" s="91">
        <v>0</v>
      </c>
      <c r="AC51" s="91">
        <v>0</v>
      </c>
      <c r="AD51" s="91">
        <v>0</v>
      </c>
      <c r="AE51" s="91">
        <v>0</v>
      </c>
      <c r="AF51" s="91">
        <v>0</v>
      </c>
      <c r="AG51" s="91">
        <v>0</v>
      </c>
      <c r="AH51" s="91">
        <v>0</v>
      </c>
      <c r="AI51" s="91">
        <v>0</v>
      </c>
      <c r="AJ51" s="91">
        <v>0</v>
      </c>
      <c r="AK51" s="91">
        <v>0</v>
      </c>
      <c r="AL51" s="91">
        <v>0</v>
      </c>
      <c r="AM51" s="91">
        <v>0</v>
      </c>
      <c r="AN51" s="91">
        <v>0</v>
      </c>
      <c r="AO51" s="91">
        <v>0</v>
      </c>
      <c r="AP51" s="91">
        <v>0</v>
      </c>
      <c r="AQ51" s="91">
        <v>0</v>
      </c>
      <c r="AR51" s="91">
        <v>0</v>
      </c>
      <c r="AS51" s="91">
        <v>0</v>
      </c>
      <c r="AT51" s="91">
        <v>0</v>
      </c>
      <c r="AU51" s="91">
        <v>0</v>
      </c>
      <c r="AV51" s="91">
        <v>0</v>
      </c>
      <c r="AW51" s="91">
        <v>0</v>
      </c>
      <c r="AX51" s="91">
        <v>0</v>
      </c>
      <c r="AY51" s="91">
        <v>0</v>
      </c>
      <c r="AZ51" s="91">
        <v>0</v>
      </c>
      <c r="BA51" s="91">
        <v>0</v>
      </c>
      <c r="BB51" s="91">
        <v>0</v>
      </c>
      <c r="BC51" s="91">
        <v>0</v>
      </c>
      <c r="BD51" s="91">
        <v>0</v>
      </c>
      <c r="BE51" s="91">
        <v>0</v>
      </c>
      <c r="BF51" s="91">
        <v>0</v>
      </c>
      <c r="BG51" s="91">
        <v>2336.1031234350612</v>
      </c>
      <c r="BH51" s="91">
        <v>5970.616</v>
      </c>
      <c r="BI51" s="91">
        <v>6426.2752195999992</v>
      </c>
      <c r="BJ51" s="91">
        <v>6868.5436595999981</v>
      </c>
      <c r="BK51" s="91">
        <v>7367.1248207140325</v>
      </c>
      <c r="BL51" s="91">
        <v>7703.3184822999983</v>
      </c>
      <c r="BM51" s="91">
        <v>8128.8851483599992</v>
      </c>
      <c r="BN51" s="91">
        <v>8242.1568431600008</v>
      </c>
      <c r="BO51" s="91">
        <v>8052.1531093100002</v>
      </c>
      <c r="BP51" s="91">
        <v>7510.8751163199995</v>
      </c>
      <c r="BQ51" s="91">
        <v>7041.5234761999718</v>
      </c>
      <c r="BR51" s="91">
        <v>6576.0799377400017</v>
      </c>
      <c r="BS51" s="91">
        <v>6078.7060508699969</v>
      </c>
      <c r="BT51" s="91">
        <v>5665.5855551100012</v>
      </c>
      <c r="BU51" s="91">
        <v>5367.6480182400001</v>
      </c>
      <c r="BV51" s="91">
        <v>5139.8772267200002</v>
      </c>
      <c r="BW51" s="91">
        <v>5130.4418508234339</v>
      </c>
      <c r="BX51" s="91">
        <v>5287.699506121071</v>
      </c>
      <c r="BY51" s="91">
        <v>5309.5206715153463</v>
      </c>
      <c r="BZ51" s="91">
        <v>5200.4306694573161</v>
      </c>
      <c r="CA51" s="91">
        <v>5099.2268296796856</v>
      </c>
      <c r="CB51" s="92">
        <v>5093.0357611590689</v>
      </c>
    </row>
    <row r="52" spans="1:80" x14ac:dyDescent="0.4">
      <c r="A52" s="89"/>
      <c r="B52" s="14" t="s">
        <v>221</v>
      </c>
      <c r="C52" s="90" t="s">
        <v>179</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91">
        <v>0</v>
      </c>
      <c r="V52" s="91">
        <v>0</v>
      </c>
      <c r="W52" s="91">
        <v>0</v>
      </c>
      <c r="X52" s="91">
        <v>0</v>
      </c>
      <c r="Y52" s="91">
        <v>0</v>
      </c>
      <c r="Z52" s="91">
        <v>0</v>
      </c>
      <c r="AA52" s="91">
        <v>0</v>
      </c>
      <c r="AB52" s="91">
        <v>0</v>
      </c>
      <c r="AC52" s="91">
        <v>0</v>
      </c>
      <c r="AD52" s="91">
        <v>0</v>
      </c>
      <c r="AE52" s="91">
        <v>0</v>
      </c>
      <c r="AF52" s="91">
        <v>0</v>
      </c>
      <c r="AG52" s="91">
        <v>0</v>
      </c>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91">
        <v>0</v>
      </c>
      <c r="BA52" s="91">
        <v>0</v>
      </c>
      <c r="BB52" s="91">
        <v>0</v>
      </c>
      <c r="BC52" s="91">
        <v>0</v>
      </c>
      <c r="BD52" s="91">
        <v>0</v>
      </c>
      <c r="BE52" s="91">
        <v>0</v>
      </c>
      <c r="BF52" s="91">
        <v>0</v>
      </c>
      <c r="BG52" s="91">
        <v>0</v>
      </c>
      <c r="BH52" s="91">
        <v>0</v>
      </c>
      <c r="BI52" s="91">
        <v>0</v>
      </c>
      <c r="BJ52" s="91">
        <v>0</v>
      </c>
      <c r="BK52" s="91">
        <v>0</v>
      </c>
      <c r="BL52" s="91">
        <v>0</v>
      </c>
      <c r="BM52" s="91">
        <v>0</v>
      </c>
      <c r="BN52" s="91">
        <v>0</v>
      </c>
      <c r="BO52" s="91">
        <v>0</v>
      </c>
      <c r="BP52" s="91">
        <v>0</v>
      </c>
      <c r="BQ52" s="91">
        <v>160.53506744000006</v>
      </c>
      <c r="BR52" s="91">
        <v>1564.5904814800003</v>
      </c>
      <c r="BS52" s="91">
        <v>3004.5842815999977</v>
      </c>
      <c r="BT52" s="91">
        <v>5160.3793347999217</v>
      </c>
      <c r="BU52" s="91">
        <v>8637.6947994890197</v>
      </c>
      <c r="BV52" s="91">
        <v>10574.616195339999</v>
      </c>
      <c r="BW52" s="91">
        <v>12454.456860532842</v>
      </c>
      <c r="BX52" s="91">
        <v>12819.310734296243</v>
      </c>
      <c r="BY52" s="91">
        <v>13896.001545571449</v>
      </c>
      <c r="BZ52" s="91">
        <v>15322.962107075378</v>
      </c>
      <c r="CA52" s="91">
        <v>16791.727917655757</v>
      </c>
      <c r="CB52" s="92">
        <v>17776.013470374019</v>
      </c>
    </row>
    <row r="53" spans="1:80" x14ac:dyDescent="0.4">
      <c r="A53" s="97"/>
      <c r="B53" s="50" t="s">
        <v>222</v>
      </c>
      <c r="C53" s="90" t="s">
        <v>179</v>
      </c>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v>3.4569999999999999</v>
      </c>
      <c r="AY53" s="91">
        <v>4.1285950413223143</v>
      </c>
      <c r="AZ53" s="91">
        <v>5.4580000000000002</v>
      </c>
      <c r="BA53" s="91">
        <v>4.9669999999999996</v>
      </c>
      <c r="BB53" s="91">
        <v>8.2967250384024585</v>
      </c>
      <c r="BC53" s="91">
        <v>10.563000000000001</v>
      </c>
      <c r="BD53" s="91">
        <v>11.87267336961207</v>
      </c>
      <c r="BE53" s="91">
        <v>14.399096999999999</v>
      </c>
      <c r="BF53" s="91">
        <v>19.709695</v>
      </c>
      <c r="BG53" s="91">
        <v>19.340500802146213</v>
      </c>
      <c r="BH53" s="91">
        <v>20.643089</v>
      </c>
      <c r="BI53" s="91">
        <v>46.53799999999999</v>
      </c>
      <c r="BJ53" s="91">
        <v>32.67</v>
      </c>
      <c r="BK53" s="91">
        <v>27.44</v>
      </c>
      <c r="BL53" s="91">
        <v>31.553068</v>
      </c>
      <c r="BM53" s="91">
        <v>35.207568999999999</v>
      </c>
      <c r="BN53" s="91">
        <v>38.218910999999999</v>
      </c>
      <c r="BO53" s="91">
        <v>37.692900000000002</v>
      </c>
      <c r="BP53" s="91">
        <v>42.019909411804896</v>
      </c>
      <c r="BQ53" s="91">
        <v>45.458691636376749</v>
      </c>
      <c r="BR53" s="91">
        <v>44.789727000000006</v>
      </c>
      <c r="BS53" s="91">
        <v>46.053681000000005</v>
      </c>
      <c r="BT53" s="91">
        <v>42.152442999999998</v>
      </c>
      <c r="BU53" s="91">
        <v>41.088430800000005</v>
      </c>
      <c r="BV53" s="91">
        <v>44.79290216648203</v>
      </c>
      <c r="BW53" s="91">
        <v>41.780500423822062</v>
      </c>
      <c r="BX53" s="91">
        <v>41.081084276112833</v>
      </c>
      <c r="BY53" s="91">
        <v>40.273553794595934</v>
      </c>
      <c r="BZ53" s="91">
        <v>39.32577068861962</v>
      </c>
      <c r="CA53" s="91">
        <v>38.258024668774723</v>
      </c>
      <c r="CB53" s="92">
        <v>37.757122438562455</v>
      </c>
    </row>
    <row r="54" spans="1:80" x14ac:dyDescent="0.4">
      <c r="A54" s="89"/>
      <c r="B54" s="50" t="s">
        <v>223</v>
      </c>
      <c r="C54" s="90" t="s">
        <v>179</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91">
        <v>0</v>
      </c>
      <c r="V54" s="91">
        <v>0</v>
      </c>
      <c r="W54" s="91">
        <v>0</v>
      </c>
      <c r="X54" s="91">
        <v>0</v>
      </c>
      <c r="Y54" s="91">
        <v>0</v>
      </c>
      <c r="Z54" s="91">
        <v>0</v>
      </c>
      <c r="AA54" s="91">
        <v>0</v>
      </c>
      <c r="AB54" s="91">
        <v>0</v>
      </c>
      <c r="AC54" s="91">
        <v>0</v>
      </c>
      <c r="AD54" s="91">
        <v>0</v>
      </c>
      <c r="AE54" s="91">
        <v>0</v>
      </c>
      <c r="AF54" s="91">
        <v>0</v>
      </c>
      <c r="AG54" s="91">
        <v>0</v>
      </c>
      <c r="AH54" s="91">
        <v>0</v>
      </c>
      <c r="AI54" s="91">
        <v>0</v>
      </c>
      <c r="AJ54" s="91">
        <v>0</v>
      </c>
      <c r="AK54" s="91">
        <v>0</v>
      </c>
      <c r="AL54" s="91">
        <v>0</v>
      </c>
      <c r="AM54" s="91">
        <v>0</v>
      </c>
      <c r="AN54" s="91">
        <v>0</v>
      </c>
      <c r="AO54" s="91">
        <v>0</v>
      </c>
      <c r="AP54" s="91">
        <v>0</v>
      </c>
      <c r="AQ54" s="91">
        <v>0</v>
      </c>
      <c r="AR54" s="91">
        <v>0</v>
      </c>
      <c r="AS54" s="91">
        <v>0</v>
      </c>
      <c r="AT54" s="91">
        <v>0</v>
      </c>
      <c r="AU54" s="91">
        <v>0</v>
      </c>
      <c r="AV54" s="91">
        <v>0</v>
      </c>
      <c r="AW54" s="91">
        <v>0</v>
      </c>
      <c r="AX54" s="91">
        <v>0</v>
      </c>
      <c r="AY54" s="91">
        <v>0</v>
      </c>
      <c r="AZ54" s="91">
        <v>0</v>
      </c>
      <c r="BA54" s="91">
        <v>0</v>
      </c>
      <c r="BB54" s="91">
        <v>0</v>
      </c>
      <c r="BC54" s="91">
        <v>0</v>
      </c>
      <c r="BD54" s="91">
        <v>0</v>
      </c>
      <c r="BE54" s="91">
        <v>0</v>
      </c>
      <c r="BF54" s="91">
        <v>0</v>
      </c>
      <c r="BG54" s="91">
        <v>0</v>
      </c>
      <c r="BH54" s="91">
        <v>0</v>
      </c>
      <c r="BI54" s="91">
        <v>0</v>
      </c>
      <c r="BJ54" s="91">
        <v>0</v>
      </c>
      <c r="BK54" s="91">
        <v>0</v>
      </c>
      <c r="BL54" s="91">
        <v>55.084215560000004</v>
      </c>
      <c r="BM54" s="91">
        <v>63.075896640000003</v>
      </c>
      <c r="BN54" s="91">
        <v>61.896868359999999</v>
      </c>
      <c r="BO54" s="91">
        <v>39.035515199999999</v>
      </c>
      <c r="BP54" s="91">
        <v>27.879101479999999</v>
      </c>
      <c r="BQ54" s="91">
        <v>25.215089500000001</v>
      </c>
      <c r="BR54" s="91">
        <v>4.0992899999999999</v>
      </c>
      <c r="BS54" s="91">
        <v>0</v>
      </c>
      <c r="BT54" s="91">
        <v>0</v>
      </c>
      <c r="BU54" s="91">
        <v>0</v>
      </c>
      <c r="BV54" s="91">
        <v>0</v>
      </c>
      <c r="BW54" s="91">
        <v>0</v>
      </c>
      <c r="BX54" s="91">
        <v>0</v>
      </c>
      <c r="BY54" s="91">
        <v>0</v>
      </c>
      <c r="BZ54" s="91">
        <v>0</v>
      </c>
      <c r="CA54" s="91">
        <v>0</v>
      </c>
      <c r="CB54" s="92">
        <v>0</v>
      </c>
    </row>
    <row r="55" spans="1:80" x14ac:dyDescent="0.4">
      <c r="A55" s="89"/>
      <c r="B55" s="50" t="s">
        <v>224</v>
      </c>
      <c r="C55" s="90" t="s">
        <v>182</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91">
        <v>0</v>
      </c>
      <c r="V55" s="91">
        <v>0</v>
      </c>
      <c r="W55" s="91">
        <v>0</v>
      </c>
      <c r="X55" s="91">
        <v>0</v>
      </c>
      <c r="Y55" s="91">
        <v>0</v>
      </c>
      <c r="Z55" s="91">
        <v>0</v>
      </c>
      <c r="AA55" s="91">
        <v>0</v>
      </c>
      <c r="AB55" s="91">
        <v>0</v>
      </c>
      <c r="AC55" s="91">
        <v>0</v>
      </c>
      <c r="AD55" s="91">
        <v>0</v>
      </c>
      <c r="AE55" s="91">
        <v>0</v>
      </c>
      <c r="AF55" s="91">
        <v>0</v>
      </c>
      <c r="AG55" s="91">
        <v>0</v>
      </c>
      <c r="AH55" s="91">
        <v>0</v>
      </c>
      <c r="AI55" s="91">
        <v>0</v>
      </c>
      <c r="AJ55" s="91">
        <v>0</v>
      </c>
      <c r="AK55" s="91">
        <v>0</v>
      </c>
      <c r="AL55" s="91">
        <v>0</v>
      </c>
      <c r="AM55" s="91">
        <v>0</v>
      </c>
      <c r="AN55" s="91">
        <v>0</v>
      </c>
      <c r="AO55" s="91">
        <v>0</v>
      </c>
      <c r="AP55" s="91">
        <v>0</v>
      </c>
      <c r="AQ55" s="91">
        <v>94.289000000000001</v>
      </c>
      <c r="AR55" s="91">
        <v>3.1640000000000001</v>
      </c>
      <c r="AS55" s="91">
        <v>0</v>
      </c>
      <c r="AT55" s="91">
        <v>0</v>
      </c>
      <c r="AU55" s="91">
        <v>0</v>
      </c>
      <c r="AV55" s="91">
        <v>0</v>
      </c>
      <c r="AW55" s="91">
        <v>0</v>
      </c>
      <c r="AX55" s="91">
        <v>0</v>
      </c>
      <c r="AY55" s="91">
        <v>0</v>
      </c>
      <c r="AZ55" s="91">
        <v>0</v>
      </c>
      <c r="BA55" s="91">
        <v>0</v>
      </c>
      <c r="BB55" s="91">
        <v>0</v>
      </c>
      <c r="BC55" s="91">
        <v>0</v>
      </c>
      <c r="BD55" s="91">
        <v>0</v>
      </c>
      <c r="BE55" s="91">
        <v>0</v>
      </c>
      <c r="BF55" s="91">
        <v>0</v>
      </c>
      <c r="BG55" s="91">
        <v>0</v>
      </c>
      <c r="BH55" s="91">
        <v>0</v>
      </c>
      <c r="BI55" s="91">
        <v>0</v>
      </c>
      <c r="BJ55" s="91">
        <v>0</v>
      </c>
      <c r="BK55" s="91">
        <v>0</v>
      </c>
      <c r="BL55" s="91">
        <v>0</v>
      </c>
      <c r="BM55" s="91">
        <v>0</v>
      </c>
      <c r="BN55" s="91">
        <v>0</v>
      </c>
      <c r="BO55" s="91">
        <v>0</v>
      </c>
      <c r="BP55" s="91">
        <v>0</v>
      </c>
      <c r="BQ55" s="91">
        <v>0</v>
      </c>
      <c r="BR55" s="91">
        <v>0</v>
      </c>
      <c r="BS55" s="91">
        <v>0</v>
      </c>
      <c r="BT55" s="91">
        <v>0</v>
      </c>
      <c r="BU55" s="91">
        <v>0</v>
      </c>
      <c r="BV55" s="91">
        <v>0</v>
      </c>
      <c r="BW55" s="91">
        <v>0</v>
      </c>
      <c r="BX55" s="91">
        <v>0</v>
      </c>
      <c r="BY55" s="91">
        <v>0</v>
      </c>
      <c r="BZ55" s="91">
        <v>0</v>
      </c>
      <c r="CA55" s="91">
        <v>0</v>
      </c>
      <c r="CB55" s="92">
        <v>0</v>
      </c>
    </row>
    <row r="56" spans="1:80" ht="27" customHeight="1" x14ac:dyDescent="0.4">
      <c r="A56" s="89"/>
      <c r="B56" s="50" t="s">
        <v>225</v>
      </c>
      <c r="C56" s="90" t="s">
        <v>179</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91">
        <v>0</v>
      </c>
      <c r="V56" s="91">
        <v>0</v>
      </c>
      <c r="W56" s="91">
        <v>0</v>
      </c>
      <c r="X56" s="91">
        <v>0</v>
      </c>
      <c r="Y56" s="91">
        <v>0</v>
      </c>
      <c r="Z56" s="91">
        <v>0</v>
      </c>
      <c r="AA56" s="91">
        <v>0</v>
      </c>
      <c r="AB56" s="91">
        <v>0</v>
      </c>
      <c r="AC56" s="91">
        <v>0</v>
      </c>
      <c r="AD56" s="91">
        <v>0</v>
      </c>
      <c r="AE56" s="91">
        <v>11.6</v>
      </c>
      <c r="AF56" s="91">
        <v>33.9</v>
      </c>
      <c r="AG56" s="91">
        <v>44.5</v>
      </c>
      <c r="AH56" s="91">
        <v>69</v>
      </c>
      <c r="AI56" s="91">
        <v>85</v>
      </c>
      <c r="AJ56" s="91">
        <v>108</v>
      </c>
      <c r="AK56" s="91">
        <v>130</v>
      </c>
      <c r="AL56" s="91">
        <v>154</v>
      </c>
      <c r="AM56" s="91">
        <v>182</v>
      </c>
      <c r="AN56" s="91">
        <v>236</v>
      </c>
      <c r="AO56" s="91">
        <v>266</v>
      </c>
      <c r="AP56" s="91">
        <v>285</v>
      </c>
      <c r="AQ56" s="91">
        <v>295.17</v>
      </c>
      <c r="AR56" s="91">
        <v>316.22399999999999</v>
      </c>
      <c r="AS56" s="91">
        <v>345.99400000000003</v>
      </c>
      <c r="AT56" s="91">
        <v>428.738</v>
      </c>
      <c r="AU56" s="91">
        <v>596.20899999999983</v>
      </c>
      <c r="AV56" s="91">
        <v>640.11500000000001</v>
      </c>
      <c r="AW56" s="91">
        <v>703.23900000000003</v>
      </c>
      <c r="AX56" s="91">
        <v>775.55</v>
      </c>
      <c r="AY56" s="91">
        <v>820.41200000000003</v>
      </c>
      <c r="AZ56" s="91">
        <v>905.78099999999995</v>
      </c>
      <c r="BA56" s="91">
        <v>998.82600000000002</v>
      </c>
      <c r="BB56" s="91">
        <v>984.22199999999998</v>
      </c>
      <c r="BC56" s="91">
        <v>1006.239</v>
      </c>
      <c r="BD56" s="91">
        <v>1014.208</v>
      </c>
      <c r="BE56" s="91">
        <v>1039.6609860351221</v>
      </c>
      <c r="BF56" s="91">
        <v>957.64443993986208</v>
      </c>
      <c r="BG56" s="91">
        <v>936.04611806509195</v>
      </c>
      <c r="BH56" s="91">
        <v>918.404</v>
      </c>
      <c r="BI56" s="91">
        <v>900.21167600999991</v>
      </c>
      <c r="BJ56" s="91">
        <v>903.50131326000019</v>
      </c>
      <c r="BK56" s="91">
        <v>898.33186294287157</v>
      </c>
      <c r="BL56" s="91">
        <v>887.43066768000006</v>
      </c>
      <c r="BM56" s="91">
        <v>906.54925574000004</v>
      </c>
      <c r="BN56" s="91">
        <v>888.26432449502204</v>
      </c>
      <c r="BO56" s="91">
        <v>880.68628874000012</v>
      </c>
      <c r="BP56" s="91">
        <v>886.86491193999996</v>
      </c>
      <c r="BQ56" s="91">
        <v>859.72773397999993</v>
      </c>
      <c r="BR56" s="91">
        <v>735.16706013999999</v>
      </c>
      <c r="BS56" s="91">
        <v>469.59270565999998</v>
      </c>
      <c r="BT56" s="91">
        <v>234.28937808999999</v>
      </c>
      <c r="BU56" s="91">
        <v>119.58597665000002</v>
      </c>
      <c r="BV56" s="91">
        <v>97.159200739999989</v>
      </c>
      <c r="BW56" s="91">
        <v>89.337048068487249</v>
      </c>
      <c r="BX56" s="91">
        <v>79.421641674601531</v>
      </c>
      <c r="BY56" s="91">
        <v>75.247695565614094</v>
      </c>
      <c r="BZ56" s="91">
        <v>71.999940988027689</v>
      </c>
      <c r="CA56" s="91">
        <v>70.464885930862309</v>
      </c>
      <c r="CB56" s="92">
        <v>65.954258812992606</v>
      </c>
    </row>
    <row r="57" spans="1:80" x14ac:dyDescent="0.4">
      <c r="A57" s="89"/>
      <c r="B57" s="50" t="s">
        <v>226</v>
      </c>
      <c r="C57" s="90" t="s">
        <v>182</v>
      </c>
      <c r="D57" s="91">
        <v>43.5</v>
      </c>
      <c r="E57" s="91">
        <v>65.5</v>
      </c>
      <c r="F57" s="91">
        <v>68.599999999999994</v>
      </c>
      <c r="G57" s="91">
        <v>63.3</v>
      </c>
      <c r="H57" s="91">
        <v>79.2</v>
      </c>
      <c r="I57" s="91">
        <v>84.9</v>
      </c>
      <c r="J57" s="91">
        <v>84.5</v>
      </c>
      <c r="K57" s="91">
        <v>99.6</v>
      </c>
      <c r="L57" s="91">
        <v>96.7</v>
      </c>
      <c r="M57" s="91">
        <v>111.4</v>
      </c>
      <c r="N57" s="91">
        <v>133.5</v>
      </c>
      <c r="O57" s="91">
        <v>130.6</v>
      </c>
      <c r="P57" s="91">
        <v>135</v>
      </c>
      <c r="Q57" s="91">
        <v>154.6</v>
      </c>
      <c r="R57" s="91">
        <v>161.5</v>
      </c>
      <c r="S57" s="91">
        <v>191.4</v>
      </c>
      <c r="T57" s="91">
        <v>200.9</v>
      </c>
      <c r="U57" s="91">
        <v>248.5</v>
      </c>
      <c r="V57" s="91">
        <v>261.8</v>
      </c>
      <c r="W57" s="91">
        <v>322.89999999999998</v>
      </c>
      <c r="X57" s="91">
        <v>348.4</v>
      </c>
      <c r="Y57" s="91">
        <v>382.7</v>
      </c>
      <c r="Z57" s="91">
        <v>373.7</v>
      </c>
      <c r="AA57" s="91">
        <v>322.7</v>
      </c>
      <c r="AB57" s="91">
        <v>290.60000000000002</v>
      </c>
      <c r="AC57" s="91">
        <v>306.26799999999997</v>
      </c>
      <c r="AD57" s="91">
        <v>345.32</v>
      </c>
      <c r="AE57" s="91">
        <v>425.15600000000001</v>
      </c>
      <c r="AF57" s="91">
        <v>496.142</v>
      </c>
      <c r="AG57" s="91">
        <v>585.375</v>
      </c>
      <c r="AH57" s="91">
        <v>696</v>
      </c>
      <c r="AI57" s="91">
        <v>655</v>
      </c>
      <c r="AJ57" s="91">
        <v>654</v>
      </c>
      <c r="AK57" s="91">
        <v>680</v>
      </c>
      <c r="AL57" s="91">
        <v>554</v>
      </c>
      <c r="AM57" s="91">
        <v>265</v>
      </c>
      <c r="AN57" s="91">
        <v>279</v>
      </c>
      <c r="AO57" s="91">
        <v>276</v>
      </c>
      <c r="AP57" s="91">
        <v>179</v>
      </c>
      <c r="AQ57" s="91">
        <v>193.001</v>
      </c>
      <c r="AR57" s="91">
        <v>191.96</v>
      </c>
      <c r="AS57" s="91">
        <v>203.69200000000001</v>
      </c>
      <c r="AT57" s="91">
        <v>216.292</v>
      </c>
      <c r="AU57" s="91">
        <v>273.512</v>
      </c>
      <c r="AV57" s="91">
        <v>364</v>
      </c>
      <c r="AW57" s="91">
        <v>365</v>
      </c>
      <c r="AX57" s="91">
        <v>341.84</v>
      </c>
      <c r="AY57" s="91">
        <v>12</v>
      </c>
      <c r="AZ57" s="91">
        <v>0</v>
      </c>
      <c r="BA57" s="91">
        <v>0</v>
      </c>
      <c r="BB57" s="91">
        <v>0</v>
      </c>
      <c r="BC57" s="91">
        <v>0</v>
      </c>
      <c r="BD57" s="91">
        <v>0</v>
      </c>
      <c r="BE57" s="91">
        <v>0</v>
      </c>
      <c r="BF57" s="91">
        <v>0</v>
      </c>
      <c r="BG57" s="91">
        <v>0</v>
      </c>
      <c r="BH57" s="91">
        <v>0</v>
      </c>
      <c r="BI57" s="91">
        <v>0</v>
      </c>
      <c r="BJ57" s="91">
        <v>0</v>
      </c>
      <c r="BK57" s="91">
        <v>0</v>
      </c>
      <c r="BL57" s="91">
        <v>0</v>
      </c>
      <c r="BM57" s="91">
        <v>0</v>
      </c>
      <c r="BN57" s="91">
        <v>0</v>
      </c>
      <c r="BO57" s="91">
        <v>0</v>
      </c>
      <c r="BP57" s="91">
        <v>0</v>
      </c>
      <c r="BQ57" s="91">
        <v>0</v>
      </c>
      <c r="BR57" s="91">
        <v>0</v>
      </c>
      <c r="BS57" s="91">
        <v>0</v>
      </c>
      <c r="BT57" s="91">
        <v>0</v>
      </c>
      <c r="BU57" s="91">
        <v>0</v>
      </c>
      <c r="BV57" s="91">
        <v>0</v>
      </c>
      <c r="BW57" s="91">
        <v>0</v>
      </c>
      <c r="BX57" s="91">
        <v>0</v>
      </c>
      <c r="BY57" s="91">
        <v>0</v>
      </c>
      <c r="BZ57" s="91">
        <v>0</v>
      </c>
      <c r="CA57" s="91">
        <v>0</v>
      </c>
      <c r="CB57" s="92">
        <v>0</v>
      </c>
    </row>
    <row r="58" spans="1:80" x14ac:dyDescent="0.4">
      <c r="A58" s="89"/>
      <c r="B58" s="50" t="s">
        <v>227</v>
      </c>
      <c r="C58" s="90" t="s">
        <v>189</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v>0</v>
      </c>
      <c r="X58" s="91">
        <v>0</v>
      </c>
      <c r="Y58" s="91">
        <v>0</v>
      </c>
      <c r="Z58" s="91">
        <v>0</v>
      </c>
      <c r="AA58" s="91">
        <v>0</v>
      </c>
      <c r="AB58" s="91">
        <v>0</v>
      </c>
      <c r="AC58" s="91">
        <v>0</v>
      </c>
      <c r="AD58" s="91">
        <v>0</v>
      </c>
      <c r="AE58" s="91">
        <v>0</v>
      </c>
      <c r="AF58" s="91">
        <v>0</v>
      </c>
      <c r="AG58" s="91">
        <v>0</v>
      </c>
      <c r="AH58" s="91">
        <v>0</v>
      </c>
      <c r="AI58" s="91">
        <v>0</v>
      </c>
      <c r="AJ58" s="91">
        <v>0</v>
      </c>
      <c r="AK58" s="91">
        <v>0</v>
      </c>
      <c r="AL58" s="91">
        <v>0</v>
      </c>
      <c r="AM58" s="91">
        <v>0</v>
      </c>
      <c r="AN58" s="91">
        <v>0</v>
      </c>
      <c r="AO58" s="91">
        <v>0</v>
      </c>
      <c r="AP58" s="91">
        <v>0</v>
      </c>
      <c r="AQ58" s="91">
        <v>0</v>
      </c>
      <c r="AR58" s="91">
        <v>118</v>
      </c>
      <c r="AS58" s="91">
        <v>93</v>
      </c>
      <c r="AT58" s="91">
        <v>98.4</v>
      </c>
      <c r="AU58" s="91">
        <v>126.66799999999999</v>
      </c>
      <c r="AV58" s="91">
        <v>127.428</v>
      </c>
      <c r="AW58" s="91">
        <v>139.703</v>
      </c>
      <c r="AX58" s="91">
        <v>134.45699999999999</v>
      </c>
      <c r="AY58" s="91">
        <v>137.58500000000001</v>
      </c>
      <c r="AZ58" s="91">
        <v>134.505</v>
      </c>
      <c r="BA58" s="91">
        <v>128.536</v>
      </c>
      <c r="BB58" s="91">
        <v>142.53099999999998</v>
      </c>
      <c r="BC58" s="91">
        <v>129.44200000000001</v>
      </c>
      <c r="BD58" s="91">
        <v>126.22099999999999</v>
      </c>
      <c r="BE58" s="91">
        <v>136</v>
      </c>
      <c r="BF58" s="91">
        <v>135.53100000000001</v>
      </c>
      <c r="BG58" s="91">
        <v>154.86799999999999</v>
      </c>
      <c r="BH58" s="91">
        <v>160.81200000000001</v>
      </c>
      <c r="BI58" s="91">
        <v>190.72200000000001</v>
      </c>
      <c r="BJ58" s="91">
        <v>272.476</v>
      </c>
      <c r="BK58" s="91">
        <v>234.56</v>
      </c>
      <c r="BL58" s="91">
        <v>217.55500000000001</v>
      </c>
      <c r="BM58" s="91">
        <v>270.00200000000001</v>
      </c>
      <c r="BN58" s="91">
        <v>273.28648482000006</v>
      </c>
      <c r="BO58" s="91">
        <v>126.68199999999999</v>
      </c>
      <c r="BP58" s="91">
        <v>96.879000000000005</v>
      </c>
      <c r="BQ58" s="91">
        <v>8.7829999999999995</v>
      </c>
      <c r="BR58" s="91">
        <v>0</v>
      </c>
      <c r="BS58" s="91">
        <v>0</v>
      </c>
      <c r="BT58" s="91">
        <v>0</v>
      </c>
      <c r="BU58" s="91">
        <v>0</v>
      </c>
      <c r="BV58" s="91">
        <v>0</v>
      </c>
      <c r="BW58" s="91">
        <v>0</v>
      </c>
      <c r="BX58" s="91">
        <v>0</v>
      </c>
      <c r="BY58" s="91">
        <v>0</v>
      </c>
      <c r="BZ58" s="91">
        <v>0</v>
      </c>
      <c r="CA58" s="91">
        <v>0</v>
      </c>
      <c r="CB58" s="92">
        <v>0</v>
      </c>
    </row>
    <row r="59" spans="1:80" x14ac:dyDescent="0.4">
      <c r="A59" s="97"/>
      <c r="B59" s="50" t="s">
        <v>228</v>
      </c>
      <c r="C59" s="90" t="s">
        <v>179</v>
      </c>
      <c r="D59" s="91">
        <v>0</v>
      </c>
      <c r="E59" s="91">
        <v>0</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c r="AF59" s="91">
        <v>0</v>
      </c>
      <c r="AG59" s="91">
        <v>0</v>
      </c>
      <c r="AH59" s="91">
        <v>0</v>
      </c>
      <c r="AI59" s="91">
        <v>0</v>
      </c>
      <c r="AJ59" s="91">
        <v>0</v>
      </c>
      <c r="AK59" s="91">
        <v>0</v>
      </c>
      <c r="AL59" s="91">
        <v>0</v>
      </c>
      <c r="AM59" s="91">
        <v>0</v>
      </c>
      <c r="AN59" s="91">
        <v>0</v>
      </c>
      <c r="AO59" s="91">
        <v>0</v>
      </c>
      <c r="AP59" s="91">
        <v>1</v>
      </c>
      <c r="AQ59" s="91">
        <v>0.68200000000000005</v>
      </c>
      <c r="AR59" s="91">
        <v>0.71099999999999997</v>
      </c>
      <c r="AS59" s="91">
        <v>0.05</v>
      </c>
      <c r="AT59" s="91">
        <v>4.3999999999999997E-2</v>
      </c>
      <c r="AU59" s="91">
        <v>1.0529999999999999</v>
      </c>
      <c r="AV59" s="91">
        <v>1.0680000000000001</v>
      </c>
      <c r="AW59" s="91">
        <v>2.0219999999999998</v>
      </c>
      <c r="AX59" s="91">
        <v>1.901</v>
      </c>
      <c r="AY59" s="91">
        <v>2.9769999999999999</v>
      </c>
      <c r="AZ59" s="91">
        <v>2.5939999999999999</v>
      </c>
      <c r="BA59" s="91">
        <v>3.1680000000000001</v>
      </c>
      <c r="BB59" s="91">
        <v>4.3739999999999997</v>
      </c>
      <c r="BC59" s="91">
        <v>6.6749999999999998</v>
      </c>
      <c r="BD59" s="91">
        <v>1.966</v>
      </c>
      <c r="BE59" s="91">
        <v>8.6959999999999997</v>
      </c>
      <c r="BF59" s="91">
        <v>7.1639999999999997</v>
      </c>
      <c r="BG59" s="91">
        <v>5.907</v>
      </c>
      <c r="BH59" s="91">
        <v>7.7169999999999996</v>
      </c>
      <c r="BI59" s="91">
        <v>8.1300000000000008</v>
      </c>
      <c r="BJ59" s="91">
        <v>9.604000000000001</v>
      </c>
      <c r="BK59" s="91">
        <v>12.0015</v>
      </c>
      <c r="BL59" s="91">
        <v>16.099019999999999</v>
      </c>
      <c r="BM59" s="91">
        <v>16.099019999999999</v>
      </c>
      <c r="BN59" s="91">
        <v>16.099019999999999</v>
      </c>
      <c r="BO59" s="91">
        <v>16.098934999999997</v>
      </c>
      <c r="BP59" s="91">
        <v>16.099</v>
      </c>
      <c r="BQ59" s="91">
        <v>16.099019999999999</v>
      </c>
      <c r="BR59" s="91">
        <v>16.099020000000042</v>
      </c>
      <c r="BS59" s="91">
        <v>13.170465000000043</v>
      </c>
      <c r="BT59" s="91">
        <v>0</v>
      </c>
      <c r="BU59" s="91">
        <v>0</v>
      </c>
      <c r="BV59" s="91">
        <v>0</v>
      </c>
      <c r="BW59" s="91">
        <v>0</v>
      </c>
      <c r="BX59" s="91">
        <v>0</v>
      </c>
      <c r="BY59" s="91">
        <v>0</v>
      </c>
      <c r="BZ59" s="91">
        <v>0</v>
      </c>
      <c r="CA59" s="91">
        <v>0</v>
      </c>
      <c r="CB59" s="92">
        <v>0</v>
      </c>
    </row>
    <row r="60" spans="1:80" x14ac:dyDescent="0.4">
      <c r="A60" s="89"/>
      <c r="B60" s="50" t="s">
        <v>29</v>
      </c>
      <c r="D60" s="91">
        <f t="shared" ref="D60:AI60" si="10">SUM(D61:D62)</f>
        <v>176.4</v>
      </c>
      <c r="E60" s="91">
        <f t="shared" si="10"/>
        <v>248.9</v>
      </c>
      <c r="F60" s="91">
        <f t="shared" si="10"/>
        <v>248.6</v>
      </c>
      <c r="G60" s="91">
        <f t="shared" si="10"/>
        <v>275.2</v>
      </c>
      <c r="H60" s="91">
        <f t="shared" si="10"/>
        <v>315.5</v>
      </c>
      <c r="I60" s="91">
        <f t="shared" si="10"/>
        <v>334.1</v>
      </c>
      <c r="J60" s="91">
        <f t="shared" si="10"/>
        <v>348.1</v>
      </c>
      <c r="K60" s="91">
        <f t="shared" si="10"/>
        <v>432.5</v>
      </c>
      <c r="L60" s="91">
        <f t="shared" si="10"/>
        <v>447.9</v>
      </c>
      <c r="M60" s="91">
        <f t="shared" si="10"/>
        <v>482.1</v>
      </c>
      <c r="N60" s="91">
        <f t="shared" si="10"/>
        <v>617.4</v>
      </c>
      <c r="O60" s="91">
        <f t="shared" si="10"/>
        <v>657</v>
      </c>
      <c r="P60" s="91">
        <f t="shared" si="10"/>
        <v>676.9</v>
      </c>
      <c r="Q60" s="91">
        <f t="shared" si="10"/>
        <v>783.9</v>
      </c>
      <c r="R60" s="91">
        <f t="shared" si="10"/>
        <v>807.1</v>
      </c>
      <c r="S60" s="91">
        <f t="shared" si="10"/>
        <v>958.8</v>
      </c>
      <c r="T60" s="91">
        <f t="shared" si="10"/>
        <v>1014.7</v>
      </c>
      <c r="U60" s="91">
        <f t="shared" si="10"/>
        <v>1237.8</v>
      </c>
      <c r="V60" s="91">
        <f t="shared" si="10"/>
        <v>1271.5999999999999</v>
      </c>
      <c r="W60" s="91">
        <f t="shared" si="10"/>
        <v>1384.6</v>
      </c>
      <c r="X60" s="91">
        <f t="shared" si="10"/>
        <v>1543.3</v>
      </c>
      <c r="Y60" s="91">
        <f t="shared" si="10"/>
        <v>1626.9</v>
      </c>
      <c r="Z60" s="91">
        <f t="shared" si="10"/>
        <v>1785.2</v>
      </c>
      <c r="AA60" s="91">
        <f t="shared" si="10"/>
        <v>2068.1999999999998</v>
      </c>
      <c r="AB60" s="91">
        <f t="shared" si="10"/>
        <v>2395.6</v>
      </c>
      <c r="AC60" s="91">
        <f t="shared" si="10"/>
        <v>2779.8</v>
      </c>
      <c r="AD60" s="91">
        <f t="shared" si="10"/>
        <v>3609</v>
      </c>
      <c r="AE60" s="91">
        <f t="shared" si="10"/>
        <v>4824.8999999999996</v>
      </c>
      <c r="AF60" s="91">
        <f t="shared" si="10"/>
        <v>5687.1</v>
      </c>
      <c r="AG60" s="91">
        <f t="shared" si="10"/>
        <v>6627.5</v>
      </c>
      <c r="AH60" s="91">
        <f t="shared" si="10"/>
        <v>7589</v>
      </c>
      <c r="AI60" s="91">
        <f t="shared" si="10"/>
        <v>8852</v>
      </c>
      <c r="AJ60" s="91">
        <f t="shared" ref="AJ60:BO60" si="11">SUM(AJ61:AJ62)</f>
        <v>10564</v>
      </c>
      <c r="AK60" s="91">
        <f t="shared" si="11"/>
        <v>12165</v>
      </c>
      <c r="AL60" s="91">
        <f t="shared" si="11"/>
        <v>13589</v>
      </c>
      <c r="AM60" s="91">
        <f t="shared" si="11"/>
        <v>14654</v>
      </c>
      <c r="AN60" s="91">
        <f t="shared" si="11"/>
        <v>15307</v>
      </c>
      <c r="AO60" s="91">
        <f t="shared" si="11"/>
        <v>16625</v>
      </c>
      <c r="AP60" s="91">
        <f t="shared" si="11"/>
        <v>17816.453000000001</v>
      </c>
      <c r="AQ60" s="91">
        <f t="shared" si="11"/>
        <v>18685.544999999998</v>
      </c>
      <c r="AR60" s="91">
        <f t="shared" si="11"/>
        <v>19273.72</v>
      </c>
      <c r="AS60" s="91">
        <f t="shared" si="11"/>
        <v>20731.936000000002</v>
      </c>
      <c r="AT60" s="91">
        <f t="shared" si="11"/>
        <v>22734.863000000001</v>
      </c>
      <c r="AU60" s="91">
        <f t="shared" si="11"/>
        <v>25578.864000000001</v>
      </c>
      <c r="AV60" s="91">
        <f t="shared" si="11"/>
        <v>26741.489000000001</v>
      </c>
      <c r="AW60" s="91">
        <f t="shared" si="11"/>
        <v>28219.280000000002</v>
      </c>
      <c r="AX60" s="91">
        <f t="shared" si="11"/>
        <v>28779.506000000001</v>
      </c>
      <c r="AY60" s="91">
        <f t="shared" si="11"/>
        <v>29998.344000000005</v>
      </c>
      <c r="AZ60" s="91">
        <f t="shared" si="11"/>
        <v>32024.285999999996</v>
      </c>
      <c r="BA60" s="91">
        <f t="shared" si="11"/>
        <v>33586</v>
      </c>
      <c r="BB60" s="91">
        <f t="shared" si="11"/>
        <v>35603.290999999997</v>
      </c>
      <c r="BC60" s="91">
        <f t="shared" si="11"/>
        <v>37802.438000000002</v>
      </c>
      <c r="BD60" s="91">
        <f t="shared" si="11"/>
        <v>38745.199999999997</v>
      </c>
      <c r="BE60" s="91">
        <f t="shared" si="11"/>
        <v>41921.603135450001</v>
      </c>
      <c r="BF60" s="91">
        <f t="shared" si="11"/>
        <v>44367.258565528275</v>
      </c>
      <c r="BG60" s="91">
        <f t="shared" si="11"/>
        <v>46506.352382756908</v>
      </c>
      <c r="BH60" s="91">
        <f t="shared" si="11"/>
        <v>48801.804999999993</v>
      </c>
      <c r="BI60" s="91">
        <f t="shared" si="11"/>
        <v>51422.462685709994</v>
      </c>
      <c r="BJ60" s="91">
        <f t="shared" si="11"/>
        <v>53663.45674691999</v>
      </c>
      <c r="BK60" s="91">
        <f t="shared" si="11"/>
        <v>57593.742352232308</v>
      </c>
      <c r="BL60" s="91">
        <f t="shared" si="11"/>
        <v>61584.34965923</v>
      </c>
      <c r="BM60" s="91">
        <f t="shared" si="11"/>
        <v>66895.841990320012</v>
      </c>
      <c r="BN60" s="91">
        <f t="shared" si="11"/>
        <v>69835.141333070002</v>
      </c>
      <c r="BO60" s="91">
        <f t="shared" si="11"/>
        <v>74150.519898250001</v>
      </c>
      <c r="BP60" s="91">
        <f t="shared" ref="BP60:CB60" si="12">SUM(BP61:BP62)</f>
        <v>79809.006438810029</v>
      </c>
      <c r="BQ60" s="91">
        <f t="shared" si="12"/>
        <v>83110.340476999991</v>
      </c>
      <c r="BR60" s="91">
        <f t="shared" si="12"/>
        <v>86515.830874880034</v>
      </c>
      <c r="BS60" s="91">
        <f t="shared" si="12"/>
        <v>89367.86147389999</v>
      </c>
      <c r="BT60" s="91">
        <f t="shared" si="12"/>
        <v>91580.290263549949</v>
      </c>
      <c r="BU60" s="91">
        <f t="shared" si="12"/>
        <v>93800.446975290033</v>
      </c>
      <c r="BV60" s="91">
        <f t="shared" si="12"/>
        <v>96743.36957997999</v>
      </c>
      <c r="BW60" s="91">
        <f t="shared" si="12"/>
        <v>98811.009904269813</v>
      </c>
      <c r="BX60" s="91">
        <f t="shared" si="12"/>
        <v>101747.29332471907</v>
      </c>
      <c r="BY60" s="91">
        <f t="shared" si="12"/>
        <v>106310.08730631447</v>
      </c>
      <c r="BZ60" s="91">
        <f t="shared" si="12"/>
        <v>112162.4118715317</v>
      </c>
      <c r="CA60" s="91">
        <f t="shared" si="12"/>
        <v>118660.00611169584</v>
      </c>
      <c r="CB60" s="92">
        <f t="shared" si="12"/>
        <v>124818.63484809366</v>
      </c>
    </row>
    <row r="61" spans="1:80" x14ac:dyDescent="0.4">
      <c r="A61" s="89"/>
      <c r="B61" s="64" t="s">
        <v>186</v>
      </c>
      <c r="C61" s="90" t="s">
        <v>182</v>
      </c>
      <c r="D61" s="91">
        <v>176.4</v>
      </c>
      <c r="E61" s="91">
        <v>248.9</v>
      </c>
      <c r="F61" s="91">
        <v>248.6</v>
      </c>
      <c r="G61" s="91">
        <v>275.2</v>
      </c>
      <c r="H61" s="91">
        <v>315.5</v>
      </c>
      <c r="I61" s="91">
        <v>334.1</v>
      </c>
      <c r="J61" s="91">
        <v>348.1</v>
      </c>
      <c r="K61" s="91">
        <v>432.5</v>
      </c>
      <c r="L61" s="91">
        <v>447.9</v>
      </c>
      <c r="M61" s="91">
        <v>482.1</v>
      </c>
      <c r="N61" s="91">
        <v>617.4</v>
      </c>
      <c r="O61" s="91">
        <v>657</v>
      </c>
      <c r="P61" s="91">
        <v>676.9</v>
      </c>
      <c r="Q61" s="91">
        <v>783.9</v>
      </c>
      <c r="R61" s="91">
        <v>807.1</v>
      </c>
      <c r="S61" s="91">
        <v>958.8</v>
      </c>
      <c r="T61" s="91">
        <v>1014.7</v>
      </c>
      <c r="U61" s="91">
        <v>1237.8</v>
      </c>
      <c r="V61" s="91">
        <v>1271.5999999999999</v>
      </c>
      <c r="W61" s="91">
        <v>1384.6</v>
      </c>
      <c r="X61" s="91">
        <v>1543.3</v>
      </c>
      <c r="Y61" s="91">
        <v>1626.9</v>
      </c>
      <c r="Z61" s="91">
        <v>1777.8</v>
      </c>
      <c r="AA61" s="91">
        <v>2045.3</v>
      </c>
      <c r="AB61" s="91">
        <v>2368.6</v>
      </c>
      <c r="AC61" s="91">
        <v>2752</v>
      </c>
      <c r="AD61" s="91">
        <v>3578.4</v>
      </c>
      <c r="AE61" s="91">
        <v>4791</v>
      </c>
      <c r="AF61" s="91">
        <v>5651.3</v>
      </c>
      <c r="AG61" s="91">
        <v>6591.6</v>
      </c>
      <c r="AH61" s="91">
        <v>7552</v>
      </c>
      <c r="AI61" s="91">
        <v>8816</v>
      </c>
      <c r="AJ61" s="91">
        <v>10526</v>
      </c>
      <c r="AK61" s="91">
        <v>12126</v>
      </c>
      <c r="AL61" s="91">
        <v>13549</v>
      </c>
      <c r="AM61" s="91">
        <v>14613</v>
      </c>
      <c r="AN61" s="91">
        <v>15268</v>
      </c>
      <c r="AO61" s="91">
        <v>16584</v>
      </c>
      <c r="AP61" s="91">
        <v>17779.453000000001</v>
      </c>
      <c r="AQ61" s="91">
        <v>18648.391</v>
      </c>
      <c r="AR61" s="91">
        <v>19237.593000000001</v>
      </c>
      <c r="AS61" s="91">
        <v>20697.363000000001</v>
      </c>
      <c r="AT61" s="91">
        <v>22699.034</v>
      </c>
      <c r="AU61" s="91">
        <v>25543.024000000001</v>
      </c>
      <c r="AV61" s="91">
        <v>26705.927</v>
      </c>
      <c r="AW61" s="91">
        <v>28183.114000000001</v>
      </c>
      <c r="AX61" s="91">
        <v>28744.81</v>
      </c>
      <c r="AY61" s="91">
        <v>29962.569000000003</v>
      </c>
      <c r="AZ61" s="91">
        <v>31994.560999999998</v>
      </c>
      <c r="BA61" s="91">
        <v>33556.756999999998</v>
      </c>
      <c r="BB61" s="91">
        <v>35574.510999999999</v>
      </c>
      <c r="BC61" s="91">
        <v>37774.760999999999</v>
      </c>
      <c r="BD61" s="91">
        <v>38717.656999999999</v>
      </c>
      <c r="BE61" s="91">
        <v>41893.0018538</v>
      </c>
      <c r="BF61" s="91">
        <v>44338.400971748277</v>
      </c>
      <c r="BG61" s="91">
        <v>46476.654559836905</v>
      </c>
      <c r="BH61" s="91">
        <v>48771.517999999996</v>
      </c>
      <c r="BI61" s="91">
        <v>51391.939927299994</v>
      </c>
      <c r="BJ61" s="91">
        <v>53629.367547699992</v>
      </c>
      <c r="BK61" s="91">
        <v>57554.148143162311</v>
      </c>
      <c r="BL61" s="91">
        <v>61539.334872430001</v>
      </c>
      <c r="BM61" s="91">
        <v>66848.160442100008</v>
      </c>
      <c r="BN61" s="91">
        <v>69777.042747119995</v>
      </c>
      <c r="BO61" s="91">
        <v>74087.953530660001</v>
      </c>
      <c r="BP61" s="91">
        <v>79733.982094140025</v>
      </c>
      <c r="BQ61" s="91">
        <v>83014.68745279999</v>
      </c>
      <c r="BR61" s="91">
        <v>86427.717724600036</v>
      </c>
      <c r="BS61" s="91">
        <v>89274.966169329986</v>
      </c>
      <c r="BT61" s="91">
        <v>91481.012978129947</v>
      </c>
      <c r="BU61" s="91">
        <v>93695.82516983003</v>
      </c>
      <c r="BV61" s="91">
        <v>96630.245520049983</v>
      </c>
      <c r="BW61" s="91">
        <v>98691.202457864085</v>
      </c>
      <c r="BX61" s="91">
        <v>101624.62074985403</v>
      </c>
      <c r="BY61" s="91">
        <v>106183.21552602061</v>
      </c>
      <c r="BZ61" s="91">
        <v>112030.11725677529</v>
      </c>
      <c r="CA61" s="91">
        <v>118530.14611052598</v>
      </c>
      <c r="CB61" s="92">
        <v>124682.03614184825</v>
      </c>
    </row>
    <row r="62" spans="1:80" x14ac:dyDescent="0.4">
      <c r="A62" s="89"/>
      <c r="B62" s="64" t="s">
        <v>187</v>
      </c>
      <c r="C62" s="90" t="s">
        <v>179</v>
      </c>
      <c r="D62" s="91">
        <v>0</v>
      </c>
      <c r="E62" s="91">
        <v>0</v>
      </c>
      <c r="F62" s="91">
        <v>0</v>
      </c>
      <c r="G62" s="91">
        <v>0</v>
      </c>
      <c r="H62" s="91">
        <v>0</v>
      </c>
      <c r="I62" s="91">
        <v>0</v>
      </c>
      <c r="J62" s="91">
        <v>0</v>
      </c>
      <c r="K62" s="91">
        <v>0</v>
      </c>
      <c r="L62" s="91">
        <v>0</v>
      </c>
      <c r="M62" s="91">
        <v>0</v>
      </c>
      <c r="N62" s="91">
        <v>0</v>
      </c>
      <c r="O62" s="91">
        <v>0</v>
      </c>
      <c r="P62" s="91">
        <v>0</v>
      </c>
      <c r="Q62" s="91">
        <v>0</v>
      </c>
      <c r="R62" s="91">
        <v>0</v>
      </c>
      <c r="S62" s="91">
        <v>0</v>
      </c>
      <c r="T62" s="91">
        <v>0</v>
      </c>
      <c r="U62" s="91">
        <v>0</v>
      </c>
      <c r="V62" s="91">
        <v>0</v>
      </c>
      <c r="W62" s="91">
        <v>0</v>
      </c>
      <c r="X62" s="91">
        <v>0</v>
      </c>
      <c r="Y62" s="91">
        <v>0</v>
      </c>
      <c r="Z62" s="91">
        <v>7.4</v>
      </c>
      <c r="AA62" s="91">
        <v>22.9</v>
      </c>
      <c r="AB62" s="91">
        <v>27</v>
      </c>
      <c r="AC62" s="91">
        <v>27.8</v>
      </c>
      <c r="AD62" s="91">
        <v>30.6</v>
      </c>
      <c r="AE62" s="91">
        <v>33.9</v>
      </c>
      <c r="AF62" s="91">
        <v>35.799999999999997</v>
      </c>
      <c r="AG62" s="91">
        <v>35.9</v>
      </c>
      <c r="AH62" s="91">
        <v>37</v>
      </c>
      <c r="AI62" s="91">
        <v>36</v>
      </c>
      <c r="AJ62" s="91">
        <v>38</v>
      </c>
      <c r="AK62" s="91">
        <v>39</v>
      </c>
      <c r="AL62" s="91">
        <v>40</v>
      </c>
      <c r="AM62" s="91">
        <v>41</v>
      </c>
      <c r="AN62" s="91">
        <v>39</v>
      </c>
      <c r="AO62" s="91">
        <v>41</v>
      </c>
      <c r="AP62" s="91">
        <v>37</v>
      </c>
      <c r="AQ62" s="91">
        <v>37.154000000000003</v>
      </c>
      <c r="AR62" s="91">
        <v>36.127000000000002</v>
      </c>
      <c r="AS62" s="91">
        <v>34.573</v>
      </c>
      <c r="AT62" s="91">
        <v>35.829000000000001</v>
      </c>
      <c r="AU62" s="91">
        <v>35.840000000000003</v>
      </c>
      <c r="AV62" s="91">
        <v>35.561999999999998</v>
      </c>
      <c r="AW62" s="91">
        <v>36.165999999999997</v>
      </c>
      <c r="AX62" s="91">
        <v>34.695999999999998</v>
      </c>
      <c r="AY62" s="91">
        <v>35.774999999999999</v>
      </c>
      <c r="AZ62" s="91">
        <v>29.725000000000001</v>
      </c>
      <c r="BA62" s="91">
        <v>29.242999999999999</v>
      </c>
      <c r="BB62" s="91">
        <v>28.78</v>
      </c>
      <c r="BC62" s="91">
        <v>27.677</v>
      </c>
      <c r="BD62" s="91">
        <v>27.542999999999999</v>
      </c>
      <c r="BE62" s="91">
        <v>28.601281650000001</v>
      </c>
      <c r="BF62" s="91">
        <v>28.857593779999998</v>
      </c>
      <c r="BG62" s="91">
        <v>29.69782292</v>
      </c>
      <c r="BH62" s="91">
        <v>30.286999999999999</v>
      </c>
      <c r="BI62" s="91">
        <v>30.522758409999998</v>
      </c>
      <c r="BJ62" s="91">
        <v>34.089199220000005</v>
      </c>
      <c r="BK62" s="91">
        <v>39.594209070000005</v>
      </c>
      <c r="BL62" s="91">
        <v>45.014786799999996</v>
      </c>
      <c r="BM62" s="91">
        <v>47.681548220000018</v>
      </c>
      <c r="BN62" s="91">
        <v>58.09858595</v>
      </c>
      <c r="BO62" s="91">
        <v>62.566367589999992</v>
      </c>
      <c r="BP62" s="91">
        <v>75.024344669999962</v>
      </c>
      <c r="BQ62" s="91">
        <v>95.653024200000061</v>
      </c>
      <c r="BR62" s="91">
        <v>88.113150280000013</v>
      </c>
      <c r="BS62" s="91">
        <v>92.895304570000008</v>
      </c>
      <c r="BT62" s="91">
        <v>99.277285419999984</v>
      </c>
      <c r="BU62" s="91">
        <v>104.62180545999999</v>
      </c>
      <c r="BV62" s="91">
        <v>113.12405992999996</v>
      </c>
      <c r="BW62" s="91">
        <v>119.80744640572331</v>
      </c>
      <c r="BX62" s="91">
        <v>122.67257486503917</v>
      </c>
      <c r="BY62" s="91">
        <v>126.87178029386006</v>
      </c>
      <c r="BZ62" s="91">
        <v>132.29461475640107</v>
      </c>
      <c r="CA62" s="91">
        <v>129.86000116985261</v>
      </c>
      <c r="CB62" s="92">
        <v>136.59870624541358</v>
      </c>
    </row>
    <row r="63" spans="1:80" ht="26.25" customHeight="1" x14ac:dyDescent="0.4">
      <c r="A63" s="89"/>
      <c r="B63" s="50" t="s">
        <v>229</v>
      </c>
      <c r="C63" s="90" t="s">
        <v>182</v>
      </c>
      <c r="D63" s="91">
        <v>0</v>
      </c>
      <c r="E63" s="91">
        <v>0</v>
      </c>
      <c r="F63" s="91">
        <v>0</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c r="AU63" s="91">
        <v>0</v>
      </c>
      <c r="AV63" s="91">
        <v>0</v>
      </c>
      <c r="AW63" s="91">
        <v>0</v>
      </c>
      <c r="AX63" s="91">
        <v>0</v>
      </c>
      <c r="AY63" s="91">
        <v>0</v>
      </c>
      <c r="AZ63" s="91">
        <v>0</v>
      </c>
      <c r="BA63" s="91">
        <v>0</v>
      </c>
      <c r="BB63" s="91">
        <v>0</v>
      </c>
      <c r="BC63" s="91">
        <v>0</v>
      </c>
      <c r="BD63" s="91">
        <v>0</v>
      </c>
      <c r="BE63" s="91">
        <v>0</v>
      </c>
      <c r="BF63" s="91">
        <v>0</v>
      </c>
      <c r="BG63" s="91">
        <v>0</v>
      </c>
      <c r="BH63" s="91">
        <v>0</v>
      </c>
      <c r="BI63" s="91">
        <v>0</v>
      </c>
      <c r="BJ63" s="91">
        <v>0</v>
      </c>
      <c r="BK63" s="91">
        <v>0</v>
      </c>
      <c r="BL63" s="91">
        <v>9.8403037599999994</v>
      </c>
      <c r="BM63" s="91">
        <v>0.25143872</v>
      </c>
      <c r="BN63" s="91">
        <v>-1.7732257699999998</v>
      </c>
      <c r="BO63" s="91">
        <v>5.1625466999999992</v>
      </c>
      <c r="BP63" s="91">
        <v>2.0412564999999998</v>
      </c>
      <c r="BQ63" s="91">
        <v>2.5456364999999996</v>
      </c>
      <c r="BR63" s="91">
        <v>1.8016614399999999</v>
      </c>
      <c r="BS63" s="91">
        <v>2.7500172299999996</v>
      </c>
      <c r="BT63" s="91">
        <v>1.9444570200000002</v>
      </c>
      <c r="BU63" s="91">
        <v>3.2643377500000001</v>
      </c>
      <c r="BV63" s="91">
        <v>2.8693859899999996</v>
      </c>
      <c r="BW63" s="91">
        <v>3.7450274128340055</v>
      </c>
      <c r="BX63" s="91">
        <v>3.7450274128340055</v>
      </c>
      <c r="BY63" s="91">
        <v>3.7450274128340055</v>
      </c>
      <c r="BZ63" s="91">
        <v>3.7450274128340055</v>
      </c>
      <c r="CA63" s="91">
        <v>3.7450274128340055</v>
      </c>
      <c r="CB63" s="92">
        <v>3.7450274128340055</v>
      </c>
    </row>
    <row r="64" spans="1:80" x14ac:dyDescent="0.4">
      <c r="A64" s="89"/>
      <c r="B64" s="50" t="s">
        <v>230</v>
      </c>
      <c r="C64" s="90" t="s">
        <v>182</v>
      </c>
      <c r="D64" s="91">
        <v>0</v>
      </c>
      <c r="E64" s="91">
        <v>0</v>
      </c>
      <c r="F64" s="91">
        <v>0</v>
      </c>
      <c r="G64" s="91">
        <v>0</v>
      </c>
      <c r="H64" s="91">
        <v>0</v>
      </c>
      <c r="I64" s="91">
        <v>0</v>
      </c>
      <c r="J64" s="91">
        <v>0</v>
      </c>
      <c r="K64" s="91">
        <v>0</v>
      </c>
      <c r="L64" s="91">
        <v>0</v>
      </c>
      <c r="M64" s="91">
        <v>0</v>
      </c>
      <c r="N64" s="91">
        <v>0</v>
      </c>
      <c r="O64" s="91">
        <v>0</v>
      </c>
      <c r="P64" s="91">
        <v>0</v>
      </c>
      <c r="Q64" s="91">
        <v>0</v>
      </c>
      <c r="R64" s="91">
        <v>0</v>
      </c>
      <c r="S64" s="91">
        <v>0</v>
      </c>
      <c r="T64" s="91">
        <v>0</v>
      </c>
      <c r="U64" s="91">
        <v>0</v>
      </c>
      <c r="V64" s="91">
        <v>0</v>
      </c>
      <c r="W64" s="91">
        <v>0</v>
      </c>
      <c r="X64" s="91">
        <v>0</v>
      </c>
      <c r="Y64" s="91">
        <v>0</v>
      </c>
      <c r="Z64" s="91">
        <v>0</v>
      </c>
      <c r="AA64" s="91">
        <v>0</v>
      </c>
      <c r="AB64" s="91">
        <v>0</v>
      </c>
      <c r="AC64" s="91">
        <v>0</v>
      </c>
      <c r="AD64" s="91">
        <v>0</v>
      </c>
      <c r="AE64" s="91">
        <v>0</v>
      </c>
      <c r="AF64" s="91">
        <v>0</v>
      </c>
      <c r="AG64" s="91">
        <v>0</v>
      </c>
      <c r="AH64" s="91">
        <v>0</v>
      </c>
      <c r="AI64" s="91">
        <v>0</v>
      </c>
      <c r="AJ64" s="91">
        <v>0</v>
      </c>
      <c r="AK64" s="91">
        <v>0</v>
      </c>
      <c r="AL64" s="91">
        <v>0</v>
      </c>
      <c r="AM64" s="91">
        <v>0</v>
      </c>
      <c r="AN64" s="91">
        <v>0</v>
      </c>
      <c r="AO64" s="91">
        <v>0</v>
      </c>
      <c r="AP64" s="91">
        <v>0</v>
      </c>
      <c r="AQ64" s="91">
        <v>193</v>
      </c>
      <c r="AR64" s="91">
        <v>250</v>
      </c>
      <c r="AS64" s="91">
        <v>286</v>
      </c>
      <c r="AT64" s="91">
        <v>314</v>
      </c>
      <c r="AU64" s="91">
        <v>408</v>
      </c>
      <c r="AV64" s="91">
        <v>434</v>
      </c>
      <c r="AW64" s="91">
        <v>416</v>
      </c>
      <c r="AX64" s="91">
        <v>480</v>
      </c>
      <c r="AY64" s="91">
        <v>524.29999999999995</v>
      </c>
      <c r="AZ64" s="91">
        <v>340.8</v>
      </c>
      <c r="BA64" s="91">
        <v>502</v>
      </c>
      <c r="BB64" s="91">
        <v>553</v>
      </c>
      <c r="BC64" s="91">
        <v>635</v>
      </c>
      <c r="BD64" s="91">
        <v>648</v>
      </c>
      <c r="BE64" s="91">
        <v>635.94107848647479</v>
      </c>
      <c r="BF64" s="91">
        <v>723.75621958442548</v>
      </c>
      <c r="BG64" s="91">
        <v>1035</v>
      </c>
      <c r="BH64" s="91">
        <v>1291.17</v>
      </c>
      <c r="BI64" s="91">
        <v>1183.6549443026729</v>
      </c>
      <c r="BJ64" s="91">
        <v>1312.9542119951134</v>
      </c>
      <c r="BK64" s="91">
        <v>1623.1882790812579</v>
      </c>
      <c r="BL64" s="91">
        <v>1949.4219162508432</v>
      </c>
      <c r="BM64" s="91">
        <v>2026.2023687265355</v>
      </c>
      <c r="BN64" s="91">
        <v>2134.4746846376861</v>
      </c>
      <c r="BO64" s="91">
        <v>2194.8675095390704</v>
      </c>
      <c r="BP64" s="91">
        <v>2244.5398762216823</v>
      </c>
      <c r="BQ64" s="91">
        <v>2236</v>
      </c>
      <c r="BR64" s="91">
        <v>2260</v>
      </c>
      <c r="BS64" s="91">
        <v>2351</v>
      </c>
      <c r="BT64" s="91">
        <v>2327</v>
      </c>
      <c r="BU64" s="91">
        <v>2342</v>
      </c>
      <c r="BV64" s="91">
        <v>2439</v>
      </c>
      <c r="BW64" s="91">
        <v>2494.9999996587767</v>
      </c>
      <c r="BX64" s="91">
        <v>2550.8776520147285</v>
      </c>
      <c r="BY64" s="91">
        <v>2611.7543363497302</v>
      </c>
      <c r="BZ64" s="91">
        <v>2695.4860066360006</v>
      </c>
      <c r="CA64" s="91">
        <v>2788.2213597767668</v>
      </c>
      <c r="CB64" s="92">
        <v>2888.5381700927796</v>
      </c>
    </row>
    <row r="65" spans="1:80" x14ac:dyDescent="0.4">
      <c r="A65" s="89"/>
      <c r="B65" s="50" t="s">
        <v>231</v>
      </c>
      <c r="C65" s="90" t="s">
        <v>182</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91">
        <v>0</v>
      </c>
      <c r="V65" s="91">
        <v>0</v>
      </c>
      <c r="W65" s="91">
        <v>0</v>
      </c>
      <c r="X65" s="91">
        <v>0</v>
      </c>
      <c r="Y65" s="91">
        <v>0</v>
      </c>
      <c r="Z65" s="91">
        <v>0</v>
      </c>
      <c r="AA65" s="91">
        <v>0</v>
      </c>
      <c r="AB65" s="91">
        <v>0</v>
      </c>
      <c r="AC65" s="91">
        <v>0</v>
      </c>
      <c r="AD65" s="91">
        <v>0</v>
      </c>
      <c r="AE65" s="91">
        <v>0</v>
      </c>
      <c r="AF65" s="91">
        <v>0</v>
      </c>
      <c r="AG65" s="91">
        <v>0</v>
      </c>
      <c r="AH65" s="91">
        <v>0</v>
      </c>
      <c r="AI65" s="91">
        <v>0</v>
      </c>
      <c r="AJ65" s="91">
        <v>0</v>
      </c>
      <c r="AK65" s="91">
        <v>0</v>
      </c>
      <c r="AL65" s="91">
        <v>0</v>
      </c>
      <c r="AM65" s="91">
        <v>500</v>
      </c>
      <c r="AN65" s="91">
        <v>508</v>
      </c>
      <c r="AO65" s="91">
        <v>545</v>
      </c>
      <c r="AP65" s="91">
        <v>757</v>
      </c>
      <c r="AQ65" s="91">
        <v>840</v>
      </c>
      <c r="AR65" s="91">
        <v>898</v>
      </c>
      <c r="AS65" s="91">
        <v>949</v>
      </c>
      <c r="AT65" s="91">
        <v>941</v>
      </c>
      <c r="AU65" s="91">
        <v>781</v>
      </c>
      <c r="AV65" s="91">
        <v>688</v>
      </c>
      <c r="AW65" s="91">
        <v>659</v>
      </c>
      <c r="AX65" s="91">
        <v>80</v>
      </c>
      <c r="AY65" s="91">
        <v>36.299999999999997</v>
      </c>
      <c r="AZ65" s="91">
        <v>97.6</v>
      </c>
      <c r="BA65" s="91">
        <v>26</v>
      </c>
      <c r="BB65" s="91">
        <v>27</v>
      </c>
      <c r="BC65" s="91">
        <v>66</v>
      </c>
      <c r="BD65" s="91">
        <v>67</v>
      </c>
      <c r="BE65" s="91">
        <v>69</v>
      </c>
      <c r="BF65" s="91">
        <v>70</v>
      </c>
      <c r="BG65" s="91">
        <v>79.728606106509176</v>
      </c>
      <c r="BH65" s="91">
        <v>43</v>
      </c>
      <c r="BI65" s="91">
        <v>41</v>
      </c>
      <c r="BJ65" s="91">
        <v>45</v>
      </c>
      <c r="BK65" s="91">
        <v>43.47423573035443</v>
      </c>
      <c r="BL65" s="91">
        <v>46.203362466202719</v>
      </c>
      <c r="BM65" s="91">
        <v>46.819417065825782</v>
      </c>
      <c r="BN65" s="91">
        <v>44.415302132907541</v>
      </c>
      <c r="BO65" s="91">
        <v>47.37944846742954</v>
      </c>
      <c r="BP65" s="91">
        <v>56</v>
      </c>
      <c r="BQ65" s="91">
        <v>50</v>
      </c>
      <c r="BR65" s="91">
        <v>5</v>
      </c>
      <c r="BS65" s="91">
        <v>0</v>
      </c>
      <c r="BT65" s="91">
        <v>0</v>
      </c>
      <c r="BU65" s="91">
        <v>0</v>
      </c>
      <c r="BV65" s="91">
        <v>0</v>
      </c>
      <c r="BW65" s="91">
        <v>0</v>
      </c>
      <c r="BX65" s="91">
        <v>0</v>
      </c>
      <c r="BY65" s="91">
        <v>0</v>
      </c>
      <c r="BZ65" s="91">
        <v>0</v>
      </c>
      <c r="CA65" s="91">
        <v>0</v>
      </c>
      <c r="CB65" s="92">
        <v>0</v>
      </c>
    </row>
    <row r="66" spans="1:80" x14ac:dyDescent="0.4">
      <c r="A66" s="89"/>
      <c r="B66" s="50" t="s">
        <v>232</v>
      </c>
      <c r="C66" s="90" t="s">
        <v>189</v>
      </c>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v>0.13566939689167318</v>
      </c>
      <c r="BW66" s="91">
        <v>0.43431395144946555</v>
      </c>
      <c r="BX66" s="91">
        <v>0.70704842263958867</v>
      </c>
      <c r="BY66" s="91">
        <v>1.0171603992162388</v>
      </c>
      <c r="BZ66" s="91">
        <v>1.2872249867531957</v>
      </c>
      <c r="CA66" s="91">
        <v>1.5261318313591143</v>
      </c>
      <c r="CB66" s="92">
        <v>1.7460351488803982</v>
      </c>
    </row>
    <row r="67" spans="1:80" x14ac:dyDescent="0.4">
      <c r="A67" s="97"/>
      <c r="B67" s="50" t="s">
        <v>233</v>
      </c>
      <c r="C67" s="90" t="s">
        <v>189</v>
      </c>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v>14</v>
      </c>
      <c r="AR67" s="91">
        <v>15</v>
      </c>
      <c r="AS67" s="91">
        <v>15</v>
      </c>
      <c r="AT67" s="91">
        <v>19</v>
      </c>
      <c r="AU67" s="91">
        <v>22.698</v>
      </c>
      <c r="AV67" s="91">
        <v>22.576000000000001</v>
      </c>
      <c r="AW67" s="91">
        <v>23.443000000000001</v>
      </c>
      <c r="AX67" s="91">
        <v>22.434000000000001</v>
      </c>
      <c r="AY67" s="91">
        <v>21.899000000000001</v>
      </c>
      <c r="AZ67" s="91">
        <v>22.006</v>
      </c>
      <c r="BA67" s="91">
        <v>19.994</v>
      </c>
      <c r="BB67" s="91">
        <v>18.376999999999999</v>
      </c>
      <c r="BC67" s="91">
        <v>17.431000000000001</v>
      </c>
      <c r="BD67" s="91">
        <v>44.381999999999998</v>
      </c>
      <c r="BE67" s="91">
        <v>61</v>
      </c>
      <c r="BF67" s="91">
        <v>110.63800000000001</v>
      </c>
      <c r="BG67" s="91">
        <v>120.54600000000001</v>
      </c>
      <c r="BH67" s="91">
        <v>119.50700000000001</v>
      </c>
      <c r="BI67" s="91">
        <v>120.578</v>
      </c>
      <c r="BJ67" s="91">
        <v>120.111</v>
      </c>
      <c r="BK67" s="91">
        <v>123.071</v>
      </c>
      <c r="BL67" s="91">
        <v>133.291</v>
      </c>
      <c r="BM67" s="91">
        <v>138.81399999999999</v>
      </c>
      <c r="BN67" s="91">
        <v>130.89869660000002</v>
      </c>
      <c r="BO67" s="91">
        <v>46.04</v>
      </c>
      <c r="BP67" s="91">
        <v>39.037999999999997</v>
      </c>
      <c r="BQ67" s="91">
        <v>37.116999999999997</v>
      </c>
      <c r="BR67" s="91">
        <v>33.851999999999997</v>
      </c>
      <c r="BS67" s="91">
        <v>30.114000000000001</v>
      </c>
      <c r="BT67" s="91">
        <v>27.888000000000002</v>
      </c>
      <c r="BU67" s="91">
        <v>25.613999999999965</v>
      </c>
      <c r="BV67" s="91">
        <v>24.831</v>
      </c>
      <c r="BW67" s="91">
        <v>25.768049907826999</v>
      </c>
      <c r="BX67" s="91">
        <v>25.819116360864861</v>
      </c>
      <c r="BY67" s="91">
        <v>25.775792900791505</v>
      </c>
      <c r="BZ67" s="91">
        <v>25.944431489242152</v>
      </c>
      <c r="CA67" s="91">
        <v>26.240293475508761</v>
      </c>
      <c r="CB67" s="92">
        <v>26.229490461876754</v>
      </c>
    </row>
    <row r="68" spans="1:80" x14ac:dyDescent="0.4">
      <c r="A68" s="97"/>
      <c r="C68" s="90"/>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2"/>
    </row>
    <row r="69" spans="1:80" x14ac:dyDescent="0.4">
      <c r="A69" s="98"/>
      <c r="B69" s="50" t="s">
        <v>234</v>
      </c>
      <c r="C69" s="90" t="s">
        <v>182</v>
      </c>
      <c r="D69" s="91">
        <v>15.2</v>
      </c>
      <c r="E69" s="91">
        <v>19.2</v>
      </c>
      <c r="F69" s="91">
        <v>17</v>
      </c>
      <c r="G69" s="91">
        <v>14.8</v>
      </c>
      <c r="H69" s="91">
        <v>26.8</v>
      </c>
      <c r="I69" s="91">
        <v>22.2</v>
      </c>
      <c r="J69" s="91">
        <v>15.7</v>
      </c>
      <c r="K69" s="91">
        <v>15.7</v>
      </c>
      <c r="L69" s="91">
        <v>20.9</v>
      </c>
      <c r="M69" s="91">
        <v>25.4</v>
      </c>
      <c r="N69" s="91">
        <v>49.4</v>
      </c>
      <c r="O69" s="91">
        <v>41.9</v>
      </c>
      <c r="P69" s="91">
        <v>30.2</v>
      </c>
      <c r="Q69" s="91">
        <v>36.299999999999997</v>
      </c>
      <c r="R69" s="91">
        <v>64.5</v>
      </c>
      <c r="S69" s="91">
        <v>64.599999999999994</v>
      </c>
      <c r="T69" s="91">
        <v>44.9</v>
      </c>
      <c r="U69" s="91">
        <v>49.2</v>
      </c>
      <c r="V69" s="91">
        <v>78.3</v>
      </c>
      <c r="W69" s="91">
        <v>121.7</v>
      </c>
      <c r="X69" s="91">
        <v>123.3</v>
      </c>
      <c r="Y69" s="91">
        <v>127.1</v>
      </c>
      <c r="Z69" s="91">
        <v>150.4</v>
      </c>
      <c r="AA69" s="91">
        <v>239.4</v>
      </c>
      <c r="AB69" s="91">
        <v>209.1</v>
      </c>
      <c r="AC69" s="91">
        <v>174.09</v>
      </c>
      <c r="AD69" s="91">
        <v>214.12200000000001</v>
      </c>
      <c r="AE69" s="91">
        <v>454.38499999999999</v>
      </c>
      <c r="AF69" s="91">
        <v>558.846</v>
      </c>
      <c r="AG69" s="91">
        <v>628.82600000000002</v>
      </c>
      <c r="AH69" s="91">
        <v>632</v>
      </c>
      <c r="AI69" s="91">
        <v>653</v>
      </c>
      <c r="AJ69" s="91">
        <v>1280</v>
      </c>
      <c r="AK69" s="91">
        <v>1702</v>
      </c>
      <c r="AL69" s="91">
        <v>1500</v>
      </c>
      <c r="AM69" s="91">
        <v>1497</v>
      </c>
      <c r="AN69" s="91">
        <v>1578</v>
      </c>
      <c r="AO69" s="91">
        <v>1589</v>
      </c>
      <c r="AP69" s="91">
        <v>1734</v>
      </c>
      <c r="AQ69" s="91">
        <v>1467.9280000000001</v>
      </c>
      <c r="AR69" s="91">
        <v>1106.7449999999999</v>
      </c>
      <c r="AS69" s="91">
        <v>733.41</v>
      </c>
      <c r="AT69" s="91">
        <v>869.84</v>
      </c>
      <c r="AU69" s="91">
        <v>1603.8150000000001</v>
      </c>
      <c r="AV69" s="91">
        <v>1760.1579999999999</v>
      </c>
      <c r="AW69" s="91">
        <v>1651.7639999999999</v>
      </c>
      <c r="AX69" s="91">
        <v>1299.4829999999999</v>
      </c>
      <c r="AY69" s="91">
        <v>1101.827</v>
      </c>
      <c r="AZ69" s="91">
        <v>587.298</v>
      </c>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2"/>
    </row>
    <row r="70" spans="1:80" ht="27" customHeight="1" x14ac:dyDescent="0.4">
      <c r="A70" s="89"/>
      <c r="B70" s="14" t="s">
        <v>235</v>
      </c>
      <c r="C70" s="90"/>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f t="shared" ref="BQ70:BW70" si="13">SUM(BQ71:BQ72)</f>
        <v>5.8574696600000031</v>
      </c>
      <c r="BR70" s="91">
        <f t="shared" si="13"/>
        <v>56.150329630000009</v>
      </c>
      <c r="BS70" s="91">
        <f t="shared" si="13"/>
        <v>490.79643462000001</v>
      </c>
      <c r="BT70" s="91">
        <f t="shared" si="13"/>
        <v>1585.2890467599996</v>
      </c>
      <c r="BU70" s="91">
        <f t="shared" si="13"/>
        <v>3321.8002079199987</v>
      </c>
      <c r="BV70" s="91">
        <f t="shared" si="13"/>
        <v>8130.5546703099999</v>
      </c>
      <c r="BW70" s="91">
        <f t="shared" si="13"/>
        <v>18404.689317984125</v>
      </c>
      <c r="BX70" s="91"/>
      <c r="BY70" s="91"/>
      <c r="BZ70" s="91"/>
      <c r="CA70" s="91"/>
      <c r="CB70" s="92"/>
    </row>
    <row r="71" spans="1:80" x14ac:dyDescent="0.4">
      <c r="A71" s="89"/>
      <c r="B71" s="99" t="s">
        <v>236</v>
      </c>
      <c r="C71" s="90" t="s">
        <v>189</v>
      </c>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v>0.78372308559481874</v>
      </c>
      <c r="BR71" s="91">
        <v>5.5093570434945436</v>
      </c>
      <c r="BS71" s="91">
        <v>33.750120728782427</v>
      </c>
      <c r="BT71" s="91">
        <v>692.15842874847999</v>
      </c>
      <c r="BU71" s="91">
        <v>2015.8910810490133</v>
      </c>
      <c r="BV71" s="91">
        <v>6178.3804306172187</v>
      </c>
      <c r="BW71" s="91">
        <v>15304.187591972228</v>
      </c>
      <c r="BX71" s="91"/>
      <c r="BY71" s="91"/>
      <c r="BZ71" s="91"/>
      <c r="CA71" s="91"/>
      <c r="CB71" s="92"/>
    </row>
    <row r="72" spans="1:80" x14ac:dyDescent="0.4">
      <c r="A72" s="89"/>
      <c r="B72" s="99" t="s">
        <v>237</v>
      </c>
      <c r="C72" s="90" t="s">
        <v>189</v>
      </c>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v>5.0737465744051846</v>
      </c>
      <c r="BR72" s="91">
        <v>50.640972586505463</v>
      </c>
      <c r="BS72" s="91">
        <v>457.04631389121761</v>
      </c>
      <c r="BT72" s="91">
        <v>893.13061801151957</v>
      </c>
      <c r="BU72" s="91">
        <v>1305.9091268709853</v>
      </c>
      <c r="BV72" s="91">
        <v>1952.1742396927814</v>
      </c>
      <c r="BW72" s="91">
        <v>3100.5017260118966</v>
      </c>
      <c r="BX72" s="91"/>
      <c r="BY72" s="91"/>
      <c r="BZ72" s="91"/>
      <c r="CA72" s="91"/>
      <c r="CB72" s="92"/>
    </row>
    <row r="73" spans="1:80" x14ac:dyDescent="0.4">
      <c r="A73" s="89"/>
      <c r="B73" s="14" t="s">
        <v>238</v>
      </c>
      <c r="C73" s="90"/>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f>SUM(BX74:BX75)</f>
        <v>896.3716524294183</v>
      </c>
      <c r="BY73" s="91">
        <f>SUM(BY74:BY75)</f>
        <v>639.18425083462898</v>
      </c>
      <c r="BZ73" s="91">
        <f>SUM(BZ74:BZ75)</f>
        <v>415.22780243399268</v>
      </c>
      <c r="CA73" s="91">
        <f>SUM(CA74:CA75)</f>
        <v>277.10093548642971</v>
      </c>
      <c r="CB73" s="92">
        <f>SUM(CB74:CB75)</f>
        <v>537.43438910650798</v>
      </c>
    </row>
    <row r="74" spans="1:80" x14ac:dyDescent="0.4">
      <c r="A74" s="89"/>
      <c r="B74" s="99" t="s">
        <v>236</v>
      </c>
      <c r="C74" s="90" t="s">
        <v>189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v>896.30795499941826</v>
      </c>
      <c r="BY74" s="91">
        <v>639.12055340462894</v>
      </c>
      <c r="BZ74" s="91">
        <v>415.16410500399269</v>
      </c>
      <c r="CA74" s="91">
        <v>276.03723805642971</v>
      </c>
      <c r="CB74" s="92">
        <v>535.37069167650793</v>
      </c>
    </row>
    <row r="75" spans="1:80" x14ac:dyDescent="0.4">
      <c r="A75" s="89"/>
      <c r="B75" s="99" t="s">
        <v>237</v>
      </c>
      <c r="C75" s="90" t="s">
        <v>189</v>
      </c>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v>6.3697429999999999E-2</v>
      </c>
      <c r="BY75" s="91">
        <v>6.3697429999999999E-2</v>
      </c>
      <c r="BZ75" s="91">
        <v>6.3697429999999999E-2</v>
      </c>
      <c r="CA75" s="91">
        <v>1.0636974299999999</v>
      </c>
      <c r="CB75" s="92">
        <v>2.0636974299999999</v>
      </c>
    </row>
    <row r="76" spans="1:80" ht="26.25" customHeight="1" x14ac:dyDescent="0.4">
      <c r="A76" s="97"/>
      <c r="B76" s="50" t="s">
        <v>239</v>
      </c>
      <c r="C76" s="90" t="s">
        <v>179</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91">
        <v>0</v>
      </c>
      <c r="V76" s="91">
        <v>0</v>
      </c>
      <c r="W76" s="91">
        <v>0</v>
      </c>
      <c r="X76" s="91">
        <v>0</v>
      </c>
      <c r="Y76" s="91">
        <v>0</v>
      </c>
      <c r="Z76" s="91">
        <v>0</v>
      </c>
      <c r="AA76" s="91">
        <v>0</v>
      </c>
      <c r="AB76" s="91">
        <v>0</v>
      </c>
      <c r="AC76" s="91">
        <v>0</v>
      </c>
      <c r="AD76" s="91">
        <v>0</v>
      </c>
      <c r="AE76" s="91">
        <v>0</v>
      </c>
      <c r="AF76" s="91">
        <v>0</v>
      </c>
      <c r="AG76" s="91">
        <v>0</v>
      </c>
      <c r="AH76" s="91">
        <v>0</v>
      </c>
      <c r="AI76" s="91">
        <v>0</v>
      </c>
      <c r="AJ76" s="91">
        <v>0</v>
      </c>
      <c r="AK76" s="91">
        <v>0</v>
      </c>
      <c r="AL76" s="91">
        <v>0</v>
      </c>
      <c r="AM76" s="91">
        <v>0</v>
      </c>
      <c r="AN76" s="91">
        <v>0</v>
      </c>
      <c r="AO76" s="91">
        <v>0</v>
      </c>
      <c r="AP76" s="91">
        <v>0</v>
      </c>
      <c r="AQ76" s="91">
        <v>0</v>
      </c>
      <c r="AR76" s="91">
        <v>0</v>
      </c>
      <c r="AS76" s="91">
        <v>0</v>
      </c>
      <c r="AT76" s="91">
        <v>0</v>
      </c>
      <c r="AU76" s="91">
        <v>0</v>
      </c>
      <c r="AV76" s="91">
        <v>0</v>
      </c>
      <c r="AW76" s="91">
        <v>2.5999999999999999E-2</v>
      </c>
      <c r="AX76" s="91">
        <v>1.7000000000000001E-2</v>
      </c>
      <c r="AY76" s="91">
        <v>0</v>
      </c>
      <c r="AZ76" s="91">
        <v>8.9999999999999993E-3</v>
      </c>
      <c r="BA76" s="91">
        <v>1.2E-2</v>
      </c>
      <c r="BB76" s="91">
        <v>0</v>
      </c>
      <c r="BC76" s="91">
        <v>0.06</v>
      </c>
      <c r="BD76" s="91">
        <v>60.734000000000002</v>
      </c>
      <c r="BE76" s="91">
        <v>6.5244999999999997</v>
      </c>
      <c r="BF76" s="91">
        <v>0.56799999999999995</v>
      </c>
      <c r="BG76" s="91">
        <v>0.47799999999999998</v>
      </c>
      <c r="BH76" s="91">
        <v>0.42899999999999999</v>
      </c>
      <c r="BI76" s="91">
        <v>0.5</v>
      </c>
      <c r="BJ76" s="91">
        <v>0.38900000000000001</v>
      </c>
      <c r="BK76" s="91">
        <v>0.2</v>
      </c>
      <c r="BL76" s="91">
        <v>0</v>
      </c>
      <c r="BM76" s="91">
        <v>0.29149999999999998</v>
      </c>
      <c r="BN76" s="91">
        <v>9.1499999999999998E-2</v>
      </c>
      <c r="BO76" s="91">
        <v>0</v>
      </c>
      <c r="BP76" s="91">
        <v>0</v>
      </c>
      <c r="BQ76" s="91">
        <v>2.1110000000001961E-4</v>
      </c>
      <c r="BR76" s="91">
        <v>9.9999999999999978E-2</v>
      </c>
      <c r="BS76" s="91">
        <v>0.24</v>
      </c>
      <c r="BT76" s="91">
        <v>0.24</v>
      </c>
      <c r="BU76" s="91">
        <v>0.36</v>
      </c>
      <c r="BV76" s="91">
        <v>0.19999999999999996</v>
      </c>
      <c r="BW76" s="91">
        <v>0.21999999999999997</v>
      </c>
      <c r="BX76" s="91">
        <v>0.24</v>
      </c>
      <c r="BY76" s="91">
        <v>0.24</v>
      </c>
      <c r="BZ76" s="91">
        <v>0.24</v>
      </c>
      <c r="CA76" s="91">
        <v>0.24</v>
      </c>
      <c r="CB76" s="92">
        <v>0.24</v>
      </c>
    </row>
    <row r="77" spans="1:80" x14ac:dyDescent="0.4">
      <c r="A77" s="89"/>
      <c r="B77" s="50" t="s">
        <v>240</v>
      </c>
      <c r="C77" s="90" t="s">
        <v>179</v>
      </c>
      <c r="D77" s="91">
        <v>86</v>
      </c>
      <c r="E77" s="91">
        <v>83.8</v>
      </c>
      <c r="F77" s="91">
        <v>81.3</v>
      </c>
      <c r="G77" s="91">
        <v>79.400000000000006</v>
      </c>
      <c r="H77" s="91">
        <v>86.8</v>
      </c>
      <c r="I77" s="91">
        <v>82.7</v>
      </c>
      <c r="J77" s="91">
        <v>86.7</v>
      </c>
      <c r="K77" s="91">
        <v>88.4</v>
      </c>
      <c r="L77" s="91">
        <v>89</v>
      </c>
      <c r="M77" s="91">
        <v>90.8</v>
      </c>
      <c r="N77" s="91">
        <v>100.5</v>
      </c>
      <c r="O77" s="91">
        <v>99.2</v>
      </c>
      <c r="P77" s="91">
        <v>95.8</v>
      </c>
      <c r="Q77" s="91">
        <v>103.6</v>
      </c>
      <c r="R77" s="91">
        <v>101.9</v>
      </c>
      <c r="S77" s="91">
        <v>109.9</v>
      </c>
      <c r="T77" s="91">
        <v>110.4</v>
      </c>
      <c r="U77" s="91">
        <v>120.9</v>
      </c>
      <c r="V77" s="91">
        <v>118.4</v>
      </c>
      <c r="W77" s="91">
        <v>120.8</v>
      </c>
      <c r="X77" s="91">
        <v>124.7</v>
      </c>
      <c r="Y77" s="91">
        <v>124.6</v>
      </c>
      <c r="Z77" s="91">
        <v>128</v>
      </c>
      <c r="AA77" s="91">
        <v>136.69999999999999</v>
      </c>
      <c r="AB77" s="91">
        <v>149.69999999999999</v>
      </c>
      <c r="AC77" s="91">
        <v>164</v>
      </c>
      <c r="AD77" s="91">
        <v>203.9</v>
      </c>
      <c r="AE77" s="91">
        <v>258.10000000000002</v>
      </c>
      <c r="AF77" s="91">
        <v>282.89999999999998</v>
      </c>
      <c r="AG77" s="91">
        <v>309.60000000000002</v>
      </c>
      <c r="AH77" s="91">
        <v>340</v>
      </c>
      <c r="AI77" s="91">
        <v>375</v>
      </c>
      <c r="AJ77" s="91">
        <v>424</v>
      </c>
      <c r="AK77" s="91">
        <v>479</v>
      </c>
      <c r="AL77" s="91">
        <v>504</v>
      </c>
      <c r="AM77" s="91">
        <v>524</v>
      </c>
      <c r="AN77" s="91">
        <v>544</v>
      </c>
      <c r="AO77" s="91">
        <v>581</v>
      </c>
      <c r="AP77" s="91">
        <v>590</v>
      </c>
      <c r="AQ77" s="91">
        <v>599</v>
      </c>
      <c r="AR77" s="91">
        <v>610.34400000000005</v>
      </c>
      <c r="AS77" s="91">
        <v>640.85199999999998</v>
      </c>
      <c r="AT77" s="91">
        <v>821.56471568504003</v>
      </c>
      <c r="AU77" s="91">
        <v>966.63</v>
      </c>
      <c r="AV77" s="91">
        <v>1157.8209999999999</v>
      </c>
      <c r="AW77" s="91">
        <v>1286.308</v>
      </c>
      <c r="AX77" s="91">
        <v>1146.847</v>
      </c>
      <c r="AY77" s="91">
        <v>1257.923</v>
      </c>
      <c r="AZ77" s="91">
        <v>1351.4369999999999</v>
      </c>
      <c r="BA77" s="91">
        <v>1288.18</v>
      </c>
      <c r="BB77" s="91">
        <v>1263.556</v>
      </c>
      <c r="BC77" s="91">
        <v>1255.5229999999999</v>
      </c>
      <c r="BD77" s="91">
        <v>1395.876</v>
      </c>
      <c r="BE77" s="91">
        <v>1238</v>
      </c>
      <c r="BF77" s="91"/>
      <c r="BG77" s="91"/>
      <c r="BH77" s="91"/>
      <c r="BI77" s="91"/>
      <c r="BJ77" s="91"/>
      <c r="BK77" s="91"/>
      <c r="BL77" s="91"/>
      <c r="BM77" s="91"/>
      <c r="BN77" s="91"/>
      <c r="BO77" s="91"/>
      <c r="BP77" s="91"/>
      <c r="BQ77" s="91"/>
      <c r="BR77" s="91"/>
      <c r="BS77" s="91"/>
      <c r="BT77" s="91"/>
      <c r="BU77" s="91"/>
      <c r="BV77" s="91"/>
      <c r="BW77" s="91"/>
      <c r="BX77" s="91"/>
      <c r="BY77" s="91"/>
      <c r="BZ77" s="91"/>
      <c r="CA77" s="91"/>
      <c r="CB77" s="92"/>
    </row>
    <row r="78" spans="1:80" x14ac:dyDescent="0.4">
      <c r="A78" s="89"/>
      <c r="B78" s="50" t="s">
        <v>241</v>
      </c>
      <c r="C78" s="90" t="s">
        <v>179</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c r="AG78" s="91">
        <v>0</v>
      </c>
      <c r="AH78" s="91">
        <v>0</v>
      </c>
      <c r="AI78" s="91">
        <v>0</v>
      </c>
      <c r="AJ78" s="91">
        <v>0</v>
      </c>
      <c r="AK78" s="91">
        <v>0</v>
      </c>
      <c r="AL78" s="91">
        <v>0</v>
      </c>
      <c r="AM78" s="91">
        <v>0</v>
      </c>
      <c r="AN78" s="91">
        <v>0</v>
      </c>
      <c r="AO78" s="91">
        <v>0</v>
      </c>
      <c r="AP78" s="91">
        <v>0</v>
      </c>
      <c r="AQ78" s="91">
        <v>0</v>
      </c>
      <c r="AR78" s="91">
        <v>0</v>
      </c>
      <c r="AS78" s="91">
        <v>0</v>
      </c>
      <c r="AT78" s="91">
        <v>0</v>
      </c>
      <c r="AU78" s="91">
        <v>0</v>
      </c>
      <c r="AV78" s="91">
        <v>0</v>
      </c>
      <c r="AW78" s="91">
        <v>0</v>
      </c>
      <c r="AX78" s="91">
        <v>0</v>
      </c>
      <c r="AY78" s="91">
        <v>0</v>
      </c>
      <c r="AZ78" s="91">
        <v>0</v>
      </c>
      <c r="BA78" s="91">
        <v>190.64</v>
      </c>
      <c r="BB78" s="91">
        <v>194.422</v>
      </c>
      <c r="BC78" s="91">
        <v>759.476</v>
      </c>
      <c r="BD78" s="91">
        <v>1749.268</v>
      </c>
      <c r="BE78" s="91">
        <v>1680.5630000000001</v>
      </c>
      <c r="BF78" s="91">
        <v>1705.4359999999999</v>
      </c>
      <c r="BG78" s="91">
        <v>1915.596</v>
      </c>
      <c r="BH78" s="91">
        <v>1962.34</v>
      </c>
      <c r="BI78" s="91">
        <v>1981.7470000000001</v>
      </c>
      <c r="BJ78" s="91">
        <v>2015.0229999999999</v>
      </c>
      <c r="BK78" s="91">
        <v>2070.2523382699997</v>
      </c>
      <c r="BL78" s="91">
        <v>2700.6948084699998</v>
      </c>
      <c r="BM78" s="91">
        <v>2734.8132516599994</v>
      </c>
      <c r="BN78" s="91">
        <v>2759.4819029400005</v>
      </c>
      <c r="BO78" s="91">
        <v>2149.2390251900001</v>
      </c>
      <c r="BP78" s="91">
        <v>2144.0899999999997</v>
      </c>
      <c r="BQ78" s="91">
        <v>2140.0809990000007</v>
      </c>
      <c r="BR78" s="91">
        <v>2116.9060000000004</v>
      </c>
      <c r="BS78" s="91">
        <v>2073.1628880400003</v>
      </c>
      <c r="BT78" s="91">
        <v>2048.8185346599998</v>
      </c>
      <c r="BU78" s="91">
        <v>2022.5266947100001</v>
      </c>
      <c r="BV78" s="91">
        <v>1995.3827969600002</v>
      </c>
      <c r="BW78" s="91">
        <v>1969.7804778422535</v>
      </c>
      <c r="BX78" s="91">
        <v>1949.2101222908445</v>
      </c>
      <c r="BY78" s="91">
        <v>1970.7258887569851</v>
      </c>
      <c r="BZ78" s="91">
        <v>2003.5457846053857</v>
      </c>
      <c r="CA78" s="91">
        <v>2041.8737665882509</v>
      </c>
      <c r="CB78" s="92">
        <v>2083.2418582822197</v>
      </c>
    </row>
    <row r="79" spans="1:80" x14ac:dyDescent="0.4">
      <c r="A79" s="89"/>
      <c r="B79" s="50" t="s">
        <v>242</v>
      </c>
      <c r="C79" s="90" t="s">
        <v>189</v>
      </c>
      <c r="D79" s="91">
        <v>0</v>
      </c>
      <c r="E79" s="91">
        <v>0</v>
      </c>
      <c r="F79" s="91">
        <v>0</v>
      </c>
      <c r="G79" s="91">
        <v>0</v>
      </c>
      <c r="H79" s="91">
        <v>0</v>
      </c>
      <c r="I79" s="91">
        <v>0</v>
      </c>
      <c r="J79" s="91">
        <v>0</v>
      </c>
      <c r="K79" s="91">
        <v>0</v>
      </c>
      <c r="L79" s="91">
        <v>0</v>
      </c>
      <c r="M79" s="91">
        <v>0</v>
      </c>
      <c r="N79" s="91">
        <v>0</v>
      </c>
      <c r="O79" s="91">
        <v>0</v>
      </c>
      <c r="P79" s="91">
        <v>0</v>
      </c>
      <c r="Q79" s="91">
        <v>0</v>
      </c>
      <c r="R79" s="91">
        <v>0</v>
      </c>
      <c r="S79" s="91">
        <v>0</v>
      </c>
      <c r="T79" s="91">
        <v>0</v>
      </c>
      <c r="U79" s="91">
        <v>0</v>
      </c>
      <c r="V79" s="91">
        <v>0</v>
      </c>
      <c r="W79" s="91">
        <v>0</v>
      </c>
      <c r="X79" s="91">
        <v>0</v>
      </c>
      <c r="Y79" s="91">
        <v>0</v>
      </c>
      <c r="Z79" s="91">
        <v>0</v>
      </c>
      <c r="AA79" s="91">
        <v>0</v>
      </c>
      <c r="AB79" s="91">
        <v>0</v>
      </c>
      <c r="AC79" s="91">
        <v>0</v>
      </c>
      <c r="AD79" s="91">
        <v>0</v>
      </c>
      <c r="AE79" s="91">
        <v>0</v>
      </c>
      <c r="AF79" s="91">
        <v>0</v>
      </c>
      <c r="AG79" s="91">
        <v>0</v>
      </c>
      <c r="AH79" s="91">
        <v>0</v>
      </c>
      <c r="AI79" s="91">
        <v>0</v>
      </c>
      <c r="AJ79" s="91">
        <v>0</v>
      </c>
      <c r="AK79" s="91">
        <v>0</v>
      </c>
      <c r="AL79" s="91">
        <v>0</v>
      </c>
      <c r="AM79" s="91">
        <v>0</v>
      </c>
      <c r="AN79" s="91">
        <v>0</v>
      </c>
      <c r="AO79" s="91">
        <v>0</v>
      </c>
      <c r="AP79" s="91">
        <v>0</v>
      </c>
      <c r="AQ79" s="91">
        <v>0</v>
      </c>
      <c r="AR79" s="91">
        <v>33.869999999999997</v>
      </c>
      <c r="AS79" s="91">
        <v>25.613</v>
      </c>
      <c r="AT79" s="91">
        <v>10.731</v>
      </c>
      <c r="AU79" s="91">
        <v>4.2610000000000001</v>
      </c>
      <c r="AV79" s="91">
        <v>2.2210000000000001</v>
      </c>
      <c r="AW79" s="91">
        <v>1.3009999999999999</v>
      </c>
      <c r="AX79" s="91">
        <v>0.84199999999999997</v>
      </c>
      <c r="AY79" s="91">
        <v>1.5860000000000001</v>
      </c>
      <c r="AZ79" s="91">
        <v>0</v>
      </c>
      <c r="BA79" s="91">
        <v>0.22500000000000001</v>
      </c>
      <c r="BB79" s="91">
        <v>0.53600000000000003</v>
      </c>
      <c r="BC79" s="91">
        <v>0.21700000000000003</v>
      </c>
      <c r="BD79" s="91">
        <v>4.3999999999999997E-2</v>
      </c>
      <c r="BE79" s="91">
        <v>0.34199999999999997</v>
      </c>
      <c r="BF79" s="91">
        <v>0.34199999999999997</v>
      </c>
      <c r="BG79" s="91">
        <v>0.127</v>
      </c>
      <c r="BH79" s="91">
        <v>8.6999999999999994E-2</v>
      </c>
      <c r="BI79" s="91">
        <v>0</v>
      </c>
      <c r="BJ79" s="91">
        <v>0</v>
      </c>
      <c r="BK79" s="91">
        <v>0</v>
      </c>
      <c r="BL79" s="91">
        <v>0</v>
      </c>
      <c r="BM79" s="91">
        <v>0</v>
      </c>
      <c r="BN79" s="91">
        <v>0</v>
      </c>
      <c r="BO79" s="91">
        <v>0</v>
      </c>
      <c r="BP79" s="91">
        <v>0</v>
      </c>
      <c r="BQ79" s="91">
        <v>0</v>
      </c>
      <c r="BR79" s="91">
        <v>0</v>
      </c>
      <c r="BS79" s="91">
        <v>0</v>
      </c>
      <c r="BT79" s="91">
        <v>0</v>
      </c>
      <c r="BU79" s="91">
        <v>0</v>
      </c>
      <c r="BV79" s="91">
        <v>0</v>
      </c>
      <c r="BW79" s="91">
        <v>0</v>
      </c>
      <c r="BX79" s="91">
        <v>0</v>
      </c>
      <c r="BY79" s="91">
        <v>0</v>
      </c>
      <c r="BZ79" s="91">
        <v>0</v>
      </c>
      <c r="CA79" s="91">
        <v>0</v>
      </c>
      <c r="CB79" s="92">
        <v>0</v>
      </c>
    </row>
    <row r="80" spans="1:80" x14ac:dyDescent="0.4">
      <c r="A80" s="89"/>
      <c r="B80" s="50" t="s">
        <v>243</v>
      </c>
      <c r="C80" s="90" t="s">
        <v>179</v>
      </c>
      <c r="D80" s="91">
        <v>12.1</v>
      </c>
      <c r="E80" s="91">
        <v>23</v>
      </c>
      <c r="F80" s="91">
        <v>26.9</v>
      </c>
      <c r="G80" s="91">
        <v>27.7</v>
      </c>
      <c r="H80" s="91">
        <v>33.1</v>
      </c>
      <c r="I80" s="91">
        <v>38.5</v>
      </c>
      <c r="J80" s="91">
        <v>41.8</v>
      </c>
      <c r="K80" s="91">
        <v>49.7</v>
      </c>
      <c r="L80" s="91">
        <v>53</v>
      </c>
      <c r="M80" s="91">
        <v>55.8</v>
      </c>
      <c r="N80" s="91">
        <v>71</v>
      </c>
      <c r="O80" s="91">
        <v>74.3</v>
      </c>
      <c r="P80" s="91">
        <v>75.900000000000006</v>
      </c>
      <c r="Q80" s="91">
        <v>89.6</v>
      </c>
      <c r="R80" s="91">
        <v>91.7</v>
      </c>
      <c r="S80" s="91">
        <v>109.7</v>
      </c>
      <c r="T80" s="91">
        <v>116.8</v>
      </c>
      <c r="U80" s="91">
        <v>137.80000000000001</v>
      </c>
      <c r="V80" s="91">
        <v>138.69999999999999</v>
      </c>
      <c r="W80" s="91">
        <v>145.69999999999999</v>
      </c>
      <c r="X80" s="91">
        <v>152.5</v>
      </c>
      <c r="Y80" s="91">
        <v>158.9</v>
      </c>
      <c r="Z80" s="91">
        <v>0</v>
      </c>
      <c r="AA80" s="91">
        <v>0</v>
      </c>
      <c r="AB80" s="91">
        <v>0</v>
      </c>
      <c r="AC80" s="91">
        <v>0</v>
      </c>
      <c r="AD80" s="91">
        <v>0</v>
      </c>
      <c r="AE80" s="91">
        <v>0</v>
      </c>
      <c r="AF80" s="91">
        <v>0</v>
      </c>
      <c r="AG80" s="91">
        <v>0</v>
      </c>
      <c r="AH80" s="91">
        <v>0</v>
      </c>
      <c r="AI80" s="91">
        <v>0.06</v>
      </c>
      <c r="AJ80" s="91">
        <v>0.06</v>
      </c>
      <c r="AK80" s="91">
        <v>0.06</v>
      </c>
      <c r="AL80" s="91">
        <v>0.06</v>
      </c>
      <c r="AM80" s="91">
        <v>0.06</v>
      </c>
      <c r="AN80" s="91">
        <v>0.06</v>
      </c>
      <c r="AO80" s="91">
        <v>0.06</v>
      </c>
      <c r="AP80" s="91">
        <v>0.06</v>
      </c>
      <c r="AQ80" s="91">
        <v>0.06</v>
      </c>
      <c r="AR80" s="91">
        <v>0.06</v>
      </c>
      <c r="AS80" s="91">
        <v>0.06</v>
      </c>
      <c r="AT80" s="91">
        <v>0.01</v>
      </c>
      <c r="AU80" s="91">
        <v>0</v>
      </c>
      <c r="AV80" s="91">
        <v>2.4990000000020953</v>
      </c>
      <c r="AW80" s="91">
        <v>0</v>
      </c>
      <c r="AX80" s="91">
        <v>0</v>
      </c>
      <c r="AY80" s="91">
        <v>-6.8000008352109287E-5</v>
      </c>
      <c r="AZ80" s="91">
        <v>0</v>
      </c>
      <c r="BA80" s="91">
        <v>0.64500900000683026</v>
      </c>
      <c r="BB80" s="91">
        <v>8.6000000030500817E-2</v>
      </c>
      <c r="BC80" s="91">
        <v>0.93610000001639126</v>
      </c>
      <c r="BD80" s="91">
        <v>0.23865792713151279</v>
      </c>
      <c r="BE80" s="91">
        <v>0.17703000000000024</v>
      </c>
      <c r="BF80" s="91">
        <v>0.19800000000000006</v>
      </c>
      <c r="BG80" s="91">
        <v>0.15174200000000004</v>
      </c>
      <c r="BH80" s="91">
        <v>0</v>
      </c>
      <c r="BI80" s="91">
        <v>0</v>
      </c>
      <c r="BJ80" s="91">
        <v>-0.14862890000000004</v>
      </c>
      <c r="BK80" s="91">
        <v>0</v>
      </c>
      <c r="BL80" s="91">
        <v>0</v>
      </c>
      <c r="BM80" s="91">
        <v>0</v>
      </c>
      <c r="BN80" s="91">
        <v>0</v>
      </c>
      <c r="BO80" s="91">
        <v>0</v>
      </c>
      <c r="BP80" s="91">
        <v>0</v>
      </c>
      <c r="BQ80" s="91">
        <v>0</v>
      </c>
      <c r="BR80" s="91">
        <v>0</v>
      </c>
      <c r="BS80" s="91">
        <v>0</v>
      </c>
      <c r="BT80" s="91">
        <v>0</v>
      </c>
      <c r="BU80" s="91">
        <v>0</v>
      </c>
      <c r="BV80" s="91">
        <v>0</v>
      </c>
      <c r="BW80" s="91">
        <v>0</v>
      </c>
      <c r="BX80" s="91">
        <v>0</v>
      </c>
      <c r="BY80" s="91">
        <v>0</v>
      </c>
      <c r="BZ80" s="91">
        <v>0</v>
      </c>
      <c r="CA80" s="91">
        <v>0</v>
      </c>
      <c r="CB80" s="92">
        <v>0</v>
      </c>
    </row>
    <row r="81" spans="1:80" s="66" customFormat="1" ht="26.25" customHeight="1" x14ac:dyDescent="0.4">
      <c r="A81" s="100"/>
      <c r="B81" s="66" t="s">
        <v>244</v>
      </c>
      <c r="C81" s="101"/>
      <c r="D81" s="52">
        <f t="shared" ref="D81:AI81" si="14">SUM(D$5:D$10,D$13:D$20,D$23:D$27,D$31:D$38,D$41:D$60,D$63:D$80)</f>
        <v>471.3</v>
      </c>
      <c r="E81" s="52">
        <f t="shared" si="14"/>
        <v>597.79999999999995</v>
      </c>
      <c r="F81" s="52">
        <f t="shared" si="14"/>
        <v>610.49999999999989</v>
      </c>
      <c r="G81" s="52">
        <f t="shared" si="14"/>
        <v>642.1</v>
      </c>
      <c r="H81" s="52">
        <f t="shared" si="14"/>
        <v>775.19999999999993</v>
      </c>
      <c r="I81" s="52">
        <f t="shared" si="14"/>
        <v>816.70000000000016</v>
      </c>
      <c r="J81" s="52">
        <f t="shared" si="14"/>
        <v>839.2</v>
      </c>
      <c r="K81" s="52">
        <f t="shared" si="14"/>
        <v>942.30000000000007</v>
      </c>
      <c r="L81" s="52">
        <f t="shared" si="14"/>
        <v>980.8</v>
      </c>
      <c r="M81" s="52">
        <f t="shared" si="14"/>
        <v>1051.0999999999999</v>
      </c>
      <c r="N81" s="52">
        <f t="shared" si="14"/>
        <v>1287</v>
      </c>
      <c r="O81" s="52">
        <f t="shared" si="14"/>
        <v>1350.4</v>
      </c>
      <c r="P81" s="52">
        <f t="shared" si="14"/>
        <v>1389.8000000000002</v>
      </c>
      <c r="Q81" s="52">
        <f t="shared" si="14"/>
        <v>1553.0999999999997</v>
      </c>
      <c r="R81" s="52">
        <f t="shared" si="14"/>
        <v>1645.8000000000002</v>
      </c>
      <c r="S81" s="52">
        <f t="shared" si="14"/>
        <v>1890.6000000000001</v>
      </c>
      <c r="T81" s="52">
        <f t="shared" si="14"/>
        <v>1962.1000000000001</v>
      </c>
      <c r="U81" s="52">
        <f t="shared" si="14"/>
        <v>2322.4</v>
      </c>
      <c r="V81" s="52">
        <f t="shared" si="14"/>
        <v>2456.5</v>
      </c>
      <c r="W81" s="52">
        <f t="shared" si="14"/>
        <v>2789.5999999999995</v>
      </c>
      <c r="X81" s="52">
        <f t="shared" si="14"/>
        <v>3172.2</v>
      </c>
      <c r="Y81" s="52">
        <f t="shared" si="14"/>
        <v>3392.1</v>
      </c>
      <c r="Z81" s="52">
        <f t="shared" si="14"/>
        <v>3636.5000000000005</v>
      </c>
      <c r="AA81" s="52">
        <f t="shared" si="14"/>
        <v>4229.8</v>
      </c>
      <c r="AB81" s="52">
        <f t="shared" si="14"/>
        <v>4897.7</v>
      </c>
      <c r="AC81" s="52">
        <f t="shared" si="14"/>
        <v>5504.9989999999998</v>
      </c>
      <c r="AD81" s="52">
        <f t="shared" si="14"/>
        <v>6901.7269999999999</v>
      </c>
      <c r="AE81" s="52">
        <f t="shared" si="14"/>
        <v>9337.5789999999997</v>
      </c>
      <c r="AF81" s="52">
        <f t="shared" si="14"/>
        <v>11114.196</v>
      </c>
      <c r="AG81" s="52">
        <f t="shared" si="14"/>
        <v>13367.12</v>
      </c>
      <c r="AH81" s="52">
        <f t="shared" si="14"/>
        <v>15873</v>
      </c>
      <c r="AI81" s="52">
        <f t="shared" si="14"/>
        <v>18777.060000000001</v>
      </c>
      <c r="AJ81" s="52">
        <f t="shared" ref="AJ81:BP81" si="15">SUM(AJ$5:AJ$10,AJ$13:AJ$20,AJ$23:AJ$27,AJ$31:AJ$38,AJ$41:AJ$60,AJ$63:AJ$80)</f>
        <v>22658.06</v>
      </c>
      <c r="AK81" s="52">
        <f t="shared" si="15"/>
        <v>27698.31</v>
      </c>
      <c r="AL81" s="52">
        <f t="shared" si="15"/>
        <v>31628.06</v>
      </c>
      <c r="AM81" s="52">
        <f t="shared" si="15"/>
        <v>35332.06</v>
      </c>
      <c r="AN81" s="52">
        <f t="shared" si="15"/>
        <v>38251.06</v>
      </c>
      <c r="AO81" s="52">
        <f t="shared" si="15"/>
        <v>41768.06</v>
      </c>
      <c r="AP81" s="52">
        <f t="shared" si="15"/>
        <v>44917.657999999996</v>
      </c>
      <c r="AQ81" s="52">
        <f t="shared" si="15"/>
        <v>46700.743999999992</v>
      </c>
      <c r="AR81" s="52">
        <f t="shared" si="15"/>
        <v>47317.750509999998</v>
      </c>
      <c r="AS81" s="52">
        <f t="shared" si="15"/>
        <v>50314.249480999992</v>
      </c>
      <c r="AT81" s="52">
        <f t="shared" si="15"/>
        <v>56478.799715685047</v>
      </c>
      <c r="AU81" s="52">
        <f t="shared" si="15"/>
        <v>66302.888468443314</v>
      </c>
      <c r="AV81" s="52">
        <f t="shared" si="15"/>
        <v>75257.45199999999</v>
      </c>
      <c r="AW81" s="52">
        <f t="shared" si="15"/>
        <v>82437.566000000006</v>
      </c>
      <c r="AX81" s="52">
        <f t="shared" si="15"/>
        <v>84862.667213999986</v>
      </c>
      <c r="AY81" s="52">
        <f t="shared" si="15"/>
        <v>88710.819153041331</v>
      </c>
      <c r="AZ81" s="52">
        <f t="shared" si="15"/>
        <v>92217.949756999995</v>
      </c>
      <c r="BA81" s="52">
        <f t="shared" si="15"/>
        <v>93347.393757000013</v>
      </c>
      <c r="BB81" s="52">
        <f t="shared" si="15"/>
        <v>95565.317560038413</v>
      </c>
      <c r="BC81" s="52">
        <f t="shared" si="15"/>
        <v>99048.585242467729</v>
      </c>
      <c r="BD81" s="52">
        <f t="shared" si="15"/>
        <v>101373.84078511488</v>
      </c>
      <c r="BE81" s="52">
        <f t="shared" si="15"/>
        <v>106706.03289265554</v>
      </c>
      <c r="BF81" s="52">
        <f t="shared" si="15"/>
        <v>110301.5590763475</v>
      </c>
      <c r="BG81" s="52">
        <f t="shared" si="15"/>
        <v>105790.62308501704</v>
      </c>
      <c r="BH81" s="52">
        <f t="shared" si="15"/>
        <v>111092.52413748042</v>
      </c>
      <c r="BI81" s="52">
        <f t="shared" si="15"/>
        <v>115802.99954677367</v>
      </c>
      <c r="BJ81" s="52">
        <f t="shared" si="15"/>
        <v>119213.89655344037</v>
      </c>
      <c r="BK81" s="52">
        <f t="shared" si="15"/>
        <v>126242.20586285737</v>
      </c>
      <c r="BL81" s="52">
        <f t="shared" si="15"/>
        <v>135757.16542445365</v>
      </c>
      <c r="BM81" s="52">
        <f t="shared" si="15"/>
        <v>148004.00969052216</v>
      </c>
      <c r="BN81" s="52">
        <f t="shared" si="15"/>
        <v>153361.5551698035</v>
      </c>
      <c r="BO81" s="52">
        <f t="shared" si="15"/>
        <v>158960.44687856638</v>
      </c>
      <c r="BP81" s="52">
        <f t="shared" si="15"/>
        <v>166552.67893256198</v>
      </c>
      <c r="BQ81" s="52">
        <f t="shared" ref="BQ81:CB81" si="16">SUM(BQ$5:BQ$10,BQ$13:BQ$20,BQ$23:BQ$27,BQ$31:BQ$38,BQ$41:BQ$60,BQ$63:BQ$70,BQ73,BQ$76:BQ$80)</f>
        <v>164132.18598876672</v>
      </c>
      <c r="BR81" s="52">
        <f t="shared" si="16"/>
        <v>168287.22403787507</v>
      </c>
      <c r="BS81" s="52">
        <f t="shared" si="16"/>
        <v>171802.20711797109</v>
      </c>
      <c r="BT81" s="52">
        <f t="shared" si="16"/>
        <v>173862.19025545006</v>
      </c>
      <c r="BU81" s="52">
        <f t="shared" si="16"/>
        <v>178137.7149972867</v>
      </c>
      <c r="BV81" s="52">
        <f t="shared" si="16"/>
        <v>183884.13760411137</v>
      </c>
      <c r="BW81" s="52">
        <f t="shared" si="16"/>
        <v>192001.05334834615</v>
      </c>
      <c r="BX81" s="52">
        <f t="shared" si="16"/>
        <v>188313.27438159529</v>
      </c>
      <c r="BY81" s="52">
        <f t="shared" si="16"/>
        <v>194798.97526744622</v>
      </c>
      <c r="BZ81" s="52">
        <f t="shared" si="16"/>
        <v>203461.45906789269</v>
      </c>
      <c r="CA81" s="52">
        <f t="shared" si="16"/>
        <v>213197.0537654908</v>
      </c>
      <c r="CB81" s="53">
        <f t="shared" si="16"/>
        <v>222875.47555473386</v>
      </c>
    </row>
    <row r="82" spans="1:80" ht="26.25" customHeight="1" x14ac:dyDescent="0.4">
      <c r="A82" s="89"/>
      <c r="B82" s="14" t="s">
        <v>245</v>
      </c>
      <c r="D82" s="102">
        <f t="shared" ref="D82:AI82" si="17">SUMIF($C$5:$C$80,"(C)",D$5:D$80)</f>
        <v>250.8</v>
      </c>
      <c r="E82" s="102">
        <f t="shared" si="17"/>
        <v>354.9</v>
      </c>
      <c r="F82" s="102">
        <f t="shared" si="17"/>
        <v>355.9</v>
      </c>
      <c r="G82" s="102">
        <f t="shared" si="17"/>
        <v>377.3</v>
      </c>
      <c r="H82" s="102">
        <f t="shared" si="17"/>
        <v>449.5</v>
      </c>
      <c r="I82" s="102">
        <f t="shared" si="17"/>
        <v>471.7</v>
      </c>
      <c r="J82" s="102">
        <f t="shared" si="17"/>
        <v>480.3</v>
      </c>
      <c r="K82" s="102">
        <f t="shared" si="17"/>
        <v>583.5</v>
      </c>
      <c r="L82" s="102">
        <f t="shared" si="17"/>
        <v>603.69999999999993</v>
      </c>
      <c r="M82" s="102">
        <f t="shared" si="17"/>
        <v>662.69999999999993</v>
      </c>
      <c r="N82" s="102">
        <f t="shared" si="17"/>
        <v>857.8</v>
      </c>
      <c r="O82" s="102">
        <f t="shared" si="17"/>
        <v>891</v>
      </c>
      <c r="P82" s="102">
        <f t="shared" si="17"/>
        <v>907.6</v>
      </c>
      <c r="Q82" s="102">
        <f t="shared" si="17"/>
        <v>1054.8</v>
      </c>
      <c r="R82" s="102">
        <f t="shared" si="17"/>
        <v>1117.0999999999999</v>
      </c>
      <c r="S82" s="102">
        <f t="shared" si="17"/>
        <v>1313.7999999999997</v>
      </c>
      <c r="T82" s="102">
        <f t="shared" si="17"/>
        <v>1368.5</v>
      </c>
      <c r="U82" s="102">
        <f t="shared" si="17"/>
        <v>1671.5</v>
      </c>
      <c r="V82" s="102">
        <f t="shared" si="17"/>
        <v>1752.6999999999998</v>
      </c>
      <c r="W82" s="102">
        <f t="shared" si="17"/>
        <v>1977.2</v>
      </c>
      <c r="X82" s="102">
        <f t="shared" si="17"/>
        <v>2169</v>
      </c>
      <c r="Y82" s="102">
        <f t="shared" si="17"/>
        <v>2298.7000000000003</v>
      </c>
      <c r="Z82" s="102">
        <f t="shared" si="17"/>
        <v>2521.6</v>
      </c>
      <c r="AA82" s="102">
        <f t="shared" si="17"/>
        <v>2950.6</v>
      </c>
      <c r="AB82" s="102">
        <f t="shared" si="17"/>
        <v>3340.2999999999997</v>
      </c>
      <c r="AC82" s="102">
        <f t="shared" si="17"/>
        <v>3852.5990000000002</v>
      </c>
      <c r="AD82" s="102">
        <f t="shared" si="17"/>
        <v>4918.3270000000002</v>
      </c>
      <c r="AE82" s="102">
        <f t="shared" si="17"/>
        <v>6583.9790000000003</v>
      </c>
      <c r="AF82" s="102">
        <f t="shared" si="17"/>
        <v>7801.2960000000003</v>
      </c>
      <c r="AG82" s="102">
        <f t="shared" si="17"/>
        <v>9082.32</v>
      </c>
      <c r="AH82" s="102">
        <f t="shared" si="17"/>
        <v>10460</v>
      </c>
      <c r="AI82" s="102">
        <f t="shared" si="17"/>
        <v>11937</v>
      </c>
      <c r="AJ82" s="102">
        <f t="shared" ref="AJ82:BO82" si="18">SUMIF($C$5:$C$80,"(C)",AJ$5:AJ$80)</f>
        <v>14529</v>
      </c>
      <c r="AK82" s="102">
        <f t="shared" si="18"/>
        <v>16863</v>
      </c>
      <c r="AL82" s="102">
        <f t="shared" si="18"/>
        <v>18210</v>
      </c>
      <c r="AM82" s="102">
        <f t="shared" si="18"/>
        <v>19798</v>
      </c>
      <c r="AN82" s="102">
        <f t="shared" si="18"/>
        <v>20863</v>
      </c>
      <c r="AO82" s="102">
        <f t="shared" si="18"/>
        <v>22448</v>
      </c>
      <c r="AP82" s="102">
        <f t="shared" si="18"/>
        <v>24257.598000000002</v>
      </c>
      <c r="AQ82" s="102">
        <f t="shared" si="18"/>
        <v>25406.486000000001</v>
      </c>
      <c r="AR82" s="102">
        <f t="shared" si="18"/>
        <v>26034.205999999998</v>
      </c>
      <c r="AS82" s="102">
        <f t="shared" si="18"/>
        <v>27702.068000000003</v>
      </c>
      <c r="AT82" s="102">
        <f t="shared" si="18"/>
        <v>30508.146000000001</v>
      </c>
      <c r="AU82" s="102">
        <f t="shared" si="18"/>
        <v>35252.114000000001</v>
      </c>
      <c r="AV82" s="102">
        <f t="shared" si="18"/>
        <v>37320.296999999999</v>
      </c>
      <c r="AW82" s="102">
        <f t="shared" si="18"/>
        <v>39538.795000000006</v>
      </c>
      <c r="AX82" s="102">
        <f t="shared" si="18"/>
        <v>39824.572</v>
      </c>
      <c r="AY82" s="102">
        <f t="shared" si="18"/>
        <v>40701.778000000006</v>
      </c>
      <c r="AZ82" s="102">
        <f t="shared" si="18"/>
        <v>42158.667000000001</v>
      </c>
      <c r="BA82" s="102">
        <f t="shared" si="18"/>
        <v>43119.707999999999</v>
      </c>
      <c r="BB82" s="102">
        <f t="shared" si="18"/>
        <v>45018.209000000003</v>
      </c>
      <c r="BC82" s="102">
        <f t="shared" si="18"/>
        <v>46884.317999999999</v>
      </c>
      <c r="BD82" s="102">
        <f t="shared" si="18"/>
        <v>47796.771000000001</v>
      </c>
      <c r="BE82" s="102">
        <f t="shared" si="18"/>
        <v>51093.595998929333</v>
      </c>
      <c r="BF82" s="102">
        <f t="shared" si="18"/>
        <v>53686.5287096147</v>
      </c>
      <c r="BG82" s="102">
        <f t="shared" si="18"/>
        <v>56079.337540435692</v>
      </c>
      <c r="BH82" s="102">
        <f t="shared" si="18"/>
        <v>58408.538999999997</v>
      </c>
      <c r="BI82" s="102">
        <f t="shared" si="18"/>
        <v>60914.807692682669</v>
      </c>
      <c r="BJ82" s="102">
        <f t="shared" si="18"/>
        <v>63129.216045855108</v>
      </c>
      <c r="BK82" s="102">
        <f t="shared" si="18"/>
        <v>67411.978362963171</v>
      </c>
      <c r="BL82" s="102">
        <f t="shared" si="18"/>
        <v>72671.184816889407</v>
      </c>
      <c r="BM82" s="102">
        <f t="shared" si="18"/>
        <v>77814.820358342375</v>
      </c>
      <c r="BN82" s="102">
        <f t="shared" si="18"/>
        <v>80345.367492594727</v>
      </c>
      <c r="BO82" s="102">
        <f t="shared" si="18"/>
        <v>84501.883808506493</v>
      </c>
      <c r="BP82" s="102">
        <f t="shared" ref="BP82:CB82" si="19">SUMIF($C$5:$C$80,"(C)",BP$5:BP$80)</f>
        <v>89391.276039061704</v>
      </c>
      <c r="BQ82" s="102">
        <f t="shared" si="19"/>
        <v>91660.368819799987</v>
      </c>
      <c r="BR82" s="102">
        <f t="shared" si="19"/>
        <v>94520.993083800029</v>
      </c>
      <c r="BS82" s="102">
        <f t="shared" si="19"/>
        <v>97595.057103989995</v>
      </c>
      <c r="BT82" s="102">
        <f t="shared" si="19"/>
        <v>99897.057583039947</v>
      </c>
      <c r="BU82" s="102">
        <f t="shared" si="19"/>
        <v>102041.6328994677</v>
      </c>
      <c r="BV82" s="102">
        <f t="shared" si="19"/>
        <v>104804.67483558998</v>
      </c>
      <c r="BW82" s="102">
        <f t="shared" si="19"/>
        <v>106857.6104351133</v>
      </c>
      <c r="BX82" s="102">
        <f t="shared" si="19"/>
        <v>110601.45984186319</v>
      </c>
      <c r="BY82" s="102">
        <f t="shared" si="19"/>
        <v>115280.37968474066</v>
      </c>
      <c r="BZ82" s="102">
        <f t="shared" si="19"/>
        <v>121321.12682630522</v>
      </c>
      <c r="CA82" s="102">
        <f t="shared" si="19"/>
        <v>128054.09977923568</v>
      </c>
      <c r="CB82" s="103">
        <f t="shared" si="19"/>
        <v>134435.09670454837</v>
      </c>
    </row>
    <row r="83" spans="1:80" x14ac:dyDescent="0.4">
      <c r="A83" s="89"/>
      <c r="B83" s="14" t="s">
        <v>246</v>
      </c>
      <c r="D83" s="102">
        <f t="shared" ref="D83:AI83" si="20">SUMIF($C$5:$C$80,"(IR)",D$5:D$80)</f>
        <v>62.5</v>
      </c>
      <c r="E83" s="102">
        <f t="shared" si="20"/>
        <v>75.2</v>
      </c>
      <c r="F83" s="102">
        <f t="shared" si="20"/>
        <v>84.5</v>
      </c>
      <c r="G83" s="102">
        <f t="shared" si="20"/>
        <v>94.6</v>
      </c>
      <c r="H83" s="102">
        <f t="shared" si="20"/>
        <v>118.6</v>
      </c>
      <c r="I83" s="102">
        <f t="shared" si="20"/>
        <v>120.3</v>
      </c>
      <c r="J83" s="102">
        <f t="shared" si="20"/>
        <v>125.4</v>
      </c>
      <c r="K83" s="102">
        <f t="shared" si="20"/>
        <v>114.1</v>
      </c>
      <c r="L83" s="102">
        <f t="shared" si="20"/>
        <v>121.3</v>
      </c>
      <c r="M83" s="102">
        <f t="shared" si="20"/>
        <v>119.6</v>
      </c>
      <c r="N83" s="102">
        <f t="shared" si="20"/>
        <v>131.80000000000001</v>
      </c>
      <c r="O83" s="102">
        <f t="shared" si="20"/>
        <v>158.5</v>
      </c>
      <c r="P83" s="102">
        <f t="shared" si="20"/>
        <v>179.5</v>
      </c>
      <c r="Q83" s="102">
        <f t="shared" si="20"/>
        <v>171.1</v>
      </c>
      <c r="R83" s="102">
        <f t="shared" si="20"/>
        <v>199.8</v>
      </c>
      <c r="S83" s="102">
        <f t="shared" si="20"/>
        <v>217.4</v>
      </c>
      <c r="T83" s="102">
        <f t="shared" si="20"/>
        <v>223.3</v>
      </c>
      <c r="U83" s="102">
        <f t="shared" si="20"/>
        <v>245.9</v>
      </c>
      <c r="V83" s="102">
        <f t="shared" si="20"/>
        <v>297.5</v>
      </c>
      <c r="W83" s="102">
        <f t="shared" si="20"/>
        <v>385.7</v>
      </c>
      <c r="X83" s="102">
        <f t="shared" si="20"/>
        <v>428.9</v>
      </c>
      <c r="Y83" s="102">
        <f t="shared" si="20"/>
        <v>470.7</v>
      </c>
      <c r="Z83" s="102">
        <f t="shared" si="20"/>
        <v>563.79999999999995</v>
      </c>
      <c r="AA83" s="102">
        <f t="shared" si="20"/>
        <v>686.1</v>
      </c>
      <c r="AB83" s="102">
        <f t="shared" si="20"/>
        <v>845.3</v>
      </c>
      <c r="AC83" s="102">
        <f t="shared" si="20"/>
        <v>974.30000000000007</v>
      </c>
      <c r="AD83" s="102">
        <f t="shared" si="20"/>
        <v>1208.2</v>
      </c>
      <c r="AE83" s="102">
        <f t="shared" si="20"/>
        <v>1651.1</v>
      </c>
      <c r="AF83" s="102">
        <f t="shared" si="20"/>
        <v>2081.9</v>
      </c>
      <c r="AG83" s="102">
        <f t="shared" si="20"/>
        <v>2509.3000000000002</v>
      </c>
      <c r="AH83" s="102">
        <f t="shared" si="20"/>
        <v>2692</v>
      </c>
      <c r="AI83" s="102">
        <f t="shared" si="20"/>
        <v>2940</v>
      </c>
      <c r="AJ83" s="102">
        <f t="shared" ref="AJ83:BO83" si="21">SUMIF($C$5:$C$80,"(IR)",AJ$5:AJ$80)</f>
        <v>3830</v>
      </c>
      <c r="AK83" s="102">
        <f t="shared" si="21"/>
        <v>5857.25</v>
      </c>
      <c r="AL83" s="102">
        <f t="shared" si="21"/>
        <v>7917</v>
      </c>
      <c r="AM83" s="102">
        <f t="shared" si="21"/>
        <v>9449</v>
      </c>
      <c r="AN83" s="102">
        <f t="shared" si="21"/>
        <v>10783</v>
      </c>
      <c r="AO83" s="102">
        <f t="shared" si="21"/>
        <v>12232</v>
      </c>
      <c r="AP83" s="102">
        <f t="shared" si="21"/>
        <v>13176</v>
      </c>
      <c r="AQ83" s="102">
        <f t="shared" si="21"/>
        <v>13401.69</v>
      </c>
      <c r="AR83" s="102">
        <f t="shared" si="21"/>
        <v>13251.99351</v>
      </c>
      <c r="AS83" s="102">
        <f t="shared" si="21"/>
        <v>14200.272480999998</v>
      </c>
      <c r="AT83" s="102">
        <f t="shared" si="21"/>
        <v>16797.837000000003</v>
      </c>
      <c r="AU83" s="102">
        <f t="shared" si="21"/>
        <v>20295.427899511735</v>
      </c>
      <c r="AV83" s="102">
        <f t="shared" si="21"/>
        <v>25526.476000000002</v>
      </c>
      <c r="AW83" s="102">
        <f t="shared" si="21"/>
        <v>28829.948</v>
      </c>
      <c r="AX83" s="102">
        <f t="shared" si="21"/>
        <v>30339.205213999998</v>
      </c>
      <c r="AY83" s="102">
        <f t="shared" si="21"/>
        <v>31886.693626000004</v>
      </c>
      <c r="AZ83" s="102">
        <f t="shared" si="21"/>
        <v>32437.416757000003</v>
      </c>
      <c r="BA83" s="102">
        <f t="shared" si="21"/>
        <v>31640.413747999999</v>
      </c>
      <c r="BB83" s="102">
        <f t="shared" si="21"/>
        <v>31212.963835000002</v>
      </c>
      <c r="BC83" s="102">
        <f t="shared" si="21"/>
        <v>30726.584142467687</v>
      </c>
      <c r="BD83" s="102">
        <f t="shared" si="21"/>
        <v>29666.571453818167</v>
      </c>
      <c r="BE83" s="102">
        <f t="shared" si="21"/>
        <v>30917.267665810108</v>
      </c>
      <c r="BF83" s="102">
        <f t="shared" si="21"/>
        <v>32294.613805777575</v>
      </c>
      <c r="BG83" s="102">
        <f t="shared" si="21"/>
        <v>33353.048856553258</v>
      </c>
      <c r="BH83" s="102">
        <f t="shared" si="21"/>
        <v>35027.99404848041</v>
      </c>
      <c r="BI83" s="102">
        <f t="shared" si="21"/>
        <v>35716.781529642009</v>
      </c>
      <c r="BJ83" s="102">
        <f t="shared" si="21"/>
        <v>37172.236532855473</v>
      </c>
      <c r="BK83" s="102">
        <f t="shared" si="21"/>
        <v>38696.081911583096</v>
      </c>
      <c r="BL83" s="102">
        <f t="shared" si="21"/>
        <v>40966.842600689997</v>
      </c>
      <c r="BM83" s="102">
        <f t="shared" si="21"/>
        <v>46695.822820729991</v>
      </c>
      <c r="BN83" s="102">
        <f t="shared" si="21"/>
        <v>48764.863047781706</v>
      </c>
      <c r="BO83" s="102">
        <f t="shared" si="21"/>
        <v>49940.019439679818</v>
      </c>
      <c r="BP83" s="102">
        <f t="shared" ref="BP83:CB83" si="22">SUMIF($C$5:$C$80,"(IR)",BP$5:BP$80)</f>
        <v>51405.957286050005</v>
      </c>
      <c r="BQ83" s="102">
        <f t="shared" si="22"/>
        <v>46170.925824626167</v>
      </c>
      <c r="BR83" s="102">
        <f t="shared" si="22"/>
        <v>45840.720174789989</v>
      </c>
      <c r="BS83" s="102">
        <f t="shared" si="22"/>
        <v>45407.938006420001</v>
      </c>
      <c r="BT83" s="102">
        <f t="shared" si="22"/>
        <v>44931.136669690015</v>
      </c>
      <c r="BU83" s="102">
        <f t="shared" si="22"/>
        <v>45614.008626049996</v>
      </c>
      <c r="BV83" s="102">
        <f t="shared" si="22"/>
        <v>47954.062429454367</v>
      </c>
      <c r="BW83" s="102">
        <f t="shared" si="22"/>
        <v>52979.433782351945</v>
      </c>
      <c r="BX83" s="102">
        <f t="shared" si="22"/>
        <v>47282.408382576854</v>
      </c>
      <c r="BY83" s="102">
        <f t="shared" si="22"/>
        <v>47863.787081740847</v>
      </c>
      <c r="BZ83" s="102">
        <f t="shared" si="22"/>
        <v>48898.956655835565</v>
      </c>
      <c r="CA83" s="102">
        <f t="shared" si="22"/>
        <v>50167.856186811288</v>
      </c>
      <c r="CB83" s="103">
        <f t="shared" si="22"/>
        <v>51938.736191571952</v>
      </c>
    </row>
    <row r="84" spans="1:80" x14ac:dyDescent="0.4">
      <c r="A84" s="89"/>
      <c r="B84" s="14" t="s">
        <v>247</v>
      </c>
      <c r="D84" s="102">
        <f t="shared" ref="D84:AI84" si="23">SUMIF($C$5:$C$80,"(NC / NIR)",D$5:D$80)</f>
        <v>158</v>
      </c>
      <c r="E84" s="102">
        <f t="shared" si="23"/>
        <v>167.7</v>
      </c>
      <c r="F84" s="102">
        <f t="shared" si="23"/>
        <v>170.1</v>
      </c>
      <c r="G84" s="102">
        <f t="shared" si="23"/>
        <v>170.2</v>
      </c>
      <c r="H84" s="102">
        <f t="shared" si="23"/>
        <v>207.1</v>
      </c>
      <c r="I84" s="102">
        <f t="shared" si="23"/>
        <v>224.7</v>
      </c>
      <c r="J84" s="102">
        <f t="shared" si="23"/>
        <v>233.5</v>
      </c>
      <c r="K84" s="102">
        <f t="shared" si="23"/>
        <v>244.7</v>
      </c>
      <c r="L84" s="102">
        <f t="shared" si="23"/>
        <v>255.8</v>
      </c>
      <c r="M84" s="102">
        <f t="shared" si="23"/>
        <v>268.8</v>
      </c>
      <c r="N84" s="102">
        <f t="shared" si="23"/>
        <v>297.39999999999998</v>
      </c>
      <c r="O84" s="102">
        <f t="shared" si="23"/>
        <v>300.90000000000003</v>
      </c>
      <c r="P84" s="102">
        <f t="shared" si="23"/>
        <v>302.70000000000005</v>
      </c>
      <c r="Q84" s="102">
        <f t="shared" si="23"/>
        <v>327.2</v>
      </c>
      <c r="R84" s="102">
        <f t="shared" si="23"/>
        <v>328.90000000000003</v>
      </c>
      <c r="S84" s="102">
        <f t="shared" si="23"/>
        <v>359.40000000000003</v>
      </c>
      <c r="T84" s="102">
        <f t="shared" si="23"/>
        <v>370.3</v>
      </c>
      <c r="U84" s="102">
        <f t="shared" si="23"/>
        <v>405.00000000000006</v>
      </c>
      <c r="V84" s="102">
        <f t="shared" si="23"/>
        <v>406.3</v>
      </c>
      <c r="W84" s="102">
        <f t="shared" si="23"/>
        <v>426.7</v>
      </c>
      <c r="X84" s="102">
        <f t="shared" si="23"/>
        <v>574.29999999999995</v>
      </c>
      <c r="Y84" s="102">
        <f t="shared" si="23"/>
        <v>622.69999999999993</v>
      </c>
      <c r="Z84" s="102">
        <f t="shared" si="23"/>
        <v>551.09999999999991</v>
      </c>
      <c r="AA84" s="102">
        <f t="shared" si="23"/>
        <v>593.09999999999991</v>
      </c>
      <c r="AB84" s="102">
        <f t="shared" si="23"/>
        <v>712.09999999999991</v>
      </c>
      <c r="AC84" s="102">
        <f t="shared" si="23"/>
        <v>678.1</v>
      </c>
      <c r="AD84" s="102">
        <f t="shared" si="23"/>
        <v>775.19999999999993</v>
      </c>
      <c r="AE84" s="102">
        <f t="shared" si="23"/>
        <v>1102.5</v>
      </c>
      <c r="AF84" s="102">
        <f t="shared" si="23"/>
        <v>1231</v>
      </c>
      <c r="AG84" s="102">
        <f t="shared" si="23"/>
        <v>1775.5</v>
      </c>
      <c r="AH84" s="102">
        <f t="shared" si="23"/>
        <v>2721</v>
      </c>
      <c r="AI84" s="102">
        <f t="shared" si="23"/>
        <v>3900.06</v>
      </c>
      <c r="AJ84" s="102">
        <f t="shared" ref="AJ84:BO84" si="24">SUMIF($C$5:$C$80,"(NC / NIR)",AJ$5:AJ$80)</f>
        <v>4299.0600000000004</v>
      </c>
      <c r="AK84" s="102">
        <f t="shared" si="24"/>
        <v>4978.0600000000004</v>
      </c>
      <c r="AL84" s="102">
        <f t="shared" si="24"/>
        <v>5501.06</v>
      </c>
      <c r="AM84" s="102">
        <f t="shared" si="24"/>
        <v>6085.06</v>
      </c>
      <c r="AN84" s="102">
        <f t="shared" si="24"/>
        <v>6605.06</v>
      </c>
      <c r="AO84" s="102">
        <f t="shared" si="24"/>
        <v>7088.06</v>
      </c>
      <c r="AP84" s="102">
        <f t="shared" si="24"/>
        <v>7484.06</v>
      </c>
      <c r="AQ84" s="102">
        <f t="shared" si="24"/>
        <v>7892.5680000000002</v>
      </c>
      <c r="AR84" s="102">
        <f t="shared" si="24"/>
        <v>8031.5510000000013</v>
      </c>
      <c r="AS84" s="102">
        <f t="shared" si="24"/>
        <v>8411.9089999999997</v>
      </c>
      <c r="AT84" s="102">
        <f t="shared" si="24"/>
        <v>9172.8167156850413</v>
      </c>
      <c r="AU84" s="102">
        <f t="shared" si="24"/>
        <v>10755.346568931576</v>
      </c>
      <c r="AV84" s="102">
        <f t="shared" si="24"/>
        <v>12410.679000000002</v>
      </c>
      <c r="AW84" s="102">
        <f t="shared" si="24"/>
        <v>14068.823</v>
      </c>
      <c r="AX84" s="102">
        <f t="shared" si="24"/>
        <v>14698.89</v>
      </c>
      <c r="AY84" s="102">
        <f t="shared" si="24"/>
        <v>16122.347527041316</v>
      </c>
      <c r="AZ84" s="102">
        <f t="shared" si="24"/>
        <v>17621.866000000002</v>
      </c>
      <c r="BA84" s="102">
        <f t="shared" si="24"/>
        <v>18587.272009000004</v>
      </c>
      <c r="BB84" s="102">
        <f t="shared" si="24"/>
        <v>19334.144725038434</v>
      </c>
      <c r="BC84" s="102">
        <f t="shared" si="24"/>
        <v>21437.683100000017</v>
      </c>
      <c r="BD84" s="102">
        <f t="shared" si="24"/>
        <v>23910.498331296749</v>
      </c>
      <c r="BE84" s="102">
        <f t="shared" si="24"/>
        <v>24695.169227916085</v>
      </c>
      <c r="BF84" s="102">
        <f t="shared" si="24"/>
        <v>24320.416560955215</v>
      </c>
      <c r="BG84" s="102">
        <f t="shared" si="24"/>
        <v>16358.236688028088</v>
      </c>
      <c r="BH84" s="102">
        <f t="shared" si="24"/>
        <v>17655.991088999999</v>
      </c>
      <c r="BI84" s="102">
        <f t="shared" si="24"/>
        <v>19171.410324449</v>
      </c>
      <c r="BJ84" s="102">
        <f t="shared" si="24"/>
        <v>18912.443974729798</v>
      </c>
      <c r="BK84" s="102">
        <f t="shared" si="24"/>
        <v>20134.145588311134</v>
      </c>
      <c r="BL84" s="102">
        <f t="shared" si="24"/>
        <v>22119.138006874229</v>
      </c>
      <c r="BM84" s="102">
        <f t="shared" si="24"/>
        <v>23493.366511449778</v>
      </c>
      <c r="BN84" s="102">
        <f t="shared" si="24"/>
        <v>24251.324629427094</v>
      </c>
      <c r="BO84" s="102">
        <f t="shared" si="24"/>
        <v>24518.543630379987</v>
      </c>
      <c r="BP84" s="102">
        <f t="shared" ref="BP84:CB84" si="25">SUMIF($C$5:$C$80,"(NC / NIR)",BP$5:BP$80)</f>
        <v>25755.445607450234</v>
      </c>
      <c r="BQ84" s="102">
        <f t="shared" si="25"/>
        <v>26300.891344340587</v>
      </c>
      <c r="BR84" s="102">
        <f t="shared" si="25"/>
        <v>27925.510779285047</v>
      </c>
      <c r="BS84" s="102">
        <f t="shared" si="25"/>
        <v>28799.212007561109</v>
      </c>
      <c r="BT84" s="102">
        <f t="shared" si="25"/>
        <v>29033.99600272008</v>
      </c>
      <c r="BU84" s="102">
        <f t="shared" si="25"/>
        <v>30482.073471769032</v>
      </c>
      <c r="BV84" s="102">
        <f t="shared" si="25"/>
        <v>31125.400339066964</v>
      </c>
      <c r="BW84" s="102">
        <f t="shared" si="25"/>
        <v>32164.009130880891</v>
      </c>
      <c r="BX84" s="102">
        <f t="shared" si="25"/>
        <v>30429.406157155277</v>
      </c>
      <c r="BY84" s="102">
        <f t="shared" si="25"/>
        <v>31654.808500964718</v>
      </c>
      <c r="BZ84" s="102">
        <f t="shared" si="25"/>
        <v>33241.375585751885</v>
      </c>
      <c r="CA84" s="102">
        <f t="shared" si="25"/>
        <v>34975.097799443836</v>
      </c>
      <c r="CB84" s="103">
        <f t="shared" si="25"/>
        <v>36501.642658613506</v>
      </c>
    </row>
    <row r="85" spans="1:80" x14ac:dyDescent="0.4">
      <c r="A85" s="89"/>
      <c r="B85" s="69"/>
      <c r="C85" s="104"/>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6"/>
      <c r="BT85" s="105"/>
      <c r="BU85" s="105"/>
      <c r="BV85" s="105"/>
      <c r="BW85" s="105"/>
      <c r="BX85" s="105"/>
      <c r="BY85" s="105"/>
      <c r="BZ85" s="105"/>
      <c r="CA85" s="105"/>
      <c r="CB85" s="107"/>
    </row>
    <row r="86" spans="1:80" s="66" customFormat="1" ht="26.25" customHeight="1" x14ac:dyDescent="0.4">
      <c r="A86" s="100"/>
      <c r="B86" s="66" t="s">
        <v>248</v>
      </c>
      <c r="C86" s="108"/>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f t="shared" ref="AH86:CB86" si="26">AH81-AH92-AH91</f>
        <v>15873</v>
      </c>
      <c r="AI86" s="52">
        <f t="shared" si="26"/>
        <v>18777.060000000001</v>
      </c>
      <c r="AJ86" s="52">
        <f t="shared" si="26"/>
        <v>22658.06</v>
      </c>
      <c r="AK86" s="52">
        <f t="shared" si="26"/>
        <v>27698.31</v>
      </c>
      <c r="AL86" s="52">
        <f t="shared" si="26"/>
        <v>31628.06</v>
      </c>
      <c r="AM86" s="52">
        <f t="shared" si="26"/>
        <v>35332.06</v>
      </c>
      <c r="AN86" s="52">
        <f t="shared" si="26"/>
        <v>38251.06</v>
      </c>
      <c r="AO86" s="52">
        <f t="shared" si="26"/>
        <v>41768.06</v>
      </c>
      <c r="AP86" s="52">
        <f t="shared" si="26"/>
        <v>44917.657999999996</v>
      </c>
      <c r="AQ86" s="52">
        <f t="shared" si="26"/>
        <v>46700.743999999992</v>
      </c>
      <c r="AR86" s="52">
        <f t="shared" si="26"/>
        <v>47317.750509999998</v>
      </c>
      <c r="AS86" s="52">
        <f t="shared" si="26"/>
        <v>50314.249480999992</v>
      </c>
      <c r="AT86" s="52">
        <f t="shared" si="26"/>
        <v>56478.799715685047</v>
      </c>
      <c r="AU86" s="52">
        <f t="shared" si="26"/>
        <v>62322.729468443315</v>
      </c>
      <c r="AV86" s="52">
        <f t="shared" si="26"/>
        <v>70755.02399999999</v>
      </c>
      <c r="AW86" s="52">
        <f t="shared" si="26"/>
        <v>77496.391000000003</v>
      </c>
      <c r="AX86" s="52">
        <f t="shared" si="26"/>
        <v>79687.214811775179</v>
      </c>
      <c r="AY86" s="52">
        <f t="shared" si="26"/>
        <v>83295.498265097471</v>
      </c>
      <c r="AZ86" s="52">
        <f t="shared" si="26"/>
        <v>86670.61694808054</v>
      </c>
      <c r="BA86" s="52">
        <f t="shared" si="26"/>
        <v>87921.907053839444</v>
      </c>
      <c r="BB86" s="52">
        <f t="shared" si="26"/>
        <v>90240.256998922923</v>
      </c>
      <c r="BC86" s="52">
        <f t="shared" si="26"/>
        <v>93735.885396197482</v>
      </c>
      <c r="BD86" s="52">
        <f t="shared" si="26"/>
        <v>96103.813251609536</v>
      </c>
      <c r="BE86" s="52">
        <f t="shared" si="26"/>
        <v>101421.94498452761</v>
      </c>
      <c r="BF86" s="52">
        <f t="shared" si="26"/>
        <v>105008.65943055355</v>
      </c>
      <c r="BG86" s="52">
        <f t="shared" si="26"/>
        <v>100707.9902380038</v>
      </c>
      <c r="BH86" s="52">
        <f t="shared" si="26"/>
        <v>110609.67231451007</v>
      </c>
      <c r="BI86" s="52">
        <f t="shared" si="26"/>
        <v>115248.99222777368</v>
      </c>
      <c r="BJ86" s="52">
        <f t="shared" si="26"/>
        <v>118700.44661544036</v>
      </c>
      <c r="BK86" s="52">
        <f t="shared" si="26"/>
        <v>125762.24805370739</v>
      </c>
      <c r="BL86" s="52">
        <f t="shared" si="26"/>
        <v>134899.92521352365</v>
      </c>
      <c r="BM86" s="52">
        <f t="shared" si="26"/>
        <v>147082.31990482216</v>
      </c>
      <c r="BN86" s="52">
        <f t="shared" si="26"/>
        <v>152390.4227525935</v>
      </c>
      <c r="BO86" s="52">
        <f t="shared" si="26"/>
        <v>157984.53674152636</v>
      </c>
      <c r="BP86" s="52">
        <f t="shared" si="26"/>
        <v>165542.36347189173</v>
      </c>
      <c r="BQ86" s="52">
        <f t="shared" si="26"/>
        <v>163144.49412239672</v>
      </c>
      <c r="BR86" s="52">
        <f t="shared" si="26"/>
        <v>167043.77629927508</v>
      </c>
      <c r="BS86" s="52">
        <f t="shared" si="26"/>
        <v>170815.10861130108</v>
      </c>
      <c r="BT86" s="52">
        <f t="shared" si="26"/>
        <v>172962.08937862006</v>
      </c>
      <c r="BU86" s="52">
        <f t="shared" si="26"/>
        <v>177122.4514536167</v>
      </c>
      <c r="BV86" s="52">
        <f t="shared" si="26"/>
        <v>183030.2255102637</v>
      </c>
      <c r="BW86" s="52">
        <f t="shared" si="26"/>
        <v>191178.26617828029</v>
      </c>
      <c r="BX86" s="52">
        <f t="shared" si="26"/>
        <v>187353.47197644709</v>
      </c>
      <c r="BY86" s="52">
        <f t="shared" si="26"/>
        <v>193826.44504081417</v>
      </c>
      <c r="BZ86" s="52">
        <f t="shared" si="26"/>
        <v>202472.71189807417</v>
      </c>
      <c r="CA86" s="52">
        <f t="shared" si="26"/>
        <v>212182.29192132878</v>
      </c>
      <c r="CB86" s="53">
        <f t="shared" si="26"/>
        <v>221827.67273131112</v>
      </c>
    </row>
    <row r="87" spans="1:80" s="66" customFormat="1" ht="16.5" customHeight="1" x14ac:dyDescent="0.4">
      <c r="A87" s="100"/>
      <c r="B87" s="64" t="s">
        <v>249</v>
      </c>
      <c r="C87" s="108"/>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f t="shared" ref="BL87:CB87" si="27">SUM(BL88:BL89)</f>
        <v>129920.26803563943</v>
      </c>
      <c r="BM87" s="52">
        <f t="shared" si="27"/>
        <v>141565.79041510238</v>
      </c>
      <c r="BN87" s="52">
        <f t="shared" si="27"/>
        <v>146614.23000878462</v>
      </c>
      <c r="BO87" s="52">
        <f t="shared" si="27"/>
        <v>152352.29045799637</v>
      </c>
      <c r="BP87" s="52">
        <f t="shared" si="27"/>
        <v>159937.53838189173</v>
      </c>
      <c r="BQ87" s="52">
        <f t="shared" si="27"/>
        <v>162529.31579557672</v>
      </c>
      <c r="BR87" s="52">
        <f t="shared" si="27"/>
        <v>166431.83700227508</v>
      </c>
      <c r="BS87" s="52">
        <f t="shared" si="27"/>
        <v>170193.35883020109</v>
      </c>
      <c r="BT87" s="52">
        <f t="shared" si="27"/>
        <v>172334.53837862005</v>
      </c>
      <c r="BU87" s="52">
        <f t="shared" si="27"/>
        <v>176467.69855401671</v>
      </c>
      <c r="BV87" s="52">
        <f t="shared" si="27"/>
        <v>182562.2255102637</v>
      </c>
      <c r="BW87" s="52">
        <f t="shared" si="27"/>
        <v>190931.26617828029</v>
      </c>
      <c r="BX87" s="52">
        <f t="shared" si="27"/>
        <v>187353.47197644709</v>
      </c>
      <c r="BY87" s="52">
        <f t="shared" si="27"/>
        <v>193826.44504081417</v>
      </c>
      <c r="BZ87" s="52">
        <f t="shared" si="27"/>
        <v>202472.71189807417</v>
      </c>
      <c r="CA87" s="52">
        <f t="shared" si="27"/>
        <v>212182.29192132878</v>
      </c>
      <c r="CB87" s="53">
        <f t="shared" si="27"/>
        <v>221827.67273131112</v>
      </c>
    </row>
    <row r="88" spans="1:80" x14ac:dyDescent="0.4">
      <c r="A88" s="89"/>
      <c r="B88" s="64" t="s">
        <v>250</v>
      </c>
      <c r="BL88" s="109">
        <f t="shared" ref="BL88:CB88" si="28">BL86-BL89-BL90</f>
        <v>63855.825120598129</v>
      </c>
      <c r="BM88" s="109">
        <f t="shared" si="28"/>
        <v>67305.734930128601</v>
      </c>
      <c r="BN88" s="109">
        <f t="shared" si="28"/>
        <v>69298.172979001087</v>
      </c>
      <c r="BO88" s="109">
        <f t="shared" si="28"/>
        <v>69930.848753587867</v>
      </c>
      <c r="BP88" s="109">
        <f t="shared" si="28"/>
        <v>71383.6541794121</v>
      </c>
      <c r="BQ88" s="109">
        <f t="shared" si="28"/>
        <v>71897.160751489821</v>
      </c>
      <c r="BR88" s="109">
        <f t="shared" si="28"/>
        <v>74444.697315330195</v>
      </c>
      <c r="BS88" s="109">
        <f t="shared" si="28"/>
        <v>76187.042870250851</v>
      </c>
      <c r="BT88" s="109">
        <f t="shared" si="28"/>
        <v>76387.212143075041</v>
      </c>
      <c r="BU88" s="109">
        <f t="shared" si="28"/>
        <v>78283.159373648596</v>
      </c>
      <c r="BV88" s="109">
        <f t="shared" si="28"/>
        <v>81490.710293745229</v>
      </c>
      <c r="BW88" s="109">
        <f t="shared" si="28"/>
        <v>87747.77842540195</v>
      </c>
      <c r="BX88" s="109">
        <f t="shared" si="28"/>
        <v>81385.457659869906</v>
      </c>
      <c r="BY88" s="109">
        <f t="shared" si="28"/>
        <v>83098.845158746117</v>
      </c>
      <c r="BZ88" s="109">
        <f t="shared" si="28"/>
        <v>85665.289958985595</v>
      </c>
      <c r="CA88" s="109">
        <f t="shared" si="28"/>
        <v>88623.369830551484</v>
      </c>
      <c r="CB88" s="110">
        <f t="shared" si="28"/>
        <v>91811.81396548076</v>
      </c>
    </row>
    <row r="89" spans="1:80" x14ac:dyDescent="0.4">
      <c r="A89" s="89"/>
      <c r="B89" s="64" t="s">
        <v>251</v>
      </c>
      <c r="BL89" s="109">
        <f t="shared" ref="BL89:CB89" si="29">SUM(BL29,BL38,BL60,BL63,BL72,BL75)</f>
        <v>66064.442915041291</v>
      </c>
      <c r="BM89" s="109">
        <f t="shared" si="29"/>
        <v>74260.055484973767</v>
      </c>
      <c r="BN89" s="109">
        <f t="shared" si="29"/>
        <v>77316.057029783522</v>
      </c>
      <c r="BO89" s="109">
        <f t="shared" si="29"/>
        <v>82421.441704408498</v>
      </c>
      <c r="BP89" s="109">
        <f t="shared" si="29"/>
        <v>88553.884202479632</v>
      </c>
      <c r="BQ89" s="109">
        <f t="shared" si="29"/>
        <v>90632.155044086903</v>
      </c>
      <c r="BR89" s="109">
        <f t="shared" si="29"/>
        <v>91987.13968694488</v>
      </c>
      <c r="BS89" s="109">
        <f t="shared" si="29"/>
        <v>94006.315959950225</v>
      </c>
      <c r="BT89" s="109">
        <f t="shared" si="29"/>
        <v>95947.326235545013</v>
      </c>
      <c r="BU89" s="109">
        <f t="shared" si="29"/>
        <v>98184.539180368098</v>
      </c>
      <c r="BV89" s="109">
        <f t="shared" si="29"/>
        <v>101071.51521651847</v>
      </c>
      <c r="BW89" s="109">
        <f t="shared" si="29"/>
        <v>103183.48775287834</v>
      </c>
      <c r="BX89" s="109">
        <f t="shared" si="29"/>
        <v>105968.01431657719</v>
      </c>
      <c r="BY89" s="109">
        <f t="shared" si="29"/>
        <v>110727.59988206805</v>
      </c>
      <c r="BZ89" s="109">
        <f t="shared" si="29"/>
        <v>116807.42193908857</v>
      </c>
      <c r="CA89" s="109">
        <f t="shared" si="29"/>
        <v>123558.9220907773</v>
      </c>
      <c r="CB89" s="110">
        <f t="shared" si="29"/>
        <v>130015.85876583036</v>
      </c>
    </row>
    <row r="90" spans="1:80" x14ac:dyDescent="0.4">
      <c r="A90" s="89"/>
      <c r="B90" s="64" t="s">
        <v>252</v>
      </c>
      <c r="BL90" s="109">
        <f t="shared" ref="BL90:CB90" si="30">BL50+BL58+BL14</f>
        <v>4979.657177884229</v>
      </c>
      <c r="BM90" s="109">
        <f t="shared" si="30"/>
        <v>5516.5294897197828</v>
      </c>
      <c r="BN90" s="109">
        <f t="shared" si="30"/>
        <v>5776.1927438088887</v>
      </c>
      <c r="BO90" s="109">
        <f t="shared" si="30"/>
        <v>5632.2462835299884</v>
      </c>
      <c r="BP90" s="109">
        <f t="shared" si="30"/>
        <v>5604.8250899999985</v>
      </c>
      <c r="BQ90" s="109">
        <f t="shared" si="30"/>
        <v>615.17832681999994</v>
      </c>
      <c r="BR90" s="109">
        <f t="shared" si="30"/>
        <v>611.93929700000001</v>
      </c>
      <c r="BS90" s="109">
        <f t="shared" si="30"/>
        <v>621.7497810999995</v>
      </c>
      <c r="BT90" s="109">
        <f t="shared" si="30"/>
        <v>627.55100000000004</v>
      </c>
      <c r="BU90" s="109">
        <f t="shared" si="30"/>
        <v>654.75289959999998</v>
      </c>
      <c r="BV90" s="109">
        <f t="shared" si="30"/>
        <v>468</v>
      </c>
      <c r="BW90" s="109">
        <f t="shared" si="30"/>
        <v>247</v>
      </c>
      <c r="BX90" s="109">
        <f t="shared" si="30"/>
        <v>0</v>
      </c>
      <c r="BY90" s="109">
        <f t="shared" si="30"/>
        <v>0</v>
      </c>
      <c r="BZ90" s="109">
        <f t="shared" si="30"/>
        <v>0</v>
      </c>
      <c r="CA90" s="109">
        <f t="shared" si="30"/>
        <v>0</v>
      </c>
      <c r="CB90" s="110">
        <f t="shared" si="30"/>
        <v>0</v>
      </c>
    </row>
    <row r="91" spans="1:80" ht="25.5" customHeight="1" x14ac:dyDescent="0.4">
      <c r="A91" s="89"/>
      <c r="B91" s="50" t="s">
        <v>253</v>
      </c>
      <c r="AU91" s="91">
        <f t="shared" ref="AU91:BK91" si="31">AU24+AU43+AU53</f>
        <v>0</v>
      </c>
      <c r="AV91" s="91">
        <f t="shared" si="31"/>
        <v>0</v>
      </c>
      <c r="AW91" s="91">
        <f t="shared" si="31"/>
        <v>0</v>
      </c>
      <c r="AX91" s="109">
        <f t="shared" si="31"/>
        <v>3.4569999999999999</v>
      </c>
      <c r="AY91" s="109">
        <f t="shared" si="31"/>
        <v>4.1285950413223143</v>
      </c>
      <c r="AZ91" s="109">
        <f t="shared" si="31"/>
        <v>5.4580000000000002</v>
      </c>
      <c r="BA91" s="109">
        <f t="shared" si="31"/>
        <v>4.9669999999999996</v>
      </c>
      <c r="BB91" s="109">
        <f t="shared" si="31"/>
        <v>8.2967250384024585</v>
      </c>
      <c r="BC91" s="109">
        <f t="shared" si="31"/>
        <v>10.563000000000001</v>
      </c>
      <c r="BD91" s="109">
        <f t="shared" si="31"/>
        <v>11.87267336961207</v>
      </c>
      <c r="BE91" s="109">
        <f t="shared" si="31"/>
        <v>14.399096999999999</v>
      </c>
      <c r="BF91" s="109">
        <f t="shared" si="31"/>
        <v>19.709695</v>
      </c>
      <c r="BG91" s="109">
        <f t="shared" si="31"/>
        <v>19.340500802146213</v>
      </c>
      <c r="BH91" s="109">
        <f t="shared" si="31"/>
        <v>20.643089</v>
      </c>
      <c r="BI91" s="109">
        <f t="shared" si="31"/>
        <v>49.53799999999999</v>
      </c>
      <c r="BJ91" s="109">
        <f t="shared" si="31"/>
        <v>39.67</v>
      </c>
      <c r="BK91" s="109">
        <f t="shared" si="31"/>
        <v>40.937025149999997</v>
      </c>
      <c r="BL91" s="109">
        <f t="shared" ref="BL91:BQ91" si="32">BL24+BL33+BL43+BL53</f>
        <v>400.55954393000002</v>
      </c>
      <c r="BM91" s="109">
        <f t="shared" si="32"/>
        <v>417.50285769999999</v>
      </c>
      <c r="BN91" s="109">
        <f t="shared" si="32"/>
        <v>443.07170121000001</v>
      </c>
      <c r="BO91" s="109">
        <f t="shared" si="32"/>
        <v>447.32114404000004</v>
      </c>
      <c r="BP91" s="109">
        <f t="shared" si="32"/>
        <v>466.35633367023604</v>
      </c>
      <c r="BQ91" s="109">
        <f t="shared" si="32"/>
        <v>500.00787236999997</v>
      </c>
      <c r="BR91" s="109">
        <f t="shared" ref="BR91:CB91" si="33">BR33+BR43+BR53+SUM(BR18,-BR95,BR25,BR45,BR46,BR59,BR67,BR76)</f>
        <v>637.70802760000015</v>
      </c>
      <c r="BS91" s="109">
        <f t="shared" si="33"/>
        <v>316.35458667</v>
      </c>
      <c r="BT91" s="109">
        <f t="shared" si="33"/>
        <v>313.02373783000002</v>
      </c>
      <c r="BU91" s="109">
        <f t="shared" si="33"/>
        <v>324.92799867000002</v>
      </c>
      <c r="BV91" s="109">
        <f t="shared" si="33"/>
        <v>320.89417884765913</v>
      </c>
      <c r="BW91" s="109">
        <f t="shared" si="33"/>
        <v>302.59154449621337</v>
      </c>
      <c r="BX91" s="109">
        <f t="shared" si="33"/>
        <v>347.21134396925652</v>
      </c>
      <c r="BY91" s="109">
        <f t="shared" si="33"/>
        <v>341.58619790759508</v>
      </c>
      <c r="BZ91" s="109">
        <f t="shared" si="33"/>
        <v>335.18130763990808</v>
      </c>
      <c r="CA91" s="109">
        <f t="shared" si="33"/>
        <v>336.33410499634874</v>
      </c>
      <c r="CB91" s="110">
        <f t="shared" si="33"/>
        <v>337.43084542759556</v>
      </c>
    </row>
    <row r="92" spans="1:80" ht="26.25" customHeight="1" x14ac:dyDescent="0.4">
      <c r="A92" s="89"/>
      <c r="B92" s="50" t="s">
        <v>254</v>
      </c>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f t="shared" ref="AU92:BD92" si="34">SUM(AU93:AU94)</f>
        <v>3980.1589999999997</v>
      </c>
      <c r="AV92" s="91">
        <f t="shared" si="34"/>
        <v>4502.427999999999</v>
      </c>
      <c r="AW92" s="91">
        <f t="shared" si="34"/>
        <v>4941.175000000002</v>
      </c>
      <c r="AX92" s="91">
        <f t="shared" si="34"/>
        <v>5171.9954022248148</v>
      </c>
      <c r="AY92" s="91">
        <f t="shared" si="34"/>
        <v>5411.1922929025259</v>
      </c>
      <c r="AZ92" s="91">
        <f t="shared" si="34"/>
        <v>5541.8748089194496</v>
      </c>
      <c r="BA92" s="91">
        <f t="shared" si="34"/>
        <v>5420.5197031605667</v>
      </c>
      <c r="BB92" s="91">
        <f t="shared" si="34"/>
        <v>5316.763836077097</v>
      </c>
      <c r="BC92" s="91">
        <f t="shared" si="34"/>
        <v>5302.1368462702567</v>
      </c>
      <c r="BD92" s="91">
        <f t="shared" si="34"/>
        <v>5258.1548601357345</v>
      </c>
      <c r="BE92" s="91">
        <f t="shared" ref="BE92:CB92" si="35">SUM(BE93:BE95)</f>
        <v>5269.6888111279331</v>
      </c>
      <c r="BF92" s="91">
        <f t="shared" si="35"/>
        <v>5273.1899507939561</v>
      </c>
      <c r="BG92" s="91">
        <f t="shared" si="35"/>
        <v>5063.292346211093</v>
      </c>
      <c r="BH92" s="91">
        <f t="shared" si="35"/>
        <v>462.20873397033841</v>
      </c>
      <c r="BI92" s="91">
        <f t="shared" si="35"/>
        <v>504.46931899999896</v>
      </c>
      <c r="BJ92" s="91">
        <f t="shared" si="35"/>
        <v>473.77993800000399</v>
      </c>
      <c r="BK92" s="91">
        <f t="shared" si="35"/>
        <v>439.02078399999561</v>
      </c>
      <c r="BL92" s="91">
        <f t="shared" si="35"/>
        <v>456.68066700000475</v>
      </c>
      <c r="BM92" s="91">
        <f t="shared" si="35"/>
        <v>504.18692800000042</v>
      </c>
      <c r="BN92" s="91">
        <f t="shared" si="35"/>
        <v>528.06071600000246</v>
      </c>
      <c r="BO92" s="91">
        <f t="shared" si="35"/>
        <v>528.58899300001451</v>
      </c>
      <c r="BP92" s="91">
        <f t="shared" si="35"/>
        <v>543.9591270000011</v>
      </c>
      <c r="BQ92" s="91">
        <f t="shared" si="35"/>
        <v>487.68399400000123</v>
      </c>
      <c r="BR92" s="91">
        <f t="shared" si="35"/>
        <v>605.7397109999979</v>
      </c>
      <c r="BS92" s="91">
        <f t="shared" si="35"/>
        <v>670.74391999999921</v>
      </c>
      <c r="BT92" s="91">
        <f t="shared" si="35"/>
        <v>587.07713900000283</v>
      </c>
      <c r="BU92" s="91">
        <f t="shared" si="35"/>
        <v>690.33554499999912</v>
      </c>
      <c r="BV92" s="91">
        <f t="shared" si="35"/>
        <v>533.01791499999558</v>
      </c>
      <c r="BW92" s="91">
        <f t="shared" si="35"/>
        <v>520.19562556964183</v>
      </c>
      <c r="BX92" s="91">
        <f t="shared" si="35"/>
        <v>612.59106117893975</v>
      </c>
      <c r="BY92" s="91">
        <f t="shared" si="35"/>
        <v>630.94402872444346</v>
      </c>
      <c r="BZ92" s="91">
        <f t="shared" si="35"/>
        <v>653.56586217863514</v>
      </c>
      <c r="CA92" s="91">
        <f t="shared" si="35"/>
        <v>678.42773916566432</v>
      </c>
      <c r="CB92" s="92">
        <f t="shared" si="35"/>
        <v>710.37197799514206</v>
      </c>
    </row>
    <row r="93" spans="1:80" x14ac:dyDescent="0.4">
      <c r="A93" s="89"/>
      <c r="B93" s="64" t="s">
        <v>255</v>
      </c>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v>3649.9919999999997</v>
      </c>
      <c r="AV93" s="91">
        <v>4276.851999999999</v>
      </c>
      <c r="AW93" s="91">
        <v>4762.6290000000017</v>
      </c>
      <c r="AX93" s="91">
        <v>4989.8812429248146</v>
      </c>
      <c r="AY93" s="91">
        <v>5223.2227532525258</v>
      </c>
      <c r="AZ93" s="91">
        <v>5350.8740169194498</v>
      </c>
      <c r="BA93" s="91">
        <v>5222.6900781605664</v>
      </c>
      <c r="BB93" s="91">
        <v>5106.1262210770974</v>
      </c>
      <c r="BC93" s="91">
        <v>5057.0168972702568</v>
      </c>
      <c r="BD93" s="91">
        <v>4981.3293010757343</v>
      </c>
      <c r="BE93" s="91">
        <v>4961.6985451279334</v>
      </c>
      <c r="BF93" s="91">
        <v>5036.3023338939556</v>
      </c>
      <c r="BG93" s="91">
        <v>4791.5473475060626</v>
      </c>
      <c r="BH93" s="91">
        <v>352.79866929826653</v>
      </c>
      <c r="BI93" s="91">
        <v>370.8638349999992</v>
      </c>
      <c r="BJ93" s="91">
        <v>342.7063180000041</v>
      </c>
      <c r="BK93" s="91">
        <v>321.65414699999565</v>
      </c>
      <c r="BL93" s="91">
        <f t="shared" ref="BL93:CB93" si="36">BL30</f>
        <v>348.23900200000571</v>
      </c>
      <c r="BM93" s="91">
        <f t="shared" si="36"/>
        <v>386.0307610000018</v>
      </c>
      <c r="BN93" s="91">
        <f t="shared" si="36"/>
        <v>399.49913500000184</v>
      </c>
      <c r="BO93" s="91">
        <f t="shared" si="36"/>
        <v>433.20464900001389</v>
      </c>
      <c r="BP93" s="91">
        <f t="shared" si="36"/>
        <v>446.92571600000156</v>
      </c>
      <c r="BQ93" s="91">
        <f t="shared" si="36"/>
        <v>470.89298200000121</v>
      </c>
      <c r="BR93" s="91">
        <f t="shared" si="36"/>
        <v>563.96805599999789</v>
      </c>
      <c r="BS93" s="91">
        <f t="shared" si="36"/>
        <v>628.2659879999992</v>
      </c>
      <c r="BT93" s="91">
        <f t="shared" si="36"/>
        <v>546.10436500000287</v>
      </c>
      <c r="BU93" s="91">
        <f t="shared" si="36"/>
        <v>624.77080199999909</v>
      </c>
      <c r="BV93" s="91">
        <f t="shared" si="36"/>
        <v>533.01791499999558</v>
      </c>
      <c r="BW93" s="91">
        <f t="shared" si="36"/>
        <v>520.19562556964183</v>
      </c>
      <c r="BX93" s="91">
        <f t="shared" si="36"/>
        <v>612.59106117893975</v>
      </c>
      <c r="BY93" s="91">
        <f t="shared" si="36"/>
        <v>630.94402872444346</v>
      </c>
      <c r="BZ93" s="91">
        <f t="shared" si="36"/>
        <v>653.56586217863514</v>
      </c>
      <c r="CA93" s="91">
        <f t="shared" si="36"/>
        <v>678.42773916566432</v>
      </c>
      <c r="CB93" s="92">
        <f t="shared" si="36"/>
        <v>710.37197799514206</v>
      </c>
    </row>
    <row r="94" spans="1:80" x14ac:dyDescent="0.4">
      <c r="A94" s="89"/>
      <c r="B94" s="64" t="s">
        <v>256</v>
      </c>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f>Council_Tax_Benefit!AU40</f>
        <v>330.16699999999992</v>
      </c>
      <c r="AV94" s="91">
        <f>Council_Tax_Benefit!AV40</f>
        <v>225.57600000000002</v>
      </c>
      <c r="AW94" s="91">
        <f>Council_Tax_Benefit!AW40</f>
        <v>178.54600000000005</v>
      </c>
      <c r="AX94" s="91">
        <f>Council_Tax_Benefit!AX40</f>
        <v>182.11415929999976</v>
      </c>
      <c r="AY94" s="91">
        <f>Council_Tax_Benefit!AY40</f>
        <v>187.96953965000034</v>
      </c>
      <c r="AZ94" s="91">
        <f>Council_Tax_Benefit!AZ40</f>
        <v>191.00079200000008</v>
      </c>
      <c r="BA94" s="91">
        <f>Council_Tax_Benefit!BA40</f>
        <v>197.82962499999996</v>
      </c>
      <c r="BB94" s="91">
        <f>Council_Tax_Benefit!BB40</f>
        <v>210.63761499999998</v>
      </c>
      <c r="BC94" s="91">
        <f>Council_Tax_Benefit!BC40</f>
        <v>245.11994899999974</v>
      </c>
      <c r="BD94" s="91">
        <f>Council_Tax_Benefit!BD40</f>
        <v>276.82555906000005</v>
      </c>
      <c r="BE94" s="91">
        <f>Council_Tax_Benefit!BE40</f>
        <v>307.99026600000002</v>
      </c>
      <c r="BF94" s="91">
        <f>Council_Tax_Benefit!BF40</f>
        <v>235.92008099999998</v>
      </c>
      <c r="BG94" s="91">
        <f>Council_Tax_Benefit!BG40</f>
        <v>270.52785005503068</v>
      </c>
      <c r="BH94" s="91">
        <f>Council_Tax_Benefit!BH40</f>
        <v>108.06528901000044</v>
      </c>
      <c r="BI94" s="91">
        <f>Council_Tax_Benefit!BI40</f>
        <v>132.26724699999974</v>
      </c>
      <c r="BJ94" s="91">
        <f>Council_Tax_Benefit!BJ40</f>
        <v>129.49896799999988</v>
      </c>
      <c r="BK94" s="91">
        <f>Council_Tax_Benefit!BK40</f>
        <v>115.282225</v>
      </c>
      <c r="BL94" s="91">
        <f>Council_Tax_Benefit!BL40</f>
        <v>105.96941599999904</v>
      </c>
      <c r="BM94" s="91">
        <f>Council_Tax_Benefit!BM40</f>
        <v>115.30013499999859</v>
      </c>
      <c r="BN94" s="91">
        <f>Council_Tax_Benefit!BN40</f>
        <v>126.20864500000062</v>
      </c>
      <c r="BO94" s="91">
        <f>Council_Tax_Benefit!BO40</f>
        <v>94.515385000000606</v>
      </c>
      <c r="BP94" s="91">
        <f>Council_Tax_Benefit!BP40</f>
        <v>95.914283999999498</v>
      </c>
      <c r="BQ94" s="91">
        <f>Council_Tax_Benefit!BQ40</f>
        <v>0</v>
      </c>
      <c r="BR94" s="91">
        <f>Council_Tax_Benefit!BR40</f>
        <v>0</v>
      </c>
      <c r="BS94" s="91">
        <f>Council_Tax_Benefit!BS40</f>
        <v>0</v>
      </c>
      <c r="BT94" s="91">
        <f>Council_Tax_Benefit!BT40</f>
        <v>0</v>
      </c>
      <c r="BU94" s="91">
        <f>Council_Tax_Benefit!BU40</f>
        <v>0</v>
      </c>
      <c r="BV94" s="91">
        <f>Council_Tax_Benefit!BV40</f>
        <v>0</v>
      </c>
      <c r="BW94" s="91">
        <f>Council_Tax_Benefit!BW40</f>
        <v>0</v>
      </c>
      <c r="BX94" s="91">
        <f>Council_Tax_Benefit!BX40</f>
        <v>0</v>
      </c>
      <c r="BY94" s="91">
        <f>Council_Tax_Benefit!BY40</f>
        <v>0</v>
      </c>
      <c r="BZ94" s="91">
        <f>Council_Tax_Benefit!BZ40</f>
        <v>0</v>
      </c>
      <c r="CA94" s="91">
        <f>Council_Tax_Benefit!CA40</f>
        <v>0</v>
      </c>
      <c r="CB94" s="92">
        <f>Council_Tax_Benefit!CB40</f>
        <v>0</v>
      </c>
    </row>
    <row r="95" spans="1:80" x14ac:dyDescent="0.4">
      <c r="A95" s="89"/>
      <c r="B95" s="64" t="s">
        <v>257</v>
      </c>
      <c r="BE95" s="109">
        <v>0</v>
      </c>
      <c r="BF95" s="109">
        <v>0.96753590000000322</v>
      </c>
      <c r="BG95" s="109">
        <v>1.2171486499999968</v>
      </c>
      <c r="BH95" s="109">
        <v>1.3447756620714291</v>
      </c>
      <c r="BI95" s="109">
        <v>1.3382369999999995</v>
      </c>
      <c r="BJ95" s="109">
        <v>1.5746519999999968</v>
      </c>
      <c r="BK95" s="109">
        <v>2.0844120000000004</v>
      </c>
      <c r="BL95" s="109">
        <v>2.4722489999999979</v>
      </c>
      <c r="BM95" s="109">
        <v>2.8560320000000026</v>
      </c>
      <c r="BN95" s="109">
        <v>2.3529359999999997</v>
      </c>
      <c r="BO95" s="109">
        <v>0.86895899999999671</v>
      </c>
      <c r="BP95" s="109">
        <v>1.1191269999999989</v>
      </c>
      <c r="BQ95" s="109">
        <v>16.791011999999995</v>
      </c>
      <c r="BR95" s="91">
        <v>41.77165500000001</v>
      </c>
      <c r="BS95" s="91">
        <v>42.477932000000024</v>
      </c>
      <c r="BT95" s="91">
        <v>40.972773999999987</v>
      </c>
      <c r="BU95" s="91">
        <v>65.564743000000021</v>
      </c>
      <c r="BV95" s="91">
        <v>0</v>
      </c>
      <c r="BW95" s="91">
        <v>0</v>
      </c>
      <c r="BX95" s="91">
        <v>0</v>
      </c>
      <c r="BY95" s="91">
        <v>0</v>
      </c>
      <c r="BZ95" s="91">
        <v>0</v>
      </c>
      <c r="CA95" s="91">
        <v>0</v>
      </c>
      <c r="CB95" s="92">
        <v>0</v>
      </c>
    </row>
    <row r="96" spans="1:80" x14ac:dyDescent="0.4">
      <c r="A96" s="89"/>
      <c r="B96" s="69"/>
      <c r="C96" s="104"/>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7"/>
    </row>
    <row r="97" spans="1:80" ht="25.5" customHeight="1" x14ac:dyDescent="0.4">
      <c r="A97" s="89"/>
      <c r="B97" s="66" t="s">
        <v>258</v>
      </c>
      <c r="C97" s="111"/>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3"/>
    </row>
    <row r="98" spans="1:80" ht="26.25" customHeight="1" x14ac:dyDescent="0.4">
      <c r="A98" s="89"/>
      <c r="B98" s="66" t="s">
        <v>259</v>
      </c>
      <c r="BQ98" s="114"/>
      <c r="BR98" s="114"/>
      <c r="BS98" s="114"/>
      <c r="BT98" s="114"/>
      <c r="BU98" s="114"/>
      <c r="BV98" s="114">
        <f t="shared" ref="BV98:CB98" si="37">BV86</f>
        <v>183030.2255102637</v>
      </c>
      <c r="BW98" s="114">
        <f t="shared" si="37"/>
        <v>191178.26617828029</v>
      </c>
      <c r="BX98" s="114">
        <f t="shared" si="37"/>
        <v>187353.47197644709</v>
      </c>
      <c r="BY98" s="114">
        <f t="shared" si="37"/>
        <v>193826.44504081417</v>
      </c>
      <c r="BZ98" s="114">
        <f t="shared" si="37"/>
        <v>202472.71189807417</v>
      </c>
      <c r="CA98" s="114">
        <f t="shared" si="37"/>
        <v>212182.29192132878</v>
      </c>
      <c r="CB98" s="115">
        <f t="shared" si="37"/>
        <v>221827.67273131112</v>
      </c>
    </row>
    <row r="99" spans="1:80" s="30" customFormat="1" x14ac:dyDescent="0.35">
      <c r="A99" s="116"/>
      <c r="B99" s="117" t="s">
        <v>260</v>
      </c>
      <c r="C99" s="118"/>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f t="shared" ref="BV99:CB99" si="38">-BV50</f>
        <v>-468</v>
      </c>
      <c r="BW99" s="119">
        <f t="shared" si="38"/>
        <v>-247</v>
      </c>
      <c r="BX99" s="119">
        <f t="shared" si="38"/>
        <v>0</v>
      </c>
      <c r="BY99" s="119">
        <f t="shared" si="38"/>
        <v>0</v>
      </c>
      <c r="BZ99" s="119">
        <f t="shared" si="38"/>
        <v>0</v>
      </c>
      <c r="CA99" s="119">
        <f t="shared" si="38"/>
        <v>0</v>
      </c>
      <c r="CB99" s="120">
        <f t="shared" si="38"/>
        <v>0</v>
      </c>
    </row>
    <row r="100" spans="1:80" s="30" customFormat="1" x14ac:dyDescent="0.35">
      <c r="A100" s="116"/>
      <c r="B100" s="117" t="s">
        <v>261</v>
      </c>
      <c r="C100" s="118"/>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v>-448.37234851265328</v>
      </c>
      <c r="BW100" s="119">
        <v>187.50680610361712</v>
      </c>
      <c r="BX100" s="119">
        <v>0</v>
      </c>
      <c r="BY100" s="119">
        <v>0</v>
      </c>
      <c r="BZ100" s="119">
        <v>0</v>
      </c>
      <c r="CA100" s="119">
        <v>0</v>
      </c>
      <c r="CB100" s="120">
        <v>0</v>
      </c>
    </row>
    <row r="101" spans="1:80" s="30" customFormat="1" x14ac:dyDescent="0.35">
      <c r="A101" s="116"/>
      <c r="B101" s="117" t="s">
        <v>262</v>
      </c>
      <c r="C101" s="118"/>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v>0</v>
      </c>
      <c r="BW101" s="119">
        <v>-2740.6039137613775</v>
      </c>
      <c r="BX101" s="119">
        <v>0</v>
      </c>
      <c r="BY101" s="119">
        <v>0</v>
      </c>
      <c r="BZ101" s="119">
        <v>0</v>
      </c>
      <c r="CA101" s="119">
        <v>0</v>
      </c>
      <c r="CB101" s="120">
        <v>0</v>
      </c>
    </row>
    <row r="102" spans="1:80" s="30" customFormat="1" x14ac:dyDescent="0.35">
      <c r="A102" s="116"/>
      <c r="B102" s="117" t="s">
        <v>263</v>
      </c>
      <c r="C102" s="118"/>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v>0</v>
      </c>
      <c r="BW102" s="119">
        <v>0.30675561074690449</v>
      </c>
      <c r="BX102" s="119">
        <v>5.6297941072503725</v>
      </c>
      <c r="BY102" s="119">
        <v>3.9212147687328951</v>
      </c>
      <c r="BZ102" s="119">
        <v>1.1971767750766897</v>
      </c>
      <c r="CA102" s="119">
        <v>-2.1429863140669418</v>
      </c>
      <c r="CB102" s="120">
        <v>-4.0961397684284062</v>
      </c>
    </row>
    <row r="103" spans="1:80" s="30" customFormat="1" x14ac:dyDescent="0.35">
      <c r="A103" s="116"/>
      <c r="B103" s="117"/>
      <c r="C103" s="118"/>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20"/>
    </row>
    <row r="104" spans="1:80" s="30" customFormat="1" ht="26.25" customHeight="1" x14ac:dyDescent="0.35">
      <c r="A104" s="116"/>
      <c r="B104" s="121" t="s">
        <v>264</v>
      </c>
      <c r="C104" s="118"/>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22"/>
      <c r="BR104" s="122"/>
      <c r="BS104" s="122"/>
      <c r="BT104" s="122"/>
      <c r="BU104" s="122"/>
      <c r="BV104" s="122">
        <f t="shared" ref="BV104:CB104" si="39">SUM(BV98:BV102)</f>
        <v>182113.85316175106</v>
      </c>
      <c r="BW104" s="122">
        <f t="shared" si="39"/>
        <v>188378.47582623328</v>
      </c>
      <c r="BX104" s="122">
        <f t="shared" si="39"/>
        <v>187359.10177055435</v>
      </c>
      <c r="BY104" s="122">
        <f t="shared" si="39"/>
        <v>193830.36625558289</v>
      </c>
      <c r="BZ104" s="122">
        <f t="shared" si="39"/>
        <v>202473.90907484925</v>
      </c>
      <c r="CA104" s="122">
        <f t="shared" si="39"/>
        <v>212180.1489350147</v>
      </c>
      <c r="CB104" s="123">
        <f t="shared" si="39"/>
        <v>221823.57659154269</v>
      </c>
    </row>
    <row r="105" spans="1:80" ht="30" x14ac:dyDescent="0.4">
      <c r="A105" s="89"/>
      <c r="B105" s="60" t="s">
        <v>265</v>
      </c>
      <c r="C105" s="101"/>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f t="shared" ref="BV105:CB105" si="40">SUM(BV106:BV107)</f>
        <v>182113.85316175103</v>
      </c>
      <c r="BW105" s="114">
        <f t="shared" si="40"/>
        <v>188378.47593454784</v>
      </c>
      <c r="BX105" s="114">
        <f t="shared" si="40"/>
        <v>187359.25438080588</v>
      </c>
      <c r="BY105" s="114">
        <f t="shared" si="40"/>
        <v>193830.43763620796</v>
      </c>
      <c r="BZ105" s="114">
        <f t="shared" si="40"/>
        <v>202474.31372817309</v>
      </c>
      <c r="CA105" s="114">
        <f t="shared" si="40"/>
        <v>212179.95667804714</v>
      </c>
      <c r="CB105" s="115">
        <f t="shared" si="40"/>
        <v>221824.00737823863</v>
      </c>
    </row>
    <row r="106" spans="1:80" s="30" customFormat="1" x14ac:dyDescent="0.35">
      <c r="A106" s="116"/>
      <c r="B106" s="117" t="s">
        <v>236</v>
      </c>
      <c r="C106" s="118"/>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v>81083.962847172967</v>
      </c>
      <c r="BW106" s="119">
        <v>85251.053199222733</v>
      </c>
      <c r="BX106" s="119">
        <v>81392.240064228725</v>
      </c>
      <c r="BY106" s="119">
        <v>83103.83775413991</v>
      </c>
      <c r="BZ106" s="119">
        <v>85667.891789084533</v>
      </c>
      <c r="CA106" s="119">
        <v>88623.034587269824</v>
      </c>
      <c r="CB106" s="120">
        <v>91810.148612408317</v>
      </c>
    </row>
    <row r="107" spans="1:80" s="30" customFormat="1" x14ac:dyDescent="0.35">
      <c r="A107" s="116"/>
      <c r="B107" s="117" t="s">
        <v>237</v>
      </c>
      <c r="C107" s="118"/>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v>101029.89031457806</v>
      </c>
      <c r="BW107" s="119">
        <v>103127.4227353251</v>
      </c>
      <c r="BX107" s="119">
        <v>105967.01431657717</v>
      </c>
      <c r="BY107" s="119">
        <v>110726.59988206805</v>
      </c>
      <c r="BZ107" s="119">
        <v>116806.42193908857</v>
      </c>
      <c r="CA107" s="119">
        <v>123556.92209077731</v>
      </c>
      <c r="CB107" s="120">
        <v>130013.85876583031</v>
      </c>
    </row>
    <row r="108" spans="1:80" ht="15.4" thickBot="1" x14ac:dyDescent="0.45">
      <c r="A108" s="104"/>
      <c r="B108" s="69"/>
      <c r="C108" s="104"/>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69"/>
      <c r="BY108" s="69"/>
      <c r="BZ108" s="69"/>
      <c r="CA108" s="69"/>
      <c r="CB108" s="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99"/>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95" customWidth="1"/>
    <col min="4" max="75" width="12.73046875" style="109" customWidth="1"/>
    <col min="76" max="77" width="12.73046875" style="50" customWidth="1"/>
    <col min="78" max="80" width="12.86328125" style="50" customWidth="1"/>
    <col min="81" max="81" width="9.1328125" style="50" customWidth="1"/>
    <col min="82" max="16384" width="9.1328125" style="50"/>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row>
    <row r="2" spans="1:80" ht="33" customHeight="1" x14ac:dyDescent="0.4">
      <c r="A2" s="46" t="s">
        <v>40</v>
      </c>
      <c r="B2" s="19" t="s">
        <v>266</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267</v>
      </c>
      <c r="C3" s="85" t="s">
        <v>177</v>
      </c>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86"/>
      <c r="B4" s="55"/>
      <c r="C4" s="56"/>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A5" s="89"/>
      <c r="B5" s="50" t="s">
        <v>178</v>
      </c>
      <c r="C5" s="90" t="s">
        <v>179</v>
      </c>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v>5.2871028110962293</v>
      </c>
      <c r="BR5" s="91">
        <v>6.6038092748336332</v>
      </c>
      <c r="BS5" s="91">
        <v>7.5183292133665658</v>
      </c>
      <c r="BT5" s="91">
        <v>7.7814195001443904</v>
      </c>
      <c r="BU5" s="91">
        <v>8.5577229170150488</v>
      </c>
      <c r="BV5" s="91">
        <v>9.3236473785187908</v>
      </c>
      <c r="BW5" s="91">
        <v>10.002221180695424</v>
      </c>
      <c r="BX5" s="91">
        <v>10.551287805099506</v>
      </c>
      <c r="BY5" s="91">
        <v>11.254993297212579</v>
      </c>
      <c r="BZ5" s="91">
        <v>11.966387634269045</v>
      </c>
      <c r="CA5" s="91">
        <v>12.716290245266061</v>
      </c>
      <c r="CB5" s="92">
        <v>13.425927249380557</v>
      </c>
    </row>
    <row r="6" spans="1:80" x14ac:dyDescent="0.4">
      <c r="A6" s="89"/>
      <c r="B6" s="50" t="s">
        <v>180</v>
      </c>
      <c r="C6" s="90" t="s">
        <v>179</v>
      </c>
      <c r="D6" s="91">
        <v>0</v>
      </c>
      <c r="E6" s="91">
        <v>0</v>
      </c>
      <c r="F6" s="91">
        <v>0</v>
      </c>
      <c r="G6" s="91">
        <v>0</v>
      </c>
      <c r="H6" s="91">
        <v>0</v>
      </c>
      <c r="I6" s="91">
        <v>0</v>
      </c>
      <c r="J6" s="91">
        <v>0</v>
      </c>
      <c r="K6" s="91">
        <v>0</v>
      </c>
      <c r="L6" s="91">
        <v>0</v>
      </c>
      <c r="M6" s="91">
        <v>0</v>
      </c>
      <c r="N6" s="91">
        <v>0</v>
      </c>
      <c r="O6" s="91">
        <v>0</v>
      </c>
      <c r="P6" s="91">
        <v>0</v>
      </c>
      <c r="Q6" s="91">
        <v>0</v>
      </c>
      <c r="R6" s="91">
        <v>0</v>
      </c>
      <c r="S6" s="91">
        <v>0</v>
      </c>
      <c r="T6" s="91">
        <v>0</v>
      </c>
      <c r="U6" s="91">
        <v>0</v>
      </c>
      <c r="V6" s="91">
        <v>0</v>
      </c>
      <c r="W6" s="91">
        <v>0</v>
      </c>
      <c r="X6" s="91">
        <v>0</v>
      </c>
      <c r="Y6" s="91">
        <v>0</v>
      </c>
      <c r="Z6" s="91">
        <v>0</v>
      </c>
      <c r="AA6" s="91">
        <v>74.086336613396583</v>
      </c>
      <c r="AB6" s="91">
        <v>264.02670559169223</v>
      </c>
      <c r="AC6" s="91">
        <v>374.46556017544322</v>
      </c>
      <c r="AD6" s="91">
        <v>542.53763749218604</v>
      </c>
      <c r="AE6" s="91">
        <v>669.83596360704882</v>
      </c>
      <c r="AF6" s="91">
        <v>780.51409055795091</v>
      </c>
      <c r="AG6" s="91">
        <v>898.52535565173434</v>
      </c>
      <c r="AH6" s="91">
        <v>813.88255889325092</v>
      </c>
      <c r="AI6" s="91">
        <v>833.33752991871245</v>
      </c>
      <c r="AJ6" s="91">
        <v>904.8797650644575</v>
      </c>
      <c r="AK6" s="91">
        <v>1039.0844754007037</v>
      </c>
      <c r="AL6" s="91">
        <v>1181.9406933738012</v>
      </c>
      <c r="AM6" s="91">
        <v>1385.5786711132096</v>
      </c>
      <c r="AN6" s="91">
        <v>1525.5559221199362</v>
      </c>
      <c r="AO6" s="91">
        <v>1721.0559483863262</v>
      </c>
      <c r="AP6" s="91">
        <v>1876.6115277619999</v>
      </c>
      <c r="AQ6" s="91">
        <v>2047.2368716991218</v>
      </c>
      <c r="AR6" s="91">
        <v>2148.8758924747167</v>
      </c>
      <c r="AS6" s="91">
        <v>2302.4367140522681</v>
      </c>
      <c r="AT6" s="91">
        <v>2537.888681714544</v>
      </c>
      <c r="AU6" s="91">
        <v>2961.2732489942919</v>
      </c>
      <c r="AV6" s="91">
        <v>2627.7355586839717</v>
      </c>
      <c r="AW6" s="91">
        <v>2964.2514657425804</v>
      </c>
      <c r="AX6" s="91">
        <v>3198.427959101617</v>
      </c>
      <c r="AY6" s="91">
        <v>3474.0762766414846</v>
      </c>
      <c r="AZ6" s="91">
        <v>3644.3948662898056</v>
      </c>
      <c r="BA6" s="91">
        <v>3823.6958558333886</v>
      </c>
      <c r="BB6" s="91">
        <v>4002.0873987904833</v>
      </c>
      <c r="BC6" s="91">
        <v>4198.7488807600839</v>
      </c>
      <c r="BD6" s="91">
        <v>4311.5983707782361</v>
      </c>
      <c r="BE6" s="91">
        <v>4502.5367227531269</v>
      </c>
      <c r="BF6" s="91">
        <v>4578.1441550941481</v>
      </c>
      <c r="BG6" s="91">
        <v>4772.801047672634</v>
      </c>
      <c r="BH6" s="91">
        <v>4932.1826629272527</v>
      </c>
      <c r="BI6" s="91">
        <v>5143.1946361698656</v>
      </c>
      <c r="BJ6" s="91">
        <v>5288.272741027552</v>
      </c>
      <c r="BK6" s="91">
        <v>5517.5321993967391</v>
      </c>
      <c r="BL6" s="91">
        <v>5731.7423425737979</v>
      </c>
      <c r="BM6" s="91">
        <v>6081.1408931745746</v>
      </c>
      <c r="BN6" s="91">
        <v>6120.9937875433261</v>
      </c>
      <c r="BO6" s="91">
        <v>6157.7754463118736</v>
      </c>
      <c r="BP6" s="91">
        <v>6187.4094662621183</v>
      </c>
      <c r="BQ6" s="91">
        <v>5942.190686443083</v>
      </c>
      <c r="BR6" s="91">
        <v>5927.8105568804031</v>
      </c>
      <c r="BS6" s="91">
        <v>5950.6588220339709</v>
      </c>
      <c r="BT6" s="91">
        <v>5805.8500654278896</v>
      </c>
      <c r="BU6" s="91">
        <v>5755.7076951567979</v>
      </c>
      <c r="BV6" s="91">
        <v>5784.5937446006865</v>
      </c>
      <c r="BW6" s="91">
        <v>5936.2196675378318</v>
      </c>
      <c r="BX6" s="91">
        <v>5507.4412948305508</v>
      </c>
      <c r="BY6" s="91">
        <v>5568.1836230839408</v>
      </c>
      <c r="BZ6" s="91">
        <v>5643.0836281527099</v>
      </c>
      <c r="CA6" s="91">
        <v>5758.4404945299611</v>
      </c>
      <c r="CB6" s="92">
        <v>5821.6975320669799</v>
      </c>
    </row>
    <row r="7" spans="1:80" x14ac:dyDescent="0.4">
      <c r="A7" s="89"/>
      <c r="B7" s="50" t="s">
        <v>181</v>
      </c>
      <c r="C7" s="90" t="s">
        <v>182</v>
      </c>
      <c r="D7" s="91">
        <v>519.76655507187832</v>
      </c>
      <c r="E7" s="91">
        <v>687.53197022007851</v>
      </c>
      <c r="F7" s="91">
        <v>683.35938411889185</v>
      </c>
      <c r="G7" s="91">
        <v>704.25810009739155</v>
      </c>
      <c r="H7" s="91">
        <v>753.16491260415489</v>
      </c>
      <c r="I7" s="91">
        <v>803.66868225399605</v>
      </c>
      <c r="J7" s="91">
        <v>826.32950411427259</v>
      </c>
      <c r="K7" s="91">
        <v>886.41716637258219</v>
      </c>
      <c r="L7" s="91">
        <v>892.50126528357964</v>
      </c>
      <c r="M7" s="91">
        <v>978.32153204836698</v>
      </c>
      <c r="N7" s="91">
        <v>1253.9991045429213</v>
      </c>
      <c r="O7" s="91">
        <v>1334.6863795186418</v>
      </c>
      <c r="P7" s="91">
        <v>1393.1350585955747</v>
      </c>
      <c r="Q7" s="91">
        <v>1641.5451399476576</v>
      </c>
      <c r="R7" s="91">
        <v>1671.3554708575218</v>
      </c>
      <c r="S7" s="91">
        <v>1937.2668415033231</v>
      </c>
      <c r="T7" s="91">
        <v>2017.9893202650412</v>
      </c>
      <c r="U7" s="91">
        <v>2411.1845140230989</v>
      </c>
      <c r="V7" s="91">
        <v>2378.4271608258764</v>
      </c>
      <c r="W7" s="91">
        <v>2429.6506793717017</v>
      </c>
      <c r="X7" s="91">
        <v>2402.4303839985505</v>
      </c>
      <c r="Y7" s="91">
        <v>2363.670338308832</v>
      </c>
      <c r="Z7" s="91">
        <v>2231.0510540728192</v>
      </c>
      <c r="AA7" s="91">
        <v>2420.1536627042883</v>
      </c>
      <c r="AB7" s="91">
        <v>2503.7015185419095</v>
      </c>
      <c r="AC7" s="91">
        <v>2562.6833028766368</v>
      </c>
      <c r="AD7" s="91">
        <v>2695.2991606182318</v>
      </c>
      <c r="AE7" s="91">
        <v>2745.0003513823794</v>
      </c>
      <c r="AF7" s="91">
        <v>2660.9828381944276</v>
      </c>
      <c r="AG7" s="91">
        <v>2511.7745394943504</v>
      </c>
      <c r="AH7" s="91">
        <v>2446.4922157207839</v>
      </c>
      <c r="AI7" s="91">
        <v>2334.1742753444528</v>
      </c>
      <c r="AJ7" s="91">
        <v>2220.4357311966296</v>
      </c>
      <c r="AK7" s="91">
        <v>2175.7799166723826</v>
      </c>
      <c r="AL7" s="91">
        <v>2126.3201059454241</v>
      </c>
      <c r="AM7" s="91">
        <v>2158.1437483399691</v>
      </c>
      <c r="AN7" s="91">
        <v>2079.0996508058161</v>
      </c>
      <c r="AO7" s="91">
        <v>2007.0623304796807</v>
      </c>
      <c r="AP7" s="91">
        <v>1987.4255589263798</v>
      </c>
      <c r="AQ7" s="91">
        <v>1914.6113926280113</v>
      </c>
      <c r="AR7" s="91">
        <v>1820.5849562067062</v>
      </c>
      <c r="AS7" s="91">
        <v>1693.8523821170247</v>
      </c>
      <c r="AT7" s="91">
        <v>1633.2474412795948</v>
      </c>
      <c r="AU7" s="91">
        <v>1753.9696112991121</v>
      </c>
      <c r="AV7" s="91">
        <v>1708.437292333706</v>
      </c>
      <c r="AW7" s="91">
        <v>1717.008347367213</v>
      </c>
      <c r="AX7" s="91">
        <v>1665.4727430128021</v>
      </c>
      <c r="AY7" s="91">
        <v>1609.2699702365894</v>
      </c>
      <c r="AZ7" s="91">
        <v>1494.437763407338</v>
      </c>
      <c r="BA7" s="91">
        <v>1496.9824251879152</v>
      </c>
      <c r="BB7" s="91">
        <v>1455.1098327058423</v>
      </c>
      <c r="BC7" s="91">
        <v>1489.9528151329559</v>
      </c>
      <c r="BD7" s="91">
        <v>1438.3807816437038</v>
      </c>
      <c r="BE7" s="91">
        <v>1584.1519750279424</v>
      </c>
      <c r="BF7" s="91">
        <v>1531.4773516097982</v>
      </c>
      <c r="BG7" s="91">
        <v>1389.8212966702172</v>
      </c>
      <c r="BH7" s="91">
        <v>1238.968576973718</v>
      </c>
      <c r="BI7" s="91">
        <v>1146.220200022545</v>
      </c>
      <c r="BJ7" s="91">
        <v>1015.1722676106863</v>
      </c>
      <c r="BK7" s="91">
        <v>913.91900337817776</v>
      </c>
      <c r="BL7" s="91">
        <v>816.82246937256161</v>
      </c>
      <c r="BM7" s="91">
        <v>773.6700236172727</v>
      </c>
      <c r="BN7" s="91">
        <v>718.35493514329687</v>
      </c>
      <c r="BO7" s="91">
        <v>684.99128629484233</v>
      </c>
      <c r="BP7" s="91">
        <v>669.56508607626586</v>
      </c>
      <c r="BQ7" s="91">
        <v>645.46252115659638</v>
      </c>
      <c r="BR7" s="91">
        <v>623.92828014775421</v>
      </c>
      <c r="BS7" s="91">
        <v>616.70914037377088</v>
      </c>
      <c r="BT7" s="91">
        <v>590.17966093215432</v>
      </c>
      <c r="BU7" s="91">
        <v>523.12788157431294</v>
      </c>
      <c r="BV7" s="91">
        <v>472.13936561351869</v>
      </c>
      <c r="BW7" s="91">
        <v>501.17283195445776</v>
      </c>
      <c r="BX7" s="91">
        <v>390.39067621091584</v>
      </c>
      <c r="BY7" s="91">
        <v>352.37413165808744</v>
      </c>
      <c r="BZ7" s="91">
        <v>319.35345526616459</v>
      </c>
      <c r="CA7" s="91">
        <v>290.44997301833632</v>
      </c>
      <c r="CB7" s="92">
        <v>264.32160108571105</v>
      </c>
    </row>
    <row r="8" spans="1:80" x14ac:dyDescent="0.4">
      <c r="A8" s="89"/>
      <c r="B8" s="50" t="s">
        <v>183</v>
      </c>
      <c r="C8" s="90" t="s">
        <v>179</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91">
        <v>0</v>
      </c>
      <c r="V8" s="91">
        <v>0</v>
      </c>
      <c r="W8" s="91">
        <v>0</v>
      </c>
      <c r="X8" s="91">
        <v>0</v>
      </c>
      <c r="Y8" s="91">
        <v>0</v>
      </c>
      <c r="Z8" s="91">
        <v>0</v>
      </c>
      <c r="AA8" s="91">
        <v>0</v>
      </c>
      <c r="AB8" s="91">
        <v>0</v>
      </c>
      <c r="AC8" s="91">
        <v>0</v>
      </c>
      <c r="AD8" s="91">
        <v>0</v>
      </c>
      <c r="AE8" s="91">
        <v>0</v>
      </c>
      <c r="AF8" s="91">
        <v>11.649464038178369</v>
      </c>
      <c r="AG8" s="91">
        <v>15.631214945351108</v>
      </c>
      <c r="AH8" s="91">
        <v>19.378156164125024</v>
      </c>
      <c r="AI8" s="91">
        <v>16.583831441168407</v>
      </c>
      <c r="AJ8" s="91">
        <v>17.40153394354726</v>
      </c>
      <c r="AK8" s="91">
        <v>18.89244500728552</v>
      </c>
      <c r="AL8" s="91">
        <v>23.462842548363302</v>
      </c>
      <c r="AM8" s="91">
        <v>27.991488305317365</v>
      </c>
      <c r="AN8" s="91">
        <v>29.133880457151562</v>
      </c>
      <c r="AO8" s="91">
        <v>32.614762870294811</v>
      </c>
      <c r="AP8" s="91">
        <v>250.5360704585982</v>
      </c>
      <c r="AQ8" s="91">
        <v>419.13392777813067</v>
      </c>
      <c r="AR8" s="91">
        <v>371.36623279209022</v>
      </c>
      <c r="AS8" s="91">
        <v>364.94709115527399</v>
      </c>
      <c r="AT8" s="91">
        <v>382.00301414119554</v>
      </c>
      <c r="AU8" s="91">
        <v>494.02600630661453</v>
      </c>
      <c r="AV8" s="91">
        <v>584.07749676331855</v>
      </c>
      <c r="AW8" s="91">
        <v>729.31580523987145</v>
      </c>
      <c r="AX8" s="91">
        <v>857.705425682959</v>
      </c>
      <c r="AY8" s="91">
        <v>977.46701901893334</v>
      </c>
      <c r="AZ8" s="91">
        <v>1121.544517005432</v>
      </c>
      <c r="BA8" s="91">
        <v>1131.2331203716869</v>
      </c>
      <c r="BB8" s="91">
        <v>1168.339675693433</v>
      </c>
      <c r="BC8" s="91">
        <v>1241.3095298019102</v>
      </c>
      <c r="BD8" s="91">
        <v>1264.9915908847079</v>
      </c>
      <c r="BE8" s="91">
        <v>1342.7531723304371</v>
      </c>
      <c r="BF8" s="91">
        <v>1398.6591359170015</v>
      </c>
      <c r="BG8" s="91">
        <v>1454.6972090335319</v>
      </c>
      <c r="BH8" s="91">
        <v>1471.5524335233881</v>
      </c>
      <c r="BI8" s="91">
        <v>1506.1243410679697</v>
      </c>
      <c r="BJ8" s="91">
        <v>1505.4791434099586</v>
      </c>
      <c r="BK8" s="91">
        <v>1588.9103316428216</v>
      </c>
      <c r="BL8" s="91">
        <v>1649.9827131592779</v>
      </c>
      <c r="BM8" s="91">
        <v>1780.3043100113921</v>
      </c>
      <c r="BN8" s="91">
        <v>1840.6987901794371</v>
      </c>
      <c r="BO8" s="91">
        <v>1998.5828144664106</v>
      </c>
      <c r="BP8" s="91">
        <v>2177.7457812713906</v>
      </c>
      <c r="BQ8" s="91">
        <v>2315.0570129436455</v>
      </c>
      <c r="BR8" s="91">
        <v>2535.6733224721957</v>
      </c>
      <c r="BS8" s="91">
        <v>2759.2583794610541</v>
      </c>
      <c r="BT8" s="91">
        <v>2824.1300428169588</v>
      </c>
      <c r="BU8" s="91">
        <v>2945.8858149163298</v>
      </c>
      <c r="BV8" s="91">
        <v>2940.3131168831242</v>
      </c>
      <c r="BW8" s="91">
        <v>2923.6620579476335</v>
      </c>
      <c r="BX8" s="91">
        <v>3001.2428931456184</v>
      </c>
      <c r="BY8" s="91">
        <v>3100.6663020421493</v>
      </c>
      <c r="BZ8" s="91">
        <v>3251.9001720072138</v>
      </c>
      <c r="CA8" s="91">
        <v>3441.9873683210176</v>
      </c>
      <c r="CB8" s="92">
        <v>3638.5036136506965</v>
      </c>
    </row>
    <row r="9" spans="1:80" x14ac:dyDescent="0.4">
      <c r="A9" s="89"/>
      <c r="B9" s="50" t="s">
        <v>184</v>
      </c>
      <c r="C9" s="90" t="s">
        <v>179</v>
      </c>
      <c r="D9" s="91">
        <v>1983.0583852742366</v>
      </c>
      <c r="E9" s="91">
        <v>1965.7604218968443</v>
      </c>
      <c r="F9" s="91">
        <v>1949.3062616110326</v>
      </c>
      <c r="G9" s="91">
        <v>1851.6119215060587</v>
      </c>
      <c r="H9" s="91">
        <v>2345.5707278243681</v>
      </c>
      <c r="I9" s="91">
        <v>2727.203561091429</v>
      </c>
      <c r="J9" s="91">
        <v>2711.3936853749569</v>
      </c>
      <c r="K9" s="91">
        <v>2646.8366928660294</v>
      </c>
      <c r="L9" s="91">
        <v>2658.8126698762135</v>
      </c>
      <c r="M9" s="91">
        <v>2729.4724021988686</v>
      </c>
      <c r="N9" s="91">
        <v>2745.7128219470228</v>
      </c>
      <c r="O9" s="91">
        <v>2764.8625162711378</v>
      </c>
      <c r="P9" s="91">
        <v>2786.2701171911494</v>
      </c>
      <c r="Q9" s="91">
        <v>2749.5881094123265</v>
      </c>
      <c r="R9" s="91">
        <v>2692.076133416937</v>
      </c>
      <c r="S9" s="91">
        <v>2735.655600425905</v>
      </c>
      <c r="T9" s="91">
        <v>2673.8358493511796</v>
      </c>
      <c r="U9" s="91">
        <v>2593.7962823645548</v>
      </c>
      <c r="V9" s="91">
        <v>2516.7470382639767</v>
      </c>
      <c r="W9" s="91">
        <v>2629.9326948334228</v>
      </c>
      <c r="X9" s="91">
        <v>4634.8186174413595</v>
      </c>
      <c r="Y9" s="91">
        <v>4949.1171528046652</v>
      </c>
      <c r="Z9" s="91">
        <v>4501.9423055397956</v>
      </c>
      <c r="AA9" s="91">
        <v>4243.9123156707346</v>
      </c>
      <c r="AB9" s="91">
        <v>3857.976430844124</v>
      </c>
      <c r="AC9" s="91">
        <v>3600.3085422454628</v>
      </c>
      <c r="AD9" s="91">
        <v>2991.7820682862375</v>
      </c>
      <c r="AE9" s="91">
        <v>3713.7829181425222</v>
      </c>
      <c r="AF9" s="91">
        <v>3228.1277979478482</v>
      </c>
      <c r="AG9" s="91">
        <v>4675.8892983076157</v>
      </c>
      <c r="AH9" s="91">
        <v>8603.9013368715096</v>
      </c>
      <c r="AI9" s="91">
        <v>11554.784556634087</v>
      </c>
      <c r="AJ9" s="91">
        <v>10246.023185960627</v>
      </c>
      <c r="AK9" s="91">
        <v>10617.554094094463</v>
      </c>
      <c r="AL9" s="91">
        <v>10734.25046587621</v>
      </c>
      <c r="AM9" s="91">
        <v>11163.005536160565</v>
      </c>
      <c r="AN9" s="91">
        <v>11325.133894070916</v>
      </c>
      <c r="AO9" s="91">
        <v>11209.443115729016</v>
      </c>
      <c r="AP9" s="91">
        <v>10871.82005749667</v>
      </c>
      <c r="AQ9" s="91">
        <v>10488.461357758026</v>
      </c>
      <c r="AR9" s="91">
        <v>9667.6383850692764</v>
      </c>
      <c r="AS9" s="91">
        <v>9017.4576266372733</v>
      </c>
      <c r="AT9" s="91">
        <v>8430.3870937314605</v>
      </c>
      <c r="AU9" s="91">
        <v>9005.7421031539707</v>
      </c>
      <c r="AV9" s="91">
        <v>10069.937057834122</v>
      </c>
      <c r="AW9" s="91">
        <v>10452.947051454255</v>
      </c>
      <c r="AX9" s="91">
        <v>10435.594727587695</v>
      </c>
      <c r="AY9" s="91">
        <v>10516.815210825358</v>
      </c>
      <c r="AZ9" s="91">
        <v>10571.762647729311</v>
      </c>
      <c r="BA9" s="91">
        <v>10749.985164150998</v>
      </c>
      <c r="BB9" s="91">
        <v>10893.767093991264</v>
      </c>
      <c r="BC9" s="91">
        <v>12320.969273442561</v>
      </c>
      <c r="BD9" s="91">
        <v>12634.50129916197</v>
      </c>
      <c r="BE9" s="91">
        <v>12674.442095720169</v>
      </c>
      <c r="BF9" s="91">
        <v>12597.965953920459</v>
      </c>
      <c r="BG9" s="91"/>
      <c r="BH9" s="91"/>
      <c r="BI9" s="91"/>
      <c r="BJ9" s="91"/>
      <c r="BK9" s="91"/>
      <c r="BL9" s="91"/>
      <c r="BM9" s="91"/>
      <c r="BN9" s="91"/>
      <c r="BO9" s="91"/>
      <c r="BP9" s="91"/>
      <c r="BQ9" s="91"/>
      <c r="BR9" s="91"/>
      <c r="BS9" s="91"/>
      <c r="BT9" s="91"/>
      <c r="BU9" s="91"/>
      <c r="BV9" s="91"/>
      <c r="BW9" s="91"/>
      <c r="BX9" s="91"/>
      <c r="BY9" s="91"/>
      <c r="BZ9" s="91"/>
      <c r="CA9" s="91"/>
      <c r="CB9" s="92"/>
    </row>
    <row r="10" spans="1:80" ht="27" customHeight="1" x14ac:dyDescent="0.4">
      <c r="A10" s="89"/>
      <c r="B10" s="50" t="s">
        <v>185</v>
      </c>
      <c r="D10" s="91">
        <f t="shared" ref="D10:AI10" si="0">SUM(D11:D12)</f>
        <v>0</v>
      </c>
      <c r="E10" s="91">
        <f t="shared" si="0"/>
        <v>0</v>
      </c>
      <c r="F10" s="91">
        <f t="shared" si="0"/>
        <v>0</v>
      </c>
      <c r="G10" s="91">
        <f t="shared" si="0"/>
        <v>0</v>
      </c>
      <c r="H10" s="91">
        <f t="shared" si="0"/>
        <v>0</v>
      </c>
      <c r="I10" s="91">
        <f t="shared" si="0"/>
        <v>0</v>
      </c>
      <c r="J10" s="91">
        <f t="shared" si="0"/>
        <v>0</v>
      </c>
      <c r="K10" s="91">
        <f t="shared" si="0"/>
        <v>0</v>
      </c>
      <c r="L10" s="91">
        <f t="shared" si="0"/>
        <v>0</v>
      </c>
      <c r="M10" s="91">
        <f t="shared" si="0"/>
        <v>0</v>
      </c>
      <c r="N10" s="91">
        <f t="shared" si="0"/>
        <v>0</v>
      </c>
      <c r="O10" s="91">
        <f t="shared" si="0"/>
        <v>0</v>
      </c>
      <c r="P10" s="91">
        <f t="shared" si="0"/>
        <v>0</v>
      </c>
      <c r="Q10" s="91">
        <f t="shared" si="0"/>
        <v>0</v>
      </c>
      <c r="R10" s="91">
        <f t="shared" si="0"/>
        <v>0</v>
      </c>
      <c r="S10" s="91">
        <f t="shared" si="0"/>
        <v>0</v>
      </c>
      <c r="T10" s="91">
        <f t="shared" si="0"/>
        <v>0</v>
      </c>
      <c r="U10" s="91">
        <f t="shared" si="0"/>
        <v>0</v>
      </c>
      <c r="V10" s="91">
        <f t="shared" si="0"/>
        <v>0</v>
      </c>
      <c r="W10" s="91">
        <f t="shared" si="0"/>
        <v>0</v>
      </c>
      <c r="X10" s="91">
        <f t="shared" si="0"/>
        <v>0</v>
      </c>
      <c r="Y10" s="91">
        <f t="shared" si="0"/>
        <v>0</v>
      </c>
      <c r="Z10" s="91">
        <f t="shared" si="0"/>
        <v>0</v>
      </c>
      <c r="AA10" s="91">
        <f t="shared" si="0"/>
        <v>0</v>
      </c>
      <c r="AB10" s="91">
        <f t="shared" si="0"/>
        <v>916.12714655738046</v>
      </c>
      <c r="AC10" s="91">
        <f t="shared" si="0"/>
        <v>834.70256150839032</v>
      </c>
      <c r="AD10" s="91">
        <f t="shared" si="0"/>
        <v>799.02578342198547</v>
      </c>
      <c r="AE10" s="91">
        <f t="shared" si="0"/>
        <v>0.69847337185302283</v>
      </c>
      <c r="AF10" s="91">
        <f t="shared" si="0"/>
        <v>0</v>
      </c>
      <c r="AG10" s="91">
        <f t="shared" si="0"/>
        <v>528.22726367048574</v>
      </c>
      <c r="AH10" s="91">
        <f t="shared" si="0"/>
        <v>489.29844314415686</v>
      </c>
      <c r="AI10" s="91">
        <f t="shared" si="0"/>
        <v>418.74174388950229</v>
      </c>
      <c r="AJ10" s="91">
        <f t="shared" ref="AJ10:BO10" si="1">SUM(AJ11:AJ12)</f>
        <v>358.47159923707352</v>
      </c>
      <c r="AK10" s="91">
        <f t="shared" si="1"/>
        <v>336.91526929659176</v>
      </c>
      <c r="AL10" s="91">
        <f t="shared" si="1"/>
        <v>316.74837440290457</v>
      </c>
      <c r="AM10" s="91">
        <f t="shared" si="1"/>
        <v>305.10722252795932</v>
      </c>
      <c r="AN10" s="91">
        <f t="shared" si="1"/>
        <v>293.98733915852938</v>
      </c>
      <c r="AO10" s="91">
        <f t="shared" si="1"/>
        <v>280.9887262671553</v>
      </c>
      <c r="AP10" s="91">
        <f t="shared" si="1"/>
        <v>277.03507791094989</v>
      </c>
      <c r="AQ10" s="91">
        <f t="shared" si="1"/>
        <v>264.33614233233845</v>
      </c>
      <c r="AR10" s="91">
        <f t="shared" si="1"/>
        <v>251.85182568252515</v>
      </c>
      <c r="AS10" s="91">
        <f t="shared" si="1"/>
        <v>240.01026704250333</v>
      </c>
      <c r="AT10" s="91">
        <f t="shared" si="1"/>
        <v>223.48700519653636</v>
      </c>
      <c r="AU10" s="91">
        <f t="shared" si="1"/>
        <v>216.9433113165226</v>
      </c>
      <c r="AV10" s="91">
        <f t="shared" si="1"/>
        <v>216.11393443607054</v>
      </c>
      <c r="AW10" s="91">
        <f t="shared" si="1"/>
        <v>224.54837050520638</v>
      </c>
      <c r="AX10" s="91">
        <f t="shared" si="1"/>
        <v>221.4752823991173</v>
      </c>
      <c r="AY10" s="91">
        <f t="shared" si="1"/>
        <v>219.98589156146687</v>
      </c>
      <c r="AZ10" s="91">
        <f t="shared" si="1"/>
        <v>219.39385240946643</v>
      </c>
      <c r="BA10" s="91">
        <f t="shared" si="1"/>
        <v>210.86327194977204</v>
      </c>
      <c r="BB10" s="91">
        <f t="shared" si="1"/>
        <v>209.78749579540238</v>
      </c>
      <c r="BC10" s="91">
        <f t="shared" si="1"/>
        <v>199.76901325122193</v>
      </c>
      <c r="BD10" s="91">
        <f t="shared" si="1"/>
        <v>197.23697072143071</v>
      </c>
      <c r="BE10" s="91">
        <f t="shared" si="1"/>
        <v>196.69616339871646</v>
      </c>
      <c r="BF10" s="91">
        <f t="shared" si="1"/>
        <v>193.23620935752015</v>
      </c>
      <c r="BG10" s="91">
        <f t="shared" si="1"/>
        <v>194.47153369425104</v>
      </c>
      <c r="BH10" s="91">
        <f t="shared" si="1"/>
        <v>190.95229545050222</v>
      </c>
      <c r="BI10" s="91">
        <f t="shared" si="1"/>
        <v>187.4093511051889</v>
      </c>
      <c r="BJ10" s="91">
        <f t="shared" si="1"/>
        <v>184.88237579790584</v>
      </c>
      <c r="BK10" s="91">
        <f t="shared" si="1"/>
        <v>182.87779831990991</v>
      </c>
      <c r="BL10" s="91">
        <f t="shared" si="1"/>
        <v>1264.1590278473277</v>
      </c>
      <c r="BM10" s="91">
        <f t="shared" si="1"/>
        <v>183.04021656477153</v>
      </c>
      <c r="BN10" s="91">
        <f t="shared" si="1"/>
        <v>181.0864252133384</v>
      </c>
      <c r="BO10" s="91">
        <f t="shared" si="1"/>
        <v>179.30737500417845</v>
      </c>
      <c r="BP10" s="91">
        <f t="shared" ref="BP10:CB10" si="2">SUM(BP11:BP12)</f>
        <v>176.12061425655131</v>
      </c>
      <c r="BQ10" s="91">
        <f t="shared" si="2"/>
        <v>171.47483713245592</v>
      </c>
      <c r="BR10" s="91">
        <f t="shared" si="2"/>
        <v>172.62398283945947</v>
      </c>
      <c r="BS10" s="91">
        <f t="shared" si="2"/>
        <v>176.93314657190822</v>
      </c>
      <c r="BT10" s="91">
        <f t="shared" si="2"/>
        <v>168.91605633405069</v>
      </c>
      <c r="BU10" s="91">
        <f t="shared" si="2"/>
        <v>165.73591738595476</v>
      </c>
      <c r="BV10" s="91">
        <f t="shared" si="2"/>
        <v>161.14693832049986</v>
      </c>
      <c r="BW10" s="91">
        <f t="shared" si="2"/>
        <v>157.53055083687778</v>
      </c>
      <c r="BX10" s="91">
        <f t="shared" si="2"/>
        <v>155.76046811320194</v>
      </c>
      <c r="BY10" s="91">
        <f t="shared" si="2"/>
        <v>156.16724077057771</v>
      </c>
      <c r="BZ10" s="91">
        <f t="shared" si="2"/>
        <v>156.70195723872666</v>
      </c>
      <c r="CA10" s="91">
        <f t="shared" si="2"/>
        <v>157.60789015085362</v>
      </c>
      <c r="CB10" s="92">
        <f t="shared" si="2"/>
        <v>157.85418505961141</v>
      </c>
    </row>
    <row r="11" spans="1:80" x14ac:dyDescent="0.4">
      <c r="A11" s="89"/>
      <c r="B11" s="64" t="s">
        <v>186</v>
      </c>
      <c r="C11" s="90" t="s">
        <v>182</v>
      </c>
      <c r="D11" s="91">
        <v>0</v>
      </c>
      <c r="E11" s="91">
        <v>0</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v>0</v>
      </c>
      <c r="Y11" s="91">
        <v>0</v>
      </c>
      <c r="Z11" s="91">
        <v>0</v>
      </c>
      <c r="AA11" s="91">
        <v>0</v>
      </c>
      <c r="AB11" s="91">
        <v>0</v>
      </c>
      <c r="AC11" s="91">
        <v>807.50673870235255</v>
      </c>
      <c r="AD11" s="91">
        <v>769.4644377893984</v>
      </c>
      <c r="AE11" s="91">
        <v>0.69847337185302283</v>
      </c>
      <c r="AF11" s="91">
        <v>0</v>
      </c>
      <c r="AG11" s="91">
        <v>0</v>
      </c>
      <c r="AH11" s="91">
        <v>465.07574793900056</v>
      </c>
      <c r="AI11" s="91">
        <v>398.01195458804176</v>
      </c>
      <c r="AJ11" s="91">
        <v>341.07006529352628</v>
      </c>
      <c r="AK11" s="91">
        <v>318.02282428930624</v>
      </c>
      <c r="AL11" s="91">
        <v>299.1512424916321</v>
      </c>
      <c r="AM11" s="91">
        <v>288.31232954476889</v>
      </c>
      <c r="AN11" s="91">
        <v>278.09613163644673</v>
      </c>
      <c r="AO11" s="91">
        <v>263.42693087545808</v>
      </c>
      <c r="AP11" s="91">
        <v>257.76307249105776</v>
      </c>
      <c r="AQ11" s="91">
        <v>244.10297171426538</v>
      </c>
      <c r="AR11" s="91">
        <v>233.41821134102477</v>
      </c>
      <c r="AS11" s="91">
        <v>222.58688142257714</v>
      </c>
      <c r="AT11" s="91">
        <v>206.33341345010376</v>
      </c>
      <c r="AU11" s="91">
        <v>198.41779166826774</v>
      </c>
      <c r="AV11" s="91">
        <v>194.71110566389393</v>
      </c>
      <c r="AW11" s="91">
        <v>201.56522319395737</v>
      </c>
      <c r="AX11" s="91">
        <v>200.94042717925007</v>
      </c>
      <c r="AY11" s="91">
        <v>196.61598275654347</v>
      </c>
      <c r="AZ11" s="91">
        <v>195.88013393536488</v>
      </c>
      <c r="BA11" s="91">
        <v>186.93910650573764</v>
      </c>
      <c r="BB11" s="91">
        <v>185.79565402487546</v>
      </c>
      <c r="BC11" s="91">
        <v>175.78703355851397</v>
      </c>
      <c r="BD11" s="91">
        <v>173.568650956939</v>
      </c>
      <c r="BE11" s="91">
        <v>173.13049487072834</v>
      </c>
      <c r="BF11" s="91">
        <v>169.02922156954401</v>
      </c>
      <c r="BG11" s="91">
        <v>168.88070344750506</v>
      </c>
      <c r="BH11" s="91">
        <v>165.16081297130273</v>
      </c>
      <c r="BI11" s="91">
        <v>162.35506463425506</v>
      </c>
      <c r="BJ11" s="91">
        <v>160.40672292629282</v>
      </c>
      <c r="BK11" s="91">
        <v>158.00935684095165</v>
      </c>
      <c r="BL11" s="91">
        <v>996.06201863302329</v>
      </c>
      <c r="BM11" s="91">
        <v>144.37791205439203</v>
      </c>
      <c r="BN11" s="91">
        <v>143.30076042529913</v>
      </c>
      <c r="BO11" s="91">
        <v>142.25835074715451</v>
      </c>
      <c r="BP11" s="91">
        <v>139.50968239437563</v>
      </c>
      <c r="BQ11" s="91">
        <v>135.83178701187293</v>
      </c>
      <c r="BR11" s="91">
        <v>136.2228196270791</v>
      </c>
      <c r="BS11" s="91">
        <v>138.28530650080089</v>
      </c>
      <c r="BT11" s="91">
        <v>133.8697093760627</v>
      </c>
      <c r="BU11" s="91">
        <v>131.21108134015904</v>
      </c>
      <c r="BV11" s="91">
        <v>128.1119845751991</v>
      </c>
      <c r="BW11" s="91">
        <v>124.54349425292152</v>
      </c>
      <c r="BX11" s="91">
        <v>122.48236300560131</v>
      </c>
      <c r="BY11" s="91">
        <v>122.71747390218943</v>
      </c>
      <c r="BZ11" s="91">
        <v>122.92721589566757</v>
      </c>
      <c r="CA11" s="91">
        <v>123.44052913540082</v>
      </c>
      <c r="CB11" s="92">
        <v>123.28531926088961</v>
      </c>
    </row>
    <row r="12" spans="1:80" x14ac:dyDescent="0.4">
      <c r="A12" s="89"/>
      <c r="B12" s="64" t="s">
        <v>187</v>
      </c>
      <c r="C12" s="90" t="s">
        <v>179</v>
      </c>
      <c r="D12" s="91">
        <v>0</v>
      </c>
      <c r="E12" s="91">
        <v>0</v>
      </c>
      <c r="F12" s="91">
        <v>0</v>
      </c>
      <c r="G12" s="91">
        <v>0</v>
      </c>
      <c r="H12" s="91">
        <v>0</v>
      </c>
      <c r="I12" s="91">
        <v>0</v>
      </c>
      <c r="J12" s="91">
        <v>0</v>
      </c>
      <c r="K12" s="91">
        <v>0</v>
      </c>
      <c r="L12" s="91">
        <v>0</v>
      </c>
      <c r="M12" s="91">
        <v>0</v>
      </c>
      <c r="N12" s="91">
        <v>0</v>
      </c>
      <c r="O12" s="91">
        <v>0</v>
      </c>
      <c r="P12" s="91">
        <v>0</v>
      </c>
      <c r="Q12" s="91">
        <v>0</v>
      </c>
      <c r="R12" s="91">
        <v>0</v>
      </c>
      <c r="S12" s="91">
        <v>0</v>
      </c>
      <c r="T12" s="91">
        <v>0</v>
      </c>
      <c r="U12" s="91">
        <v>0</v>
      </c>
      <c r="V12" s="91">
        <v>0</v>
      </c>
      <c r="W12" s="91">
        <v>0</v>
      </c>
      <c r="X12" s="91">
        <v>0</v>
      </c>
      <c r="Y12" s="91">
        <v>0</v>
      </c>
      <c r="Z12" s="91">
        <v>0</v>
      </c>
      <c r="AA12" s="91">
        <v>0</v>
      </c>
      <c r="AB12" s="91">
        <v>916.12714655738046</v>
      </c>
      <c r="AC12" s="91">
        <v>27.195822806037778</v>
      </c>
      <c r="AD12" s="91">
        <v>29.561345632587056</v>
      </c>
      <c r="AE12" s="91">
        <v>0</v>
      </c>
      <c r="AF12" s="91">
        <v>0</v>
      </c>
      <c r="AG12" s="91">
        <v>528.22726367048574</v>
      </c>
      <c r="AH12" s="91">
        <v>24.222695205156278</v>
      </c>
      <c r="AI12" s="91">
        <v>20.729789301460507</v>
      </c>
      <c r="AJ12" s="91">
        <v>17.40153394354726</v>
      </c>
      <c r="AK12" s="91">
        <v>18.89244500728552</v>
      </c>
      <c r="AL12" s="91">
        <v>17.597131911272474</v>
      </c>
      <c r="AM12" s="91">
        <v>16.794892983190419</v>
      </c>
      <c r="AN12" s="91">
        <v>15.89120752208267</v>
      </c>
      <c r="AO12" s="91">
        <v>17.561795391697206</v>
      </c>
      <c r="AP12" s="91">
        <v>19.272005419892167</v>
      </c>
      <c r="AQ12" s="91">
        <v>20.233170618073082</v>
      </c>
      <c r="AR12" s="91">
        <v>18.43361434150038</v>
      </c>
      <c r="AS12" s="91">
        <v>17.423385619926194</v>
      </c>
      <c r="AT12" s="91">
        <v>17.153591746432589</v>
      </c>
      <c r="AU12" s="91">
        <v>18.525519648254868</v>
      </c>
      <c r="AV12" s="91">
        <v>21.402828772176616</v>
      </c>
      <c r="AW12" s="91">
        <v>22.983147311249009</v>
      </c>
      <c r="AX12" s="91">
        <v>20.534855219867243</v>
      </c>
      <c r="AY12" s="91">
        <v>23.369908804923391</v>
      </c>
      <c r="AZ12" s="91">
        <v>23.513718474101562</v>
      </c>
      <c r="BA12" s="91">
        <v>23.92416544403439</v>
      </c>
      <c r="BB12" s="91">
        <v>23.991841770526928</v>
      </c>
      <c r="BC12" s="91">
        <v>23.981979692707974</v>
      </c>
      <c r="BD12" s="91">
        <v>23.668319764491724</v>
      </c>
      <c r="BE12" s="91">
        <v>23.56566852798812</v>
      </c>
      <c r="BF12" s="91">
        <v>24.206987787976153</v>
      </c>
      <c r="BG12" s="91">
        <v>25.59083024674597</v>
      </c>
      <c r="BH12" s="91">
        <v>25.791482479199491</v>
      </c>
      <c r="BI12" s="91">
        <v>25.054286470933853</v>
      </c>
      <c r="BJ12" s="91">
        <v>24.475652871613011</v>
      </c>
      <c r="BK12" s="91">
        <v>24.868441478958268</v>
      </c>
      <c r="BL12" s="91">
        <v>268.09700921430453</v>
      </c>
      <c r="BM12" s="91">
        <v>38.662304510379492</v>
      </c>
      <c r="BN12" s="91">
        <v>37.785664788039263</v>
      </c>
      <c r="BO12" s="91">
        <v>37.049024257023952</v>
      </c>
      <c r="BP12" s="91">
        <v>36.610931862175669</v>
      </c>
      <c r="BQ12" s="91">
        <v>35.643050120582977</v>
      </c>
      <c r="BR12" s="91">
        <v>36.401163212380368</v>
      </c>
      <c r="BS12" s="91">
        <v>38.647840071107332</v>
      </c>
      <c r="BT12" s="91">
        <v>35.046346957987986</v>
      </c>
      <c r="BU12" s="91">
        <v>34.52483604579573</v>
      </c>
      <c r="BV12" s="91">
        <v>33.034953745300754</v>
      </c>
      <c r="BW12" s="91">
        <v>32.987056583956267</v>
      </c>
      <c r="BX12" s="91">
        <v>33.278105107600616</v>
      </c>
      <c r="BY12" s="91">
        <v>33.449766868388274</v>
      </c>
      <c r="BZ12" s="91">
        <v>33.774741343059098</v>
      </c>
      <c r="CA12" s="91">
        <v>34.167361015452784</v>
      </c>
      <c r="CB12" s="92">
        <v>34.568865798721809</v>
      </c>
    </row>
    <row r="13" spans="1:80" x14ac:dyDescent="0.4">
      <c r="A13" s="89"/>
      <c r="B13" s="96" t="s">
        <v>188</v>
      </c>
      <c r="C13" s="90" t="s">
        <v>189</v>
      </c>
      <c r="D13" s="91">
        <v>0</v>
      </c>
      <c r="E13" s="91">
        <v>0</v>
      </c>
      <c r="F13" s="91">
        <v>0</v>
      </c>
      <c r="G13" s="91">
        <v>0</v>
      </c>
      <c r="H13" s="91">
        <v>0</v>
      </c>
      <c r="I13" s="91">
        <v>0</v>
      </c>
      <c r="J13" s="91">
        <v>0</v>
      </c>
      <c r="K13" s="91">
        <v>0</v>
      </c>
      <c r="L13" s="91">
        <v>0</v>
      </c>
      <c r="M13" s="91">
        <v>0</v>
      </c>
      <c r="N13" s="91">
        <v>0</v>
      </c>
      <c r="O13" s="91">
        <v>0</v>
      </c>
      <c r="P13" s="91">
        <v>0</v>
      </c>
      <c r="Q13" s="91">
        <v>0</v>
      </c>
      <c r="R13" s="91">
        <v>0</v>
      </c>
      <c r="S13" s="91">
        <v>0</v>
      </c>
      <c r="T13" s="91">
        <v>0</v>
      </c>
      <c r="U13" s="91">
        <v>0</v>
      </c>
      <c r="V13" s="91">
        <v>0</v>
      </c>
      <c r="W13" s="91">
        <v>0</v>
      </c>
      <c r="X13" s="91">
        <v>0</v>
      </c>
      <c r="Y13" s="91">
        <v>0</v>
      </c>
      <c r="Z13" s="91">
        <v>0</v>
      </c>
      <c r="AA13" s="91">
        <v>0</v>
      </c>
      <c r="AB13" s="91">
        <v>0</v>
      </c>
      <c r="AC13" s="91">
        <v>0</v>
      </c>
      <c r="AD13" s="91">
        <v>0</v>
      </c>
      <c r="AE13" s="91">
        <v>0</v>
      </c>
      <c r="AF13" s="91">
        <v>0</v>
      </c>
      <c r="AG13" s="91">
        <v>0</v>
      </c>
      <c r="AH13" s="91">
        <v>0</v>
      </c>
      <c r="AI13" s="91">
        <v>0</v>
      </c>
      <c r="AJ13" s="91">
        <v>0</v>
      </c>
      <c r="AK13" s="91">
        <v>0</v>
      </c>
      <c r="AL13" s="91">
        <v>0</v>
      </c>
      <c r="AM13" s="91">
        <v>0</v>
      </c>
      <c r="AN13" s="91">
        <v>0</v>
      </c>
      <c r="AO13" s="91">
        <v>0</v>
      </c>
      <c r="AP13" s="91">
        <v>0</v>
      </c>
      <c r="AQ13" s="91">
        <v>0</v>
      </c>
      <c r="AR13" s="91">
        <v>5.3750432152841485E-3</v>
      </c>
      <c r="AS13" s="91">
        <v>0.80783337631723728</v>
      </c>
      <c r="AT13" s="91">
        <v>15.792836850371508</v>
      </c>
      <c r="AU13" s="91">
        <v>40.357308261276984</v>
      </c>
      <c r="AV13" s="91">
        <v>25.893819872321156</v>
      </c>
      <c r="AW13" s="91">
        <v>20.117064146797585</v>
      </c>
      <c r="AX13" s="91">
        <v>0</v>
      </c>
      <c r="AY13" s="91">
        <v>94.937879529269068</v>
      </c>
      <c r="AZ13" s="91">
        <v>62.492058839907713</v>
      </c>
      <c r="BA13" s="91">
        <v>0.88872018701769584</v>
      </c>
      <c r="BB13" s="91">
        <v>0</v>
      </c>
      <c r="BC13" s="91">
        <v>1.4457907499418314</v>
      </c>
      <c r="BD13" s="91">
        <v>43.06752945433773</v>
      </c>
      <c r="BE13" s="91">
        <v>23.056974038268809</v>
      </c>
      <c r="BF13" s="91">
        <v>19.924148023999226</v>
      </c>
      <c r="BG13" s="91">
        <v>8.7267823688865587</v>
      </c>
      <c r="BH13" s="91">
        <v>2.3992388959047104</v>
      </c>
      <c r="BI13" s="91">
        <v>11.552114133287875</v>
      </c>
      <c r="BJ13" s="91">
        <v>4.3790619883264386</v>
      </c>
      <c r="BK13" s="91">
        <v>4.9533749495616535</v>
      </c>
      <c r="BL13" s="91">
        <v>255.54097656538497</v>
      </c>
      <c r="BM13" s="91">
        <v>355.20505798541581</v>
      </c>
      <c r="BN13" s="91">
        <v>509.80699143380428</v>
      </c>
      <c r="BO13" s="91">
        <v>148.45986790004295</v>
      </c>
      <c r="BP13" s="91">
        <v>160.16160146284767</v>
      </c>
      <c r="BQ13" s="91">
        <v>9.3200179953816775</v>
      </c>
      <c r="BR13" s="91">
        <v>12.066036172934364</v>
      </c>
      <c r="BS13" s="91">
        <v>4.102661452509329</v>
      </c>
      <c r="BT13" s="91">
        <v>3.3651419839007652</v>
      </c>
      <c r="BU13" s="91">
        <v>118.942874565628</v>
      </c>
      <c r="BV13" s="91">
        <v>27.471948951001096</v>
      </c>
      <c r="BW13" s="91">
        <v>29.242203488489746</v>
      </c>
      <c r="BX13" s="91">
        <v>129.72722870693428</v>
      </c>
      <c r="BY13" s="91">
        <v>131.63353661300533</v>
      </c>
      <c r="BZ13" s="91">
        <v>130.39705277357803</v>
      </c>
      <c r="CA13" s="91">
        <v>130.24031452957962</v>
      </c>
      <c r="CB13" s="92">
        <v>129.07504509766051</v>
      </c>
    </row>
    <row r="14" spans="1:80" x14ac:dyDescent="0.4">
      <c r="A14" s="89"/>
      <c r="B14" s="50" t="s">
        <v>19</v>
      </c>
      <c r="C14" s="90" t="s">
        <v>189</v>
      </c>
      <c r="D14" s="91">
        <v>0</v>
      </c>
      <c r="E14" s="91">
        <v>0</v>
      </c>
      <c r="F14" s="91">
        <v>0</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v>0</v>
      </c>
      <c r="Y14" s="91">
        <v>0</v>
      </c>
      <c r="Z14" s="91">
        <v>239.04118436494491</v>
      </c>
      <c r="AA14" s="91">
        <v>259.30217814688802</v>
      </c>
      <c r="AB14" s="91">
        <v>307.27245909377979</v>
      </c>
      <c r="AC14" s="91">
        <v>345.17775099971027</v>
      </c>
      <c r="AD14" s="91">
        <v>860.75682871356435</v>
      </c>
      <c r="AE14" s="91">
        <v>956.90851943864118</v>
      </c>
      <c r="AF14" s="91">
        <v>907.43193560547309</v>
      </c>
      <c r="AG14" s="91">
        <v>1988.9373499429514</v>
      </c>
      <c r="AH14" s="91">
        <v>1869.9920698380647</v>
      </c>
      <c r="AI14" s="91">
        <v>1844.951247829985</v>
      </c>
      <c r="AJ14" s="91">
        <v>2084.7037664369618</v>
      </c>
      <c r="AK14" s="91">
        <v>2804.2685872480806</v>
      </c>
      <c r="AL14" s="91">
        <v>3176.2823099846819</v>
      </c>
      <c r="AM14" s="91">
        <v>3409.3632755876552</v>
      </c>
      <c r="AN14" s="91">
        <v>3586.1158308166559</v>
      </c>
      <c r="AO14" s="91">
        <v>3710.5564834743095</v>
      </c>
      <c r="AP14" s="91">
        <v>3938.7161076904622</v>
      </c>
      <c r="AQ14" s="91">
        <v>3880.5528494015462</v>
      </c>
      <c r="AR14" s="91">
        <v>2923.3682249616377</v>
      </c>
      <c r="AS14" s="91">
        <v>3377.8791433255387</v>
      </c>
      <c r="AT14" s="91">
        <v>3898.278138876412</v>
      </c>
      <c r="AU14" s="91">
        <v>2437.0361015487251</v>
      </c>
      <c r="AV14" s="91">
        <v>2863.0296618901134</v>
      </c>
      <c r="AW14" s="91">
        <v>3202.7158587092849</v>
      </c>
      <c r="AX14" s="91">
        <v>3385.0673107978</v>
      </c>
      <c r="AY14" s="91">
        <v>3465.3821195682035</v>
      </c>
      <c r="AZ14" s="91">
        <v>3519.079939116998</v>
      </c>
      <c r="BA14" s="91">
        <v>3631.7393096540595</v>
      </c>
      <c r="BB14" s="91">
        <v>3662.2496875631764</v>
      </c>
      <c r="BC14" s="91">
        <v>3734.7918413352195</v>
      </c>
      <c r="BD14" s="91">
        <v>3756.2893971763542</v>
      </c>
      <c r="BE14" s="91">
        <v>3870.4342387637644</v>
      </c>
      <c r="BF14" s="91">
        <v>3991.2225964410545</v>
      </c>
      <c r="BG14" s="91">
        <v>4454.0014379296654</v>
      </c>
      <c r="BH14" s="91">
        <v>4775.6332821387086</v>
      </c>
      <c r="BI14" s="91">
        <v>4946.5297843943645</v>
      </c>
      <c r="BJ14" s="91">
        <v>5022.7008844135307</v>
      </c>
      <c r="BK14" s="91">
        <v>4998.9206475011688</v>
      </c>
      <c r="BL14" s="91">
        <v>5126.0285398854767</v>
      </c>
      <c r="BM14" s="91">
        <v>5594.560020612651</v>
      </c>
      <c r="BN14" s="91">
        <v>5766.2518012608762</v>
      </c>
      <c r="BO14" s="91">
        <v>5672.1966987808546</v>
      </c>
      <c r="BP14" s="91">
        <v>5550.4594593985739</v>
      </c>
      <c r="BQ14" s="91"/>
      <c r="BR14" s="91"/>
      <c r="BS14" s="91"/>
      <c r="BT14" s="91"/>
      <c r="BU14" s="91"/>
      <c r="BV14" s="91"/>
      <c r="BW14" s="91"/>
      <c r="BX14" s="91"/>
      <c r="BY14" s="91"/>
      <c r="BZ14" s="91"/>
      <c r="CA14" s="91"/>
      <c r="CB14" s="92"/>
    </row>
    <row r="15" spans="1:80" ht="27" customHeight="1" x14ac:dyDescent="0.4">
      <c r="A15" s="89"/>
      <c r="B15" s="50" t="s">
        <v>190</v>
      </c>
      <c r="C15" s="90" t="s">
        <v>182</v>
      </c>
      <c r="D15" s="91">
        <v>0</v>
      </c>
      <c r="E15" s="91">
        <v>0</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v>0</v>
      </c>
      <c r="Y15" s="91">
        <v>0</v>
      </c>
      <c r="Z15" s="91">
        <v>146.08072377857746</v>
      </c>
      <c r="AA15" s="91">
        <v>165.45948510325238</v>
      </c>
      <c r="AB15" s="91">
        <v>149.08404496772278</v>
      </c>
      <c r="AC15" s="91">
        <v>140.16308676957934</v>
      </c>
      <c r="AD15" s="91">
        <v>120.85373655675298</v>
      </c>
      <c r="AE15" s="91">
        <v>105.46947914980643</v>
      </c>
      <c r="AF15" s="91">
        <v>91.969452932987139</v>
      </c>
      <c r="AG15" s="91">
        <v>81.929126610116143</v>
      </c>
      <c r="AH15" s="91">
        <v>77.512624656500094</v>
      </c>
      <c r="AI15" s="91">
        <v>66.335325764673627</v>
      </c>
      <c r="AJ15" s="91">
        <v>55.684908619351226</v>
      </c>
      <c r="AK15" s="91">
        <v>53.528594187308975</v>
      </c>
      <c r="AL15" s="91">
        <v>49.85854041527201</v>
      </c>
      <c r="AM15" s="91">
        <v>47.585530119039518</v>
      </c>
      <c r="AN15" s="91">
        <v>45.025087979234229</v>
      </c>
      <c r="AO15" s="91">
        <v>45.158902435792818</v>
      </c>
      <c r="AP15" s="91">
        <v>43.362012194757376</v>
      </c>
      <c r="AQ15" s="91">
        <v>5.9497247685121879</v>
      </c>
      <c r="AR15" s="91">
        <v>0</v>
      </c>
      <c r="AS15" s="91">
        <v>0</v>
      </c>
      <c r="AT15" s="91">
        <v>0</v>
      </c>
      <c r="AU15" s="91">
        <v>0</v>
      </c>
      <c r="AV15" s="91">
        <v>0</v>
      </c>
      <c r="AW15" s="91">
        <v>0</v>
      </c>
      <c r="AX15" s="91">
        <v>0</v>
      </c>
      <c r="AY15" s="91">
        <v>0</v>
      </c>
      <c r="AZ15" s="91">
        <v>0</v>
      </c>
      <c r="BA15" s="91">
        <v>0</v>
      </c>
      <c r="BB15" s="91">
        <v>0</v>
      </c>
      <c r="BC15" s="91">
        <v>0</v>
      </c>
      <c r="BD15" s="91">
        <v>0</v>
      </c>
      <c r="BE15" s="91">
        <v>0</v>
      </c>
      <c r="BF15" s="91">
        <v>0</v>
      </c>
      <c r="BG15" s="91">
        <v>0</v>
      </c>
      <c r="BH15" s="91">
        <v>0</v>
      </c>
      <c r="BI15" s="91">
        <v>0</v>
      </c>
      <c r="BJ15" s="91">
        <v>0</v>
      </c>
      <c r="BK15" s="91">
        <v>0</v>
      </c>
      <c r="BL15" s="91">
        <v>0</v>
      </c>
      <c r="BM15" s="91">
        <v>0</v>
      </c>
      <c r="BN15" s="91">
        <v>0</v>
      </c>
      <c r="BO15" s="91">
        <v>0</v>
      </c>
      <c r="BP15" s="91">
        <v>0</v>
      </c>
      <c r="BQ15" s="91">
        <v>0</v>
      </c>
      <c r="BR15" s="91">
        <v>0</v>
      </c>
      <c r="BS15" s="91">
        <v>0</v>
      </c>
      <c r="BT15" s="91">
        <v>0</v>
      </c>
      <c r="BU15" s="91">
        <v>0</v>
      </c>
      <c r="BV15" s="91">
        <v>0</v>
      </c>
      <c r="BW15" s="91">
        <v>0</v>
      </c>
      <c r="BX15" s="91">
        <v>0</v>
      </c>
      <c r="BY15" s="91">
        <v>0</v>
      </c>
      <c r="BZ15" s="91">
        <v>0</v>
      </c>
      <c r="CA15" s="91">
        <v>0</v>
      </c>
      <c r="CB15" s="92">
        <v>0</v>
      </c>
    </row>
    <row r="16" spans="1:80" x14ac:dyDescent="0.4">
      <c r="A16" s="89"/>
      <c r="B16" s="50" t="s">
        <v>191</v>
      </c>
      <c r="C16" s="90" t="s">
        <v>179</v>
      </c>
      <c r="D16" s="91">
        <v>0</v>
      </c>
      <c r="E16" s="91">
        <v>0</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v>0</v>
      </c>
      <c r="Y16" s="91">
        <v>0</v>
      </c>
      <c r="Z16" s="91">
        <v>0</v>
      </c>
      <c r="AA16" s="91">
        <v>0</v>
      </c>
      <c r="AB16" s="91">
        <v>0</v>
      </c>
      <c r="AC16" s="91">
        <v>0</v>
      </c>
      <c r="AD16" s="91">
        <v>0</v>
      </c>
      <c r="AE16" s="91">
        <v>0</v>
      </c>
      <c r="AF16" s="91">
        <v>0</v>
      </c>
      <c r="AG16" s="91">
        <v>0</v>
      </c>
      <c r="AH16" s="91">
        <v>0</v>
      </c>
      <c r="AI16" s="91">
        <v>0</v>
      </c>
      <c r="AJ16" s="91">
        <v>0</v>
      </c>
      <c r="AK16" s="91">
        <v>0</v>
      </c>
      <c r="AL16" s="91">
        <v>0</v>
      </c>
      <c r="AM16" s="91">
        <v>0</v>
      </c>
      <c r="AN16" s="91">
        <v>0</v>
      </c>
      <c r="AO16" s="91">
        <v>0</v>
      </c>
      <c r="AP16" s="91">
        <v>0</v>
      </c>
      <c r="AQ16" s="91">
        <v>0</v>
      </c>
      <c r="AR16" s="91">
        <v>0</v>
      </c>
      <c r="AS16" s="91">
        <v>0</v>
      </c>
      <c r="AT16" s="91">
        <v>0</v>
      </c>
      <c r="AU16" s="91">
        <v>0</v>
      </c>
      <c r="AV16" s="91">
        <v>3337.716426281926</v>
      </c>
      <c r="AW16" s="91">
        <v>4576.8954230420322</v>
      </c>
      <c r="AX16" s="91">
        <v>5091.8455801982336</v>
      </c>
      <c r="AY16" s="91">
        <v>6019.4741772122006</v>
      </c>
      <c r="AZ16" s="91">
        <v>6850.2137258543298</v>
      </c>
      <c r="BA16" s="91">
        <v>7512.2743949057394</v>
      </c>
      <c r="BB16" s="91">
        <v>7938.7415515421762</v>
      </c>
      <c r="BC16" s="91">
        <v>8418.8945721558812</v>
      </c>
      <c r="BD16" s="91">
        <v>8817.8264328167315</v>
      </c>
      <c r="BE16" s="91">
        <v>9482.2652562383773</v>
      </c>
      <c r="BF16" s="91">
        <v>9931.7503355893641</v>
      </c>
      <c r="BG16" s="91">
        <v>10467.840971708714</v>
      </c>
      <c r="BH16" s="91">
        <v>10847.141642951421</v>
      </c>
      <c r="BI16" s="91">
        <v>11295.621936877431</v>
      </c>
      <c r="BJ16" s="91">
        <v>11668.296739245352</v>
      </c>
      <c r="BK16" s="91">
        <v>12249.398091603081</v>
      </c>
      <c r="BL16" s="91">
        <v>12741.341520674368</v>
      </c>
      <c r="BM16" s="91">
        <v>13646.26959123626</v>
      </c>
      <c r="BN16" s="91">
        <v>13905.930039666184</v>
      </c>
      <c r="BO16" s="91">
        <v>14491.629170889581</v>
      </c>
      <c r="BP16" s="91">
        <v>15175.954511891918</v>
      </c>
      <c r="BQ16" s="91">
        <v>15257.152804592364</v>
      </c>
      <c r="BR16" s="91">
        <v>15086.110844569677</v>
      </c>
      <c r="BS16" s="91">
        <v>14344.692485053845</v>
      </c>
      <c r="BT16" s="91">
        <v>12192.073811654596</v>
      </c>
      <c r="BU16" s="91">
        <v>9763.6257706371453</v>
      </c>
      <c r="BV16" s="91">
        <v>8281.9955848273621</v>
      </c>
      <c r="BW16" s="91">
        <v>7225.7066026523808</v>
      </c>
      <c r="BX16" s="91">
        <v>5552.4022634295907</v>
      </c>
      <c r="BY16" s="91">
        <v>5224.3389834707059</v>
      </c>
      <c r="BZ16" s="91">
        <v>4827.037918260643</v>
      </c>
      <c r="CA16" s="91">
        <v>4446.1348254424283</v>
      </c>
      <c r="CB16" s="92">
        <v>4354.1503724166414</v>
      </c>
    </row>
    <row r="17" spans="1:80" x14ac:dyDescent="0.4">
      <c r="A17" s="89"/>
      <c r="B17" s="50" t="s">
        <v>192</v>
      </c>
      <c r="C17" s="90" t="s">
        <v>189</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v>0</v>
      </c>
      <c r="AV17" s="91">
        <v>4.8665090000436351</v>
      </c>
      <c r="AW17" s="91">
        <v>11.893584744647502</v>
      </c>
      <c r="AX17" s="91">
        <v>18.52716205020797</v>
      </c>
      <c r="AY17" s="91">
        <v>30.341298267530281</v>
      </c>
      <c r="AZ17" s="91">
        <v>51.823388724545232</v>
      </c>
      <c r="BA17" s="91">
        <v>63.736099965197425</v>
      </c>
      <c r="BB17" s="91">
        <v>72.922296610131397</v>
      </c>
      <c r="BC17" s="91">
        <v>58.438505127278468</v>
      </c>
      <c r="BD17" s="91">
        <v>-8.9000585971766424E-2</v>
      </c>
      <c r="BE17" s="91">
        <v>-0.1245603481556334</v>
      </c>
      <c r="BF17" s="91">
        <v>-0.20755562567329094</v>
      </c>
      <c r="BG17" s="91">
        <v>0.11763906962287812</v>
      </c>
      <c r="BH17" s="91">
        <v>-3.8935606033148634E-2</v>
      </c>
      <c r="BI17" s="91">
        <v>0</v>
      </c>
      <c r="BJ17" s="91">
        <v>0</v>
      </c>
      <c r="BK17" s="91">
        <v>0</v>
      </c>
      <c r="BL17" s="91">
        <v>0</v>
      </c>
      <c r="BM17" s="91">
        <v>0</v>
      </c>
      <c r="BN17" s="91">
        <v>0</v>
      </c>
      <c r="BO17" s="91">
        <v>0</v>
      </c>
      <c r="BP17" s="91">
        <v>0</v>
      </c>
      <c r="BQ17" s="91">
        <v>0</v>
      </c>
      <c r="BR17" s="91">
        <v>0</v>
      </c>
      <c r="BS17" s="91">
        <v>0</v>
      </c>
      <c r="BT17" s="91">
        <v>0</v>
      </c>
      <c r="BU17" s="91">
        <v>0</v>
      </c>
      <c r="BV17" s="91">
        <v>0</v>
      </c>
      <c r="BW17" s="91">
        <v>0</v>
      </c>
      <c r="BX17" s="91">
        <v>0</v>
      </c>
      <c r="BY17" s="91">
        <v>0</v>
      </c>
      <c r="BZ17" s="91">
        <v>0</v>
      </c>
      <c r="CA17" s="91">
        <v>0</v>
      </c>
      <c r="CB17" s="92">
        <v>0</v>
      </c>
    </row>
    <row r="18" spans="1:80" x14ac:dyDescent="0.4">
      <c r="A18" s="89"/>
      <c r="B18" s="50" t="s">
        <v>193</v>
      </c>
      <c r="C18" s="90" t="s">
        <v>189</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c r="AU18" s="91">
        <v>0</v>
      </c>
      <c r="AV18" s="91">
        <v>0</v>
      </c>
      <c r="AW18" s="91">
        <v>0</v>
      </c>
      <c r="AX18" s="91">
        <v>0</v>
      </c>
      <c r="AY18" s="91">
        <v>0</v>
      </c>
      <c r="AZ18" s="91">
        <v>0</v>
      </c>
      <c r="BA18" s="91">
        <v>0</v>
      </c>
      <c r="BB18" s="91">
        <v>0</v>
      </c>
      <c r="BC18" s="91">
        <v>0</v>
      </c>
      <c r="BD18" s="91">
        <v>0</v>
      </c>
      <c r="BE18" s="91">
        <v>9.877031253643402</v>
      </c>
      <c r="BF18" s="91">
        <v>18.460179595523513</v>
      </c>
      <c r="BG18" s="91">
        <v>20.690330140787179</v>
      </c>
      <c r="BH18" s="91">
        <v>22.316847678981595</v>
      </c>
      <c r="BI18" s="91">
        <v>23.190160451357812</v>
      </c>
      <c r="BJ18" s="91">
        <v>24.84955928366141</v>
      </c>
      <c r="BK18" s="91">
        <v>25.458737083526451</v>
      </c>
      <c r="BL18" s="91">
        <v>25.640143847933793</v>
      </c>
      <c r="BM18" s="91">
        <v>25.960491267900888</v>
      </c>
      <c r="BN18" s="91">
        <v>25.012826445505709</v>
      </c>
      <c r="BO18" s="91">
        <v>25.763664421497847</v>
      </c>
      <c r="BP18" s="91">
        <v>63.926523987330448</v>
      </c>
      <c r="BQ18" s="91">
        <v>195.55063872432009</v>
      </c>
      <c r="BR18" s="91">
        <v>218.43025454435335</v>
      </c>
      <c r="BS18" s="91">
        <v>177.09086146959692</v>
      </c>
      <c r="BT18" s="91">
        <v>194.55917966920515</v>
      </c>
      <c r="BU18" s="91">
        <v>232.63104801810479</v>
      </c>
      <c r="BV18" s="91">
        <v>155.93280951219509</v>
      </c>
      <c r="BW18" s="91">
        <v>139.5</v>
      </c>
      <c r="BX18" s="91">
        <v>176.03198811601803</v>
      </c>
      <c r="BY18" s="91">
        <v>172.38601058375696</v>
      </c>
      <c r="BZ18" s="91">
        <v>168.81139145737839</v>
      </c>
      <c r="CA18" s="91">
        <v>165.3811402329101</v>
      </c>
      <c r="CB18" s="92">
        <v>161.96063258489278</v>
      </c>
    </row>
    <row r="19" spans="1:80" x14ac:dyDescent="0.4">
      <c r="A19" s="89"/>
      <c r="B19" s="50" t="s">
        <v>194</v>
      </c>
      <c r="C19" s="90" t="s">
        <v>189</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c r="AG19" s="91">
        <v>0</v>
      </c>
      <c r="AH19" s="91">
        <v>0</v>
      </c>
      <c r="AI19" s="91">
        <v>0</v>
      </c>
      <c r="AJ19" s="91">
        <v>0</v>
      </c>
      <c r="AK19" s="91">
        <v>0</v>
      </c>
      <c r="AL19" s="91">
        <v>0</v>
      </c>
      <c r="AM19" s="91">
        <v>0</v>
      </c>
      <c r="AN19" s="91">
        <v>0</v>
      </c>
      <c r="AO19" s="91">
        <v>0</v>
      </c>
      <c r="AP19" s="91">
        <v>0</v>
      </c>
      <c r="AQ19" s="91">
        <v>0</v>
      </c>
      <c r="AR19" s="91">
        <v>0</v>
      </c>
      <c r="AS19" s="91">
        <v>0</v>
      </c>
      <c r="AT19" s="91">
        <v>0</v>
      </c>
      <c r="AU19" s="91">
        <v>0</v>
      </c>
      <c r="AV19" s="91">
        <v>0</v>
      </c>
      <c r="AW19" s="91">
        <v>0</v>
      </c>
      <c r="AX19" s="91">
        <v>0</v>
      </c>
      <c r="AY19" s="91">
        <v>0</v>
      </c>
      <c r="AZ19" s="91">
        <v>4.8629641225342501</v>
      </c>
      <c r="BA19" s="91">
        <v>35.765679471737748</v>
      </c>
      <c r="BB19" s="91">
        <v>48.371949373267043</v>
      </c>
      <c r="BC19" s="91">
        <v>40.830201734468389</v>
      </c>
      <c r="BD19" s="91">
        <v>6.0826793920703972</v>
      </c>
      <c r="BE19" s="91">
        <v>8.6463652643508047E-3</v>
      </c>
      <c r="BF19" s="91">
        <v>6.0559720437687606E-2</v>
      </c>
      <c r="BG19" s="91">
        <v>0</v>
      </c>
      <c r="BH19" s="91">
        <v>0</v>
      </c>
      <c r="BI19" s="91">
        <v>0</v>
      </c>
      <c r="BJ19" s="91">
        <v>0</v>
      </c>
      <c r="BK19" s="91">
        <v>0</v>
      </c>
      <c r="BL19" s="91">
        <v>0</v>
      </c>
      <c r="BM19" s="91">
        <v>0</v>
      </c>
      <c r="BN19" s="91">
        <v>0</v>
      </c>
      <c r="BO19" s="91">
        <v>0</v>
      </c>
      <c r="BP19" s="91">
        <v>0</v>
      </c>
      <c r="BQ19" s="91">
        <v>0</v>
      </c>
      <c r="BR19" s="91">
        <v>0</v>
      </c>
      <c r="BS19" s="91">
        <v>0</v>
      </c>
      <c r="BT19" s="91">
        <v>0</v>
      </c>
      <c r="BU19" s="91">
        <v>0</v>
      </c>
      <c r="BV19" s="91">
        <v>0</v>
      </c>
      <c r="BW19" s="91">
        <v>0</v>
      </c>
      <c r="BX19" s="91">
        <v>0</v>
      </c>
      <c r="BY19" s="91">
        <v>0</v>
      </c>
      <c r="BZ19" s="91">
        <v>0</v>
      </c>
      <c r="CA19" s="91">
        <v>0</v>
      </c>
      <c r="CB19" s="92">
        <v>0</v>
      </c>
    </row>
    <row r="20" spans="1:80" ht="27" customHeight="1" x14ac:dyDescent="0.4">
      <c r="A20" s="89"/>
      <c r="B20" s="50" t="s">
        <v>195</v>
      </c>
      <c r="D20" s="91">
        <f t="shared" ref="D20:AI20" si="3">SUM(D21:D22)</f>
        <v>0</v>
      </c>
      <c r="E20" s="91">
        <f t="shared" si="3"/>
        <v>0</v>
      </c>
      <c r="F20" s="91">
        <f t="shared" si="3"/>
        <v>0</v>
      </c>
      <c r="G20" s="91">
        <f t="shared" si="3"/>
        <v>0</v>
      </c>
      <c r="H20" s="91">
        <f t="shared" si="3"/>
        <v>0</v>
      </c>
      <c r="I20" s="91">
        <f t="shared" si="3"/>
        <v>0</v>
      </c>
      <c r="J20" s="91">
        <f t="shared" si="3"/>
        <v>0</v>
      </c>
      <c r="K20" s="91">
        <f t="shared" si="3"/>
        <v>0</v>
      </c>
      <c r="L20" s="91">
        <f t="shared" si="3"/>
        <v>0</v>
      </c>
      <c r="M20" s="91">
        <f t="shared" si="3"/>
        <v>0</v>
      </c>
      <c r="N20" s="91">
        <f t="shared" si="3"/>
        <v>0</v>
      </c>
      <c r="O20" s="91">
        <f t="shared" si="3"/>
        <v>0</v>
      </c>
      <c r="P20" s="91">
        <f t="shared" si="3"/>
        <v>0</v>
      </c>
      <c r="Q20" s="91">
        <f t="shared" si="3"/>
        <v>0</v>
      </c>
      <c r="R20" s="91">
        <f t="shared" si="3"/>
        <v>0</v>
      </c>
      <c r="S20" s="91">
        <f t="shared" si="3"/>
        <v>0</v>
      </c>
      <c r="T20" s="91">
        <f t="shared" si="3"/>
        <v>0</v>
      </c>
      <c r="U20" s="91">
        <f t="shared" si="3"/>
        <v>0</v>
      </c>
      <c r="V20" s="91">
        <f t="shared" si="3"/>
        <v>0</v>
      </c>
      <c r="W20" s="91">
        <f t="shared" si="3"/>
        <v>0</v>
      </c>
      <c r="X20" s="91">
        <f t="shared" si="3"/>
        <v>0</v>
      </c>
      <c r="Y20" s="91">
        <f t="shared" si="3"/>
        <v>0</v>
      </c>
      <c r="Z20" s="91">
        <f t="shared" si="3"/>
        <v>0</v>
      </c>
      <c r="AA20" s="91">
        <f t="shared" si="3"/>
        <v>0</v>
      </c>
      <c r="AB20" s="91">
        <f t="shared" si="3"/>
        <v>0</v>
      </c>
      <c r="AC20" s="91">
        <f t="shared" si="3"/>
        <v>0</v>
      </c>
      <c r="AD20" s="91">
        <f t="shared" si="3"/>
        <v>0</v>
      </c>
      <c r="AE20" s="91">
        <f t="shared" si="3"/>
        <v>0</v>
      </c>
      <c r="AF20" s="91">
        <f t="shared" si="3"/>
        <v>0</v>
      </c>
      <c r="AG20" s="91">
        <f t="shared" si="3"/>
        <v>0</v>
      </c>
      <c r="AH20" s="91">
        <f t="shared" si="3"/>
        <v>0</v>
      </c>
      <c r="AI20" s="91">
        <f t="shared" si="3"/>
        <v>0</v>
      </c>
      <c r="AJ20" s="91">
        <f t="shared" ref="AJ20:BO20" si="4">SUM(AJ21:AJ22)</f>
        <v>0</v>
      </c>
      <c r="AK20" s="91">
        <f t="shared" si="4"/>
        <v>0</v>
      </c>
      <c r="AL20" s="91">
        <f t="shared" si="4"/>
        <v>0</v>
      </c>
      <c r="AM20" s="91">
        <f t="shared" si="4"/>
        <v>0</v>
      </c>
      <c r="AN20" s="91">
        <f t="shared" si="4"/>
        <v>0</v>
      </c>
      <c r="AO20" s="91">
        <f t="shared" si="4"/>
        <v>0</v>
      </c>
      <c r="AP20" s="91">
        <f t="shared" si="4"/>
        <v>0</v>
      </c>
      <c r="AQ20" s="91">
        <f t="shared" si="4"/>
        <v>0</v>
      </c>
      <c r="AR20" s="91">
        <f t="shared" si="4"/>
        <v>0</v>
      </c>
      <c r="AS20" s="91">
        <f t="shared" si="4"/>
        <v>0</v>
      </c>
      <c r="AT20" s="91">
        <f t="shared" si="4"/>
        <v>0</v>
      </c>
      <c r="AU20" s="91">
        <f t="shared" si="4"/>
        <v>0</v>
      </c>
      <c r="AV20" s="91">
        <f t="shared" si="4"/>
        <v>0</v>
      </c>
      <c r="AW20" s="91">
        <f t="shared" si="4"/>
        <v>0</v>
      </c>
      <c r="AX20" s="91">
        <f t="shared" si="4"/>
        <v>0</v>
      </c>
      <c r="AY20" s="91">
        <f t="shared" si="4"/>
        <v>0</v>
      </c>
      <c r="AZ20" s="91">
        <f t="shared" si="4"/>
        <v>0</v>
      </c>
      <c r="BA20" s="91">
        <f t="shared" si="4"/>
        <v>0</v>
      </c>
      <c r="BB20" s="91">
        <f t="shared" si="4"/>
        <v>0</v>
      </c>
      <c r="BC20" s="91">
        <f t="shared" si="4"/>
        <v>0</v>
      </c>
      <c r="BD20" s="91">
        <f t="shared" si="4"/>
        <v>0</v>
      </c>
      <c r="BE20" s="91">
        <f t="shared" si="4"/>
        <v>0</v>
      </c>
      <c r="BF20" s="91">
        <f t="shared" si="4"/>
        <v>0</v>
      </c>
      <c r="BG20" s="91">
        <f t="shared" si="4"/>
        <v>0</v>
      </c>
      <c r="BH20" s="91">
        <f t="shared" si="4"/>
        <v>0</v>
      </c>
      <c r="BI20" s="91">
        <f t="shared" si="4"/>
        <v>0</v>
      </c>
      <c r="BJ20" s="91">
        <f t="shared" si="4"/>
        <v>0</v>
      </c>
      <c r="BK20" s="91">
        <f t="shared" si="4"/>
        <v>0</v>
      </c>
      <c r="BL20" s="91">
        <f t="shared" si="4"/>
        <v>153.96803116721367</v>
      </c>
      <c r="BM20" s="91">
        <f t="shared" si="4"/>
        <v>1509.3714630101572</v>
      </c>
      <c r="BN20" s="91">
        <f t="shared" si="4"/>
        <v>2613.079255128333</v>
      </c>
      <c r="BO20" s="91">
        <f t="shared" si="4"/>
        <v>4098.8234710845227</v>
      </c>
      <c r="BP20" s="91">
        <f t="shared" ref="BP20:CB20" si="5">SUM(BP21:BP22)</f>
        <v>7660.9517641017419</v>
      </c>
      <c r="BQ20" s="91">
        <f t="shared" si="5"/>
        <v>11570.156403134848</v>
      </c>
      <c r="BR20" s="91">
        <f t="shared" si="5"/>
        <v>14024.615534620316</v>
      </c>
      <c r="BS20" s="91">
        <f t="shared" si="5"/>
        <v>15470.342492402493</v>
      </c>
      <c r="BT20" s="91">
        <f t="shared" si="5"/>
        <v>15704.356867143955</v>
      </c>
      <c r="BU20" s="91">
        <f t="shared" si="5"/>
        <v>15981.492029199529</v>
      </c>
      <c r="BV20" s="91">
        <f t="shared" si="5"/>
        <v>15582.383870328904</v>
      </c>
      <c r="BW20" s="91">
        <f t="shared" si="5"/>
        <v>13430.198641013072</v>
      </c>
      <c r="BX20" s="91">
        <f t="shared" si="5"/>
        <v>17202.884912446963</v>
      </c>
      <c r="BY20" s="91">
        <f t="shared" si="5"/>
        <v>17113.876183602122</v>
      </c>
      <c r="BZ20" s="91">
        <f t="shared" si="5"/>
        <v>17168.971063465378</v>
      </c>
      <c r="CA20" s="91">
        <f t="shared" si="5"/>
        <v>17328.798102842855</v>
      </c>
      <c r="CB20" s="92">
        <f t="shared" si="5"/>
        <v>17294.68159953877</v>
      </c>
    </row>
    <row r="21" spans="1:80" x14ac:dyDescent="0.4">
      <c r="A21" s="89"/>
      <c r="B21" s="64" t="s">
        <v>186</v>
      </c>
      <c r="C21" s="90" t="s">
        <v>182</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v>0</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77.935269519987742</v>
      </c>
      <c r="BM21" s="91">
        <v>691.87933037209393</v>
      </c>
      <c r="BN21" s="91">
        <v>1117.9934269155908</v>
      </c>
      <c r="BO21" s="91">
        <v>1612.8613103674231</v>
      </c>
      <c r="BP21" s="91">
        <v>2604.3575384755222</v>
      </c>
      <c r="BQ21" s="91">
        <v>3923.2097396591862</v>
      </c>
      <c r="BR21" s="91">
        <v>4483.6751855038319</v>
      </c>
      <c r="BS21" s="91">
        <v>4831.0196357244768</v>
      </c>
      <c r="BT21" s="91">
        <v>4963.1998634613265</v>
      </c>
      <c r="BU21" s="91">
        <v>4904.222814801341</v>
      </c>
      <c r="BV21" s="91">
        <v>4650.2664314443782</v>
      </c>
      <c r="BW21" s="91">
        <v>4518.1232971222762</v>
      </c>
      <c r="BX21" s="91">
        <v>5030.8602855904319</v>
      </c>
      <c r="BY21" s="91">
        <v>4994.397397235598</v>
      </c>
      <c r="BZ21" s="91">
        <v>4997.3921722880059</v>
      </c>
      <c r="CA21" s="91">
        <v>5024.8255096046705</v>
      </c>
      <c r="CB21" s="92">
        <v>5017.4937822192014</v>
      </c>
    </row>
    <row r="22" spans="1:80" x14ac:dyDescent="0.4">
      <c r="A22" s="89"/>
      <c r="B22" s="64" t="s">
        <v>196</v>
      </c>
      <c r="C22" s="90" t="s">
        <v>189</v>
      </c>
      <c r="D22" s="91">
        <v>0</v>
      </c>
      <c r="E22" s="91">
        <v>0</v>
      </c>
      <c r="F22" s="91">
        <v>0</v>
      </c>
      <c r="G22" s="91">
        <v>0</v>
      </c>
      <c r="H22" s="91">
        <v>0</v>
      </c>
      <c r="I22" s="91">
        <v>0</v>
      </c>
      <c r="J22" s="91">
        <v>0</v>
      </c>
      <c r="K22" s="91">
        <v>0</v>
      </c>
      <c r="L22" s="91">
        <v>0</v>
      </c>
      <c r="M22" s="91">
        <v>0</v>
      </c>
      <c r="N22" s="91">
        <v>0</v>
      </c>
      <c r="O22" s="91">
        <v>0</v>
      </c>
      <c r="P22" s="91">
        <v>0</v>
      </c>
      <c r="Q22" s="91">
        <v>0</v>
      </c>
      <c r="R22" s="91">
        <v>0</v>
      </c>
      <c r="S22" s="91">
        <v>0</v>
      </c>
      <c r="T22" s="91">
        <v>0</v>
      </c>
      <c r="U22" s="91">
        <v>0</v>
      </c>
      <c r="V22" s="91">
        <v>0</v>
      </c>
      <c r="W22" s="91">
        <v>0</v>
      </c>
      <c r="X22" s="91">
        <v>0</v>
      </c>
      <c r="Y22" s="91">
        <v>0</v>
      </c>
      <c r="Z22" s="91">
        <v>0</v>
      </c>
      <c r="AA22" s="91">
        <v>0</v>
      </c>
      <c r="AB22" s="91">
        <v>0</v>
      </c>
      <c r="AC22" s="91">
        <v>0</v>
      </c>
      <c r="AD22" s="91">
        <v>0</v>
      </c>
      <c r="AE22" s="91">
        <v>0</v>
      </c>
      <c r="AF22" s="91">
        <v>0</v>
      </c>
      <c r="AG22" s="91">
        <v>0</v>
      </c>
      <c r="AH22" s="91">
        <v>0</v>
      </c>
      <c r="AI22" s="91">
        <v>0</v>
      </c>
      <c r="AJ22" s="91">
        <v>0</v>
      </c>
      <c r="AK22" s="91">
        <v>0</v>
      </c>
      <c r="AL22" s="91">
        <v>0</v>
      </c>
      <c r="AM22" s="91">
        <v>0</v>
      </c>
      <c r="AN22" s="91">
        <v>0</v>
      </c>
      <c r="AO22" s="91">
        <v>0</v>
      </c>
      <c r="AP22" s="91">
        <v>0</v>
      </c>
      <c r="AQ22" s="91">
        <v>0</v>
      </c>
      <c r="AR22" s="91">
        <v>0</v>
      </c>
      <c r="AS22" s="91">
        <v>0</v>
      </c>
      <c r="AT22" s="91">
        <v>0</v>
      </c>
      <c r="AU22" s="91">
        <v>0</v>
      </c>
      <c r="AV22" s="91">
        <v>0</v>
      </c>
      <c r="AW22" s="91">
        <v>0</v>
      </c>
      <c r="AX22" s="91">
        <v>0</v>
      </c>
      <c r="AY22" s="91">
        <v>0</v>
      </c>
      <c r="AZ22" s="91">
        <v>0</v>
      </c>
      <c r="BA22" s="91">
        <v>0</v>
      </c>
      <c r="BB22" s="91">
        <v>0</v>
      </c>
      <c r="BC22" s="91">
        <v>0</v>
      </c>
      <c r="BD22" s="91">
        <v>0</v>
      </c>
      <c r="BE22" s="91">
        <v>0</v>
      </c>
      <c r="BF22" s="91">
        <v>0</v>
      </c>
      <c r="BG22" s="91">
        <v>0</v>
      </c>
      <c r="BH22" s="91">
        <v>0</v>
      </c>
      <c r="BI22" s="91">
        <v>0</v>
      </c>
      <c r="BJ22" s="91">
        <v>0</v>
      </c>
      <c r="BK22" s="91">
        <v>0</v>
      </c>
      <c r="BL22" s="91">
        <v>76.032761647225911</v>
      </c>
      <c r="BM22" s="91">
        <v>817.49213263806337</v>
      </c>
      <c r="BN22" s="91">
        <v>1495.0858282127422</v>
      </c>
      <c r="BO22" s="91">
        <v>2485.9621607170998</v>
      </c>
      <c r="BP22" s="91">
        <v>5056.5942256262197</v>
      </c>
      <c r="BQ22" s="91">
        <v>7646.9466634756618</v>
      </c>
      <c r="BR22" s="91">
        <v>9540.9403491164849</v>
      </c>
      <c r="BS22" s="91">
        <v>10639.322856678016</v>
      </c>
      <c r="BT22" s="91">
        <v>10741.157003682629</v>
      </c>
      <c r="BU22" s="91">
        <v>11077.269214398188</v>
      </c>
      <c r="BV22" s="91">
        <v>10932.117438884527</v>
      </c>
      <c r="BW22" s="91">
        <v>8912.0753438907959</v>
      </c>
      <c r="BX22" s="91">
        <v>12172.024626856532</v>
      </c>
      <c r="BY22" s="91">
        <v>12119.478786366524</v>
      </c>
      <c r="BZ22" s="91">
        <v>12171.578891177372</v>
      </c>
      <c r="CA22" s="91">
        <v>12303.972593238186</v>
      </c>
      <c r="CB22" s="92">
        <v>12277.187817319569</v>
      </c>
    </row>
    <row r="23" spans="1:80" x14ac:dyDescent="0.4">
      <c r="A23" s="89"/>
      <c r="B23" s="50" t="s">
        <v>197</v>
      </c>
      <c r="C23" s="90" t="s">
        <v>189</v>
      </c>
      <c r="D23" s="91">
        <v>0</v>
      </c>
      <c r="E23" s="91">
        <v>0</v>
      </c>
      <c r="F23" s="91">
        <v>0</v>
      </c>
      <c r="G23" s="91">
        <v>0</v>
      </c>
      <c r="H23" s="91">
        <v>0</v>
      </c>
      <c r="I23" s="91">
        <v>0</v>
      </c>
      <c r="J23" s="91">
        <v>0</v>
      </c>
      <c r="K23" s="91">
        <v>0</v>
      </c>
      <c r="L23" s="91">
        <v>0</v>
      </c>
      <c r="M23" s="91">
        <v>0</v>
      </c>
      <c r="N23" s="91">
        <v>0</v>
      </c>
      <c r="O23" s="91">
        <v>0</v>
      </c>
      <c r="P23" s="91">
        <v>0</v>
      </c>
      <c r="Q23" s="91">
        <v>0</v>
      </c>
      <c r="R23" s="91">
        <v>0</v>
      </c>
      <c r="S23" s="91">
        <v>0</v>
      </c>
      <c r="T23" s="91">
        <v>0</v>
      </c>
      <c r="U23" s="91">
        <v>0</v>
      </c>
      <c r="V23" s="91">
        <v>0</v>
      </c>
      <c r="W23" s="91">
        <v>0</v>
      </c>
      <c r="X23" s="91">
        <v>0</v>
      </c>
      <c r="Y23" s="91">
        <v>0</v>
      </c>
      <c r="Z23" s="91">
        <v>0</v>
      </c>
      <c r="AA23" s="91">
        <v>45.686574244927897</v>
      </c>
      <c r="AB23" s="91">
        <v>111.52852218959416</v>
      </c>
      <c r="AC23" s="91">
        <v>131.79514129079845</v>
      </c>
      <c r="AD23" s="91">
        <v>102.5952583719198</v>
      </c>
      <c r="AE23" s="91">
        <v>83.118331250509712</v>
      </c>
      <c r="AF23" s="91">
        <v>107.91082477470491</v>
      </c>
      <c r="AG23" s="91">
        <v>136.36887521289071</v>
      </c>
      <c r="AH23" s="91">
        <v>116.26893698475014</v>
      </c>
      <c r="AI23" s="91">
        <v>111.94086222788674</v>
      </c>
      <c r="AJ23" s="91">
        <v>146.17288512579697</v>
      </c>
      <c r="AK23" s="91">
        <v>207.81689508014071</v>
      </c>
      <c r="AL23" s="91">
        <v>275.68839994326879</v>
      </c>
      <c r="AM23" s="91">
        <v>344.29530615540358</v>
      </c>
      <c r="AN23" s="91">
        <v>333.7153579637361</v>
      </c>
      <c r="AO23" s="91">
        <v>326.14762870294811</v>
      </c>
      <c r="AP23" s="91">
        <v>387.84910907532992</v>
      </c>
      <c r="AQ23" s="91">
        <v>409.97436299838506</v>
      </c>
      <c r="AR23" s="91">
        <v>844.25653880864502</v>
      </c>
      <c r="AS23" s="91">
        <v>844.9656378574108</v>
      </c>
      <c r="AT23" s="91">
        <v>907.81817156880311</v>
      </c>
      <c r="AU23" s="91">
        <v>1086.8947022785621</v>
      </c>
      <c r="AV23" s="91">
        <v>1570.8810259476966</v>
      </c>
      <c r="AW23" s="91">
        <v>1993.9997660975343</v>
      </c>
      <c r="AX23" s="91">
        <v>2347.9531621473739</v>
      </c>
      <c r="AY23" s="91">
        <v>2754.297335394238</v>
      </c>
      <c r="AZ23" s="91">
        <v>3173.4610344009288</v>
      </c>
      <c r="BA23" s="91">
        <v>3528.0856827734647</v>
      </c>
      <c r="BB23" s="91">
        <v>3627.2675110128671</v>
      </c>
      <c r="BC23" s="91">
        <v>2819.7664554413363</v>
      </c>
      <c r="BD23" s="91">
        <v>2.4949344592085341</v>
      </c>
      <c r="BE23" s="91">
        <v>-1.1802320577390326</v>
      </c>
      <c r="BF23" s="91">
        <v>-1.0420548980747322</v>
      </c>
      <c r="BG23" s="91">
        <v>0.11763906962287812</v>
      </c>
      <c r="BH23" s="91">
        <v>-3.8935606033148634E-2</v>
      </c>
      <c r="BI23" s="91">
        <v>0</v>
      </c>
      <c r="BJ23" s="91">
        <v>0</v>
      </c>
      <c r="BK23" s="91">
        <v>0</v>
      </c>
      <c r="BL23" s="91">
        <v>0</v>
      </c>
      <c r="BM23" s="91">
        <v>0</v>
      </c>
      <c r="BN23" s="91">
        <v>0</v>
      </c>
      <c r="BO23" s="91">
        <v>0</v>
      </c>
      <c r="BP23" s="91">
        <v>0</v>
      </c>
      <c r="BQ23" s="91">
        <v>0</v>
      </c>
      <c r="BR23" s="91">
        <v>0</v>
      </c>
      <c r="BS23" s="91">
        <v>0</v>
      </c>
      <c r="BT23" s="91">
        <v>0</v>
      </c>
      <c r="BU23" s="91">
        <v>0</v>
      </c>
      <c r="BV23" s="91">
        <v>0</v>
      </c>
      <c r="BW23" s="91">
        <v>0</v>
      </c>
      <c r="BX23" s="91">
        <v>0</v>
      </c>
      <c r="BY23" s="91">
        <v>0</v>
      </c>
      <c r="BZ23" s="91">
        <v>0</v>
      </c>
      <c r="CA23" s="91">
        <v>0</v>
      </c>
      <c r="CB23" s="92">
        <v>0</v>
      </c>
    </row>
    <row r="24" spans="1:80" x14ac:dyDescent="0.4">
      <c r="A24" s="89"/>
      <c r="B24" s="50" t="s">
        <v>198</v>
      </c>
      <c r="C24" s="90" t="s">
        <v>179</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v>0</v>
      </c>
      <c r="BA24" s="91">
        <v>0</v>
      </c>
      <c r="BB24" s="91">
        <v>0</v>
      </c>
      <c r="BC24" s="91">
        <v>0</v>
      </c>
      <c r="BD24" s="91">
        <v>0</v>
      </c>
      <c r="BE24" s="91">
        <v>0</v>
      </c>
      <c r="BF24" s="91">
        <v>0</v>
      </c>
      <c r="BG24" s="91">
        <v>0</v>
      </c>
      <c r="BH24" s="91">
        <v>0</v>
      </c>
      <c r="BI24" s="91">
        <v>3.9319653278719788</v>
      </c>
      <c r="BJ24" s="91">
        <v>8.9212555059036873</v>
      </c>
      <c r="BK24" s="91">
        <v>16.755846183361808</v>
      </c>
      <c r="BL24" s="91">
        <v>46.648198110002895</v>
      </c>
      <c r="BM24" s="91">
        <v>40.675265499413044</v>
      </c>
      <c r="BN24" s="91">
        <v>53.588889801757155</v>
      </c>
      <c r="BO24" s="91">
        <v>85.499555667164216</v>
      </c>
      <c r="BP24" s="91">
        <v>125.33061988653716</v>
      </c>
      <c r="BQ24" s="91">
        <v>177.10181780788744</v>
      </c>
      <c r="BR24" s="91">
        <v>205.43158649290845</v>
      </c>
      <c r="BS24" s="91">
        <v>226.35886585096202</v>
      </c>
      <c r="BT24" s="91">
        <v>206.20972441544265</v>
      </c>
      <c r="BU24" s="91">
        <v>226.67351279644313</v>
      </c>
      <c r="BV24" s="91">
        <v>215.84206739820235</v>
      </c>
      <c r="BW24" s="91">
        <v>220.03820058764586</v>
      </c>
      <c r="BX24" s="91">
        <v>219.87670557875342</v>
      </c>
      <c r="BY24" s="91">
        <v>222.68873865900778</v>
      </c>
      <c r="BZ24" s="91">
        <v>223.5339193932779</v>
      </c>
      <c r="CA24" s="91">
        <v>223.42666578298417</v>
      </c>
      <c r="CB24" s="92">
        <v>223.20581217408301</v>
      </c>
    </row>
    <row r="25" spans="1:80" ht="27" customHeight="1" x14ac:dyDescent="0.4">
      <c r="A25" s="89"/>
      <c r="B25" s="50" t="s">
        <v>199</v>
      </c>
      <c r="C25" s="90" t="s">
        <v>189</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v>34.178978712365641</v>
      </c>
      <c r="AR25" s="91">
        <v>40.775377634352779</v>
      </c>
      <c r="AS25" s="91">
        <v>45.908544293406536</v>
      </c>
      <c r="AT25" s="91">
        <v>53.254914960555091</v>
      </c>
      <c r="AU25" s="91">
        <v>65.18990476935555</v>
      </c>
      <c r="AV25" s="91">
        <v>78.259960165456661</v>
      </c>
      <c r="AW25" s="91">
        <v>97.613575517390828</v>
      </c>
      <c r="AX25" s="91">
        <v>98.588816053609094</v>
      </c>
      <c r="AY25" s="91">
        <v>73.692795766094136</v>
      </c>
      <c r="AZ25" s="91">
        <v>62.8591037360965</v>
      </c>
      <c r="BA25" s="91">
        <v>55.79676518868267</v>
      </c>
      <c r="BB25" s="91">
        <v>56.619611647549391</v>
      </c>
      <c r="BC25" s="91">
        <v>55.630220213811207</v>
      </c>
      <c r="BD25" s="91">
        <v>50.849974135868905</v>
      </c>
      <c r="BE25" s="91">
        <v>54.760313340888423</v>
      </c>
      <c r="BF25" s="91">
        <v>56.910645189919038</v>
      </c>
      <c r="BG25" s="91">
        <v>63.982598023046783</v>
      </c>
      <c r="BH25" s="91">
        <v>62.419146899555621</v>
      </c>
      <c r="BI25" s="91">
        <v>58.106583615292109</v>
      </c>
      <c r="BJ25" s="91">
        <v>59.438502040619447</v>
      </c>
      <c r="BK25" s="91">
        <v>57.924692173332623</v>
      </c>
      <c r="BL25" s="91">
        <v>60.57498046536282</v>
      </c>
      <c r="BM25" s="91">
        <v>56.641356941887672</v>
      </c>
      <c r="BN25" s="91">
        <v>52.222984870037159</v>
      </c>
      <c r="BO25" s="91">
        <v>53.694262671639756</v>
      </c>
      <c r="BP25" s="91">
        <v>49.658605289277354</v>
      </c>
      <c r="BQ25" s="91">
        <v>48.888244745847125</v>
      </c>
      <c r="BR25" s="91">
        <v>48.287104709826579</v>
      </c>
      <c r="BS25" s="91">
        <v>43.188682895518099</v>
      </c>
      <c r="BT25" s="91">
        <v>40.600875391313018</v>
      </c>
      <c r="BU25" s="91">
        <v>38.508660286930386</v>
      </c>
      <c r="BV25" s="91">
        <v>45.17159466143471</v>
      </c>
      <c r="BW25" s="91">
        <v>37.552022825753667</v>
      </c>
      <c r="BX25" s="91">
        <v>42.393854729088964</v>
      </c>
      <c r="BY25" s="91">
        <v>43.110631456520608</v>
      </c>
      <c r="BZ25" s="91">
        <v>44.092060166900929</v>
      </c>
      <c r="CA25" s="91">
        <v>45.21423620145827</v>
      </c>
      <c r="CB25" s="92">
        <v>45.842851898409243</v>
      </c>
    </row>
    <row r="26" spans="1:80" x14ac:dyDescent="0.4">
      <c r="A26" s="89"/>
      <c r="B26" s="50" t="s">
        <v>200</v>
      </c>
      <c r="C26" s="90" t="s">
        <v>182</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v>0</v>
      </c>
      <c r="X26" s="91">
        <v>0</v>
      </c>
      <c r="Y26" s="91">
        <v>0</v>
      </c>
      <c r="Z26" s="91">
        <v>9.2960460586367457</v>
      </c>
      <c r="AA26" s="91">
        <v>9.8781782151195454</v>
      </c>
      <c r="AB26" s="91">
        <v>10.242415303125993</v>
      </c>
      <c r="AC26" s="91">
        <v>11.505925033323678</v>
      </c>
      <c r="AD26" s="91">
        <v>13.041770132023702</v>
      </c>
      <c r="AE26" s="91">
        <v>13.969467437060455</v>
      </c>
      <c r="AF26" s="91">
        <v>13.488853096838113</v>
      </c>
      <c r="AG26" s="91">
        <v>11.319155650081838</v>
      </c>
      <c r="AH26" s="91">
        <v>9.6890780820625118</v>
      </c>
      <c r="AI26" s="91">
        <v>8.2919157205842033</v>
      </c>
      <c r="AJ26" s="91">
        <v>6.9606135774189033</v>
      </c>
      <c r="AK26" s="91">
        <v>6.2974816690951734</v>
      </c>
      <c r="AL26" s="91">
        <v>5.8657106370908254</v>
      </c>
      <c r="AM26" s="91">
        <v>5.5982976610634729</v>
      </c>
      <c r="AN26" s="91">
        <v>5.2970691740275564</v>
      </c>
      <c r="AO26" s="91">
        <v>2.508827913099601</v>
      </c>
      <c r="AP26" s="91">
        <v>4.8180013549730418</v>
      </c>
      <c r="AQ26" s="91">
        <v>3.2714360882080049</v>
      </c>
      <c r="AR26" s="91">
        <v>2.8952424012207842</v>
      </c>
      <c r="AS26" s="91">
        <v>2.6929037886392142</v>
      </c>
      <c r="AT26" s="91">
        <v>2.8482197622007219</v>
      </c>
      <c r="AU26" s="91">
        <v>2.5530297360486149</v>
      </c>
      <c r="AV26" s="91">
        <v>3.3830441432350611</v>
      </c>
      <c r="AW26" s="91">
        <v>1.6509695647761662</v>
      </c>
      <c r="AX26" s="91">
        <v>1.6296210792688866</v>
      </c>
      <c r="AY26" s="91">
        <v>2.7249060334195905</v>
      </c>
      <c r="AZ26" s="91">
        <v>2.2784197705328024</v>
      </c>
      <c r="BA26" s="91">
        <v>2.3840753139792117</v>
      </c>
      <c r="BB26" s="91">
        <v>2.6536476301647176</v>
      </c>
      <c r="BC26" s="91">
        <v>2.0214296596408938</v>
      </c>
      <c r="BD26" s="91">
        <v>2.1185057513279486</v>
      </c>
      <c r="BE26" s="91">
        <v>2.3293902005265124</v>
      </c>
      <c r="BF26" s="91">
        <v>2.2544417277239028</v>
      </c>
      <c r="BG26" s="91">
        <v>0</v>
      </c>
      <c r="BH26" s="91">
        <v>0</v>
      </c>
      <c r="BI26" s="91">
        <v>0</v>
      </c>
      <c r="BJ26" s="91">
        <v>0</v>
      </c>
      <c r="BK26" s="91">
        <v>0</v>
      </c>
      <c r="BL26" s="91">
        <v>0</v>
      </c>
      <c r="BM26" s="91">
        <v>0</v>
      </c>
      <c r="BN26" s="91">
        <v>0</v>
      </c>
      <c r="BO26" s="91">
        <v>0</v>
      </c>
      <c r="BP26" s="91">
        <v>0</v>
      </c>
      <c r="BQ26" s="91">
        <v>0</v>
      </c>
      <c r="BR26" s="91">
        <v>0</v>
      </c>
      <c r="BS26" s="91">
        <v>0</v>
      </c>
      <c r="BT26" s="91">
        <v>0</v>
      </c>
      <c r="BU26" s="91">
        <v>0</v>
      </c>
      <c r="BV26" s="91">
        <v>0</v>
      </c>
      <c r="BW26" s="91">
        <v>0</v>
      </c>
      <c r="BX26" s="91">
        <v>0</v>
      </c>
      <c r="BY26" s="91">
        <v>0</v>
      </c>
      <c r="BZ26" s="91">
        <v>0</v>
      </c>
      <c r="CA26" s="91">
        <v>0</v>
      </c>
      <c r="CB26" s="92">
        <v>0</v>
      </c>
    </row>
    <row r="27" spans="1:80" x14ac:dyDescent="0.4">
      <c r="A27" s="89"/>
      <c r="B27" s="50" t="s">
        <v>201</v>
      </c>
      <c r="C27" s="90" t="s">
        <v>189</v>
      </c>
      <c r="D27" s="91">
        <v>0</v>
      </c>
      <c r="E27" s="91">
        <v>0</v>
      </c>
      <c r="F27" s="91">
        <v>0</v>
      </c>
      <c r="G27" s="91">
        <v>0</v>
      </c>
      <c r="H27" s="91">
        <v>0</v>
      </c>
      <c r="I27" s="91">
        <v>0</v>
      </c>
      <c r="J27" s="91">
        <v>0</v>
      </c>
      <c r="K27" s="91">
        <v>0</v>
      </c>
      <c r="L27" s="91">
        <v>0</v>
      </c>
      <c r="M27" s="91">
        <v>0</v>
      </c>
      <c r="N27" s="91">
        <v>0</v>
      </c>
      <c r="O27" s="91">
        <v>0</v>
      </c>
      <c r="P27" s="91">
        <v>0</v>
      </c>
      <c r="Q27" s="91">
        <v>0</v>
      </c>
      <c r="R27" s="91">
        <v>0</v>
      </c>
      <c r="S27" s="91">
        <v>0</v>
      </c>
      <c r="T27" s="91">
        <v>0</v>
      </c>
      <c r="U27" s="91">
        <v>0</v>
      </c>
      <c r="V27" s="91">
        <v>0</v>
      </c>
      <c r="W27" s="91">
        <v>0</v>
      </c>
      <c r="X27" s="91">
        <v>0</v>
      </c>
      <c r="Y27" s="91">
        <v>0</v>
      </c>
      <c r="Z27" s="91">
        <v>292.16144755715493</v>
      </c>
      <c r="AA27" s="91">
        <v>246.95445537798861</v>
      </c>
      <c r="AB27" s="91">
        <v>1194.9484520313658</v>
      </c>
      <c r="AC27" s="91">
        <v>2353.4846659071154</v>
      </c>
      <c r="AD27" s="91">
        <v>1199.8428521461806</v>
      </c>
      <c r="AE27" s="91">
        <v>1355.0383413948641</v>
      </c>
      <c r="AF27" s="91">
        <v>1232.3906693020276</v>
      </c>
      <c r="AG27" s="91">
        <v>3686.810697455227</v>
      </c>
      <c r="AH27" s="91">
        <v>3492.9126485835354</v>
      </c>
      <c r="AI27" s="91">
        <v>3287.7445832116364</v>
      </c>
      <c r="AJ27" s="91">
        <v>3563.8341516384785</v>
      </c>
      <c r="AK27" s="91">
        <v>5213.0553256769845</v>
      </c>
      <c r="AL27" s="91">
        <v>6241.116117864638</v>
      </c>
      <c r="AM27" s="91">
        <v>7042.6584576178493</v>
      </c>
      <c r="AN27" s="91">
        <v>7503.2984850100338</v>
      </c>
      <c r="AO27" s="91">
        <v>7970.546279917432</v>
      </c>
      <c r="AP27" s="91">
        <v>8226.7373136164697</v>
      </c>
      <c r="AQ27" s="91">
        <v>8066.8047474919849</v>
      </c>
      <c r="AR27" s="91">
        <v>7973.5853724727267</v>
      </c>
      <c r="AS27" s="91">
        <v>8411.6715297827723</v>
      </c>
      <c r="AT27" s="91">
        <v>9356.963850001026</v>
      </c>
      <c r="AU27" s="91">
        <v>11035.912737719236</v>
      </c>
      <c r="AV27" s="91">
        <v>13214.332809595024</v>
      </c>
      <c r="AW27" s="91">
        <v>15216.730578259387</v>
      </c>
      <c r="AX27" s="91">
        <v>16464.446224058582</v>
      </c>
      <c r="AY27" s="91">
        <v>17218.155076064893</v>
      </c>
      <c r="AZ27" s="91">
        <v>17331.46700869867</v>
      </c>
      <c r="BA27" s="91">
        <v>16949.980977161111</v>
      </c>
      <c r="BB27" s="91">
        <v>16523.405456747085</v>
      </c>
      <c r="BC27" s="91">
        <v>16457.179994387086</v>
      </c>
      <c r="BD27" s="91">
        <v>16286.186550660093</v>
      </c>
      <c r="BE27" s="91">
        <v>16700.01517330495</v>
      </c>
      <c r="BF27" s="91">
        <v>17796.418041440946</v>
      </c>
      <c r="BG27" s="91">
        <v>17046.802412889709</v>
      </c>
      <c r="BH27" s="91">
        <v>17665.447043647553</v>
      </c>
      <c r="BI27" s="91">
        <v>18255.073223436153</v>
      </c>
      <c r="BJ27" s="91">
        <v>18913.759551746887</v>
      </c>
      <c r="BK27" s="91">
        <v>19530.20225031882</v>
      </c>
      <c r="BL27" s="91">
        <f t="shared" ref="BL27:CB27" si="6">SUM(BL28:BL30)</f>
        <v>20704.662648706661</v>
      </c>
      <c r="BM27" s="91">
        <f t="shared" si="6"/>
        <v>23805.57974279363</v>
      </c>
      <c r="BN27" s="91">
        <f t="shared" si="6"/>
        <v>25088.143811926722</v>
      </c>
      <c r="BO27" s="91">
        <f t="shared" si="6"/>
        <v>26317.853313922446</v>
      </c>
      <c r="BP27" s="91">
        <f t="shared" si="6"/>
        <v>27006.379938548296</v>
      </c>
      <c r="BQ27" s="91">
        <f t="shared" si="6"/>
        <v>26794.699947338446</v>
      </c>
      <c r="BR27" s="91">
        <f t="shared" si="6"/>
        <v>26586.132619441796</v>
      </c>
      <c r="BS27" s="91">
        <f t="shared" si="6"/>
        <v>26280.158147433056</v>
      </c>
      <c r="BT27" s="91">
        <f t="shared" si="6"/>
        <v>24821.881667004174</v>
      </c>
      <c r="BU27" s="91">
        <f t="shared" si="6"/>
        <v>23214.308082525567</v>
      </c>
      <c r="BV27" s="91">
        <f t="shared" si="6"/>
        <v>21122.1463978008</v>
      </c>
      <c r="BW27" s="91">
        <f t="shared" si="6"/>
        <v>18291.553374688712</v>
      </c>
      <c r="BX27" s="91">
        <f t="shared" si="6"/>
        <v>23562.504895994305</v>
      </c>
      <c r="BY27" s="91">
        <f t="shared" si="6"/>
        <v>23574.228244372236</v>
      </c>
      <c r="BZ27" s="91">
        <f t="shared" si="6"/>
        <v>23883.645249136887</v>
      </c>
      <c r="CA27" s="91">
        <f t="shared" si="6"/>
        <v>24269.486606276161</v>
      </c>
      <c r="CB27" s="92">
        <f t="shared" si="6"/>
        <v>24757.889811081372</v>
      </c>
    </row>
    <row r="28" spans="1:80" x14ac:dyDescent="0.4">
      <c r="A28" s="89"/>
      <c r="B28" s="64" t="s">
        <v>202</v>
      </c>
      <c r="C28" s="90"/>
      <c r="D28" s="91">
        <v>0</v>
      </c>
      <c r="E28" s="91">
        <v>0</v>
      </c>
      <c r="F28" s="91">
        <v>0</v>
      </c>
      <c r="G28" s="91">
        <v>0</v>
      </c>
      <c r="H28" s="91">
        <v>0</v>
      </c>
      <c r="I28" s="91">
        <v>0</v>
      </c>
      <c r="J28" s="91">
        <v>0</v>
      </c>
      <c r="K28" s="91">
        <v>0</v>
      </c>
      <c r="L28" s="91">
        <v>0</v>
      </c>
      <c r="M28" s="91">
        <v>0</v>
      </c>
      <c r="N28" s="91">
        <v>0</v>
      </c>
      <c r="O28" s="91">
        <v>0</v>
      </c>
      <c r="P28" s="91">
        <v>0</v>
      </c>
      <c r="Q28" s="91">
        <v>0</v>
      </c>
      <c r="R28" s="91">
        <v>0</v>
      </c>
      <c r="S28" s="91">
        <v>0</v>
      </c>
      <c r="T28" s="91">
        <v>0</v>
      </c>
      <c r="U28" s="91">
        <v>0</v>
      </c>
      <c r="V28" s="91">
        <v>0</v>
      </c>
      <c r="W28" s="91">
        <v>0</v>
      </c>
      <c r="X28" s="91">
        <v>0</v>
      </c>
      <c r="Y28" s="91">
        <v>0</v>
      </c>
      <c r="Z28" s="91">
        <v>0</v>
      </c>
      <c r="AA28" s="91">
        <v>0</v>
      </c>
      <c r="AB28" s="91">
        <v>0</v>
      </c>
      <c r="AC28" s="91">
        <v>0</v>
      </c>
      <c r="AD28" s="91">
        <v>0</v>
      </c>
      <c r="AE28" s="91">
        <v>0</v>
      </c>
      <c r="AF28" s="91">
        <v>0</v>
      </c>
      <c r="AG28" s="91">
        <v>0</v>
      </c>
      <c r="AH28" s="91">
        <v>0</v>
      </c>
      <c r="AI28" s="91">
        <v>0</v>
      </c>
      <c r="AJ28" s="91">
        <v>0</v>
      </c>
      <c r="AK28" s="91">
        <v>0</v>
      </c>
      <c r="AL28" s="91">
        <v>0</v>
      </c>
      <c r="AM28" s="91">
        <v>0</v>
      </c>
      <c r="AN28" s="91">
        <v>0</v>
      </c>
      <c r="AO28" s="91">
        <v>0</v>
      </c>
      <c r="AP28" s="91">
        <v>0</v>
      </c>
      <c r="AQ28" s="91">
        <v>0</v>
      </c>
      <c r="AR28" s="91">
        <v>0</v>
      </c>
      <c r="AS28" s="91">
        <v>0</v>
      </c>
      <c r="AT28" s="91">
        <v>0</v>
      </c>
      <c r="AU28" s="91">
        <v>0</v>
      </c>
      <c r="AV28" s="91">
        <v>0</v>
      </c>
      <c r="AW28" s="91">
        <v>0</v>
      </c>
      <c r="AX28" s="91">
        <v>0</v>
      </c>
      <c r="AY28" s="91">
        <v>0</v>
      </c>
      <c r="AZ28" s="91">
        <v>0</v>
      </c>
      <c r="BA28" s="91">
        <v>0</v>
      </c>
      <c r="BB28" s="91">
        <v>0</v>
      </c>
      <c r="BC28" s="91">
        <v>0</v>
      </c>
      <c r="BD28" s="91">
        <v>0</v>
      </c>
      <c r="BE28" s="91">
        <v>0</v>
      </c>
      <c r="BF28" s="91">
        <v>0</v>
      </c>
      <c r="BG28" s="91">
        <v>0</v>
      </c>
      <c r="BH28" s="91">
        <v>0</v>
      </c>
      <c r="BI28" s="91">
        <v>0</v>
      </c>
      <c r="BJ28" s="91">
        <v>0</v>
      </c>
      <c r="BK28" s="91">
        <v>0</v>
      </c>
      <c r="BL28" s="91">
        <v>18329.959459215414</v>
      </c>
      <c r="BM28" s="91">
        <v>20154.247803747086</v>
      </c>
      <c r="BN28" s="91">
        <v>21097.008069040152</v>
      </c>
      <c r="BO28" s="91">
        <v>21975.833021589428</v>
      </c>
      <c r="BP28" s="91">
        <v>22463.864824342705</v>
      </c>
      <c r="BQ28" s="91">
        <v>22751.563044251445</v>
      </c>
      <c r="BR28" s="91">
        <v>23396.009599407389</v>
      </c>
      <c r="BS28" s="91">
        <v>23577.306560361267</v>
      </c>
      <c r="BT28" s="91">
        <v>22553.038839806326</v>
      </c>
      <c r="BU28" s="91">
        <v>21098.377143454414</v>
      </c>
      <c r="BV28" s="91">
        <v>19483.197050855648</v>
      </c>
      <c r="BW28" s="91">
        <v>17224.025125646935</v>
      </c>
      <c r="BX28" s="91">
        <v>21193.030768882585</v>
      </c>
      <c r="BY28" s="91">
        <v>21117.583595314092</v>
      </c>
      <c r="BZ28" s="91">
        <v>21344.655648493197</v>
      </c>
      <c r="CA28" s="91">
        <v>21628.333725553432</v>
      </c>
      <c r="CB28" s="92">
        <v>21996.589263461541</v>
      </c>
    </row>
    <row r="29" spans="1:80" x14ac:dyDescent="0.4">
      <c r="A29" s="89"/>
      <c r="B29" s="64" t="s">
        <v>203</v>
      </c>
      <c r="C29" s="90"/>
      <c r="D29" s="91">
        <v>0</v>
      </c>
      <c r="E29" s="91">
        <v>0</v>
      </c>
      <c r="F29" s="91">
        <v>0</v>
      </c>
      <c r="G29" s="91">
        <v>0</v>
      </c>
      <c r="H29" s="91">
        <v>0</v>
      </c>
      <c r="I29" s="91">
        <v>0</v>
      </c>
      <c r="J29" s="91">
        <v>0</v>
      </c>
      <c r="K29" s="91">
        <v>0</v>
      </c>
      <c r="L29" s="91">
        <v>0</v>
      </c>
      <c r="M29" s="91">
        <v>0</v>
      </c>
      <c r="N29" s="91">
        <v>0</v>
      </c>
      <c r="O29" s="91">
        <v>0</v>
      </c>
      <c r="P29" s="91">
        <v>0</v>
      </c>
      <c r="Q29" s="91">
        <v>0</v>
      </c>
      <c r="R29" s="91">
        <v>0</v>
      </c>
      <c r="S29" s="91">
        <v>0</v>
      </c>
      <c r="T29" s="91">
        <v>0</v>
      </c>
      <c r="U29" s="91">
        <v>0</v>
      </c>
      <c r="V29" s="91">
        <v>0</v>
      </c>
      <c r="W29" s="91">
        <v>0</v>
      </c>
      <c r="X29" s="91">
        <v>0</v>
      </c>
      <c r="Y29" s="91">
        <v>0</v>
      </c>
      <c r="Z29" s="91">
        <v>0</v>
      </c>
      <c r="AA29" s="91">
        <v>0</v>
      </c>
      <c r="AB29" s="91">
        <v>0</v>
      </c>
      <c r="AC29" s="91">
        <v>0</v>
      </c>
      <c r="AD29" s="91">
        <v>0</v>
      </c>
      <c r="AE29" s="91">
        <v>0</v>
      </c>
      <c r="AF29" s="91">
        <v>0</v>
      </c>
      <c r="AG29" s="91">
        <v>0</v>
      </c>
      <c r="AH29" s="91">
        <v>0</v>
      </c>
      <c r="AI29" s="91">
        <v>0</v>
      </c>
      <c r="AJ29" s="91">
        <v>0</v>
      </c>
      <c r="AK29" s="91">
        <v>0</v>
      </c>
      <c r="AL29" s="91">
        <v>0</v>
      </c>
      <c r="AM29" s="91">
        <v>0</v>
      </c>
      <c r="AN29" s="91">
        <v>0</v>
      </c>
      <c r="AO29" s="91">
        <v>0</v>
      </c>
      <c r="AP29" s="91">
        <v>0</v>
      </c>
      <c r="AQ29" s="91">
        <v>0</v>
      </c>
      <c r="AR29" s="91">
        <v>0</v>
      </c>
      <c r="AS29" s="91">
        <v>0</v>
      </c>
      <c r="AT29" s="91">
        <v>0</v>
      </c>
      <c r="AU29" s="91">
        <v>0</v>
      </c>
      <c r="AV29" s="91">
        <v>0</v>
      </c>
      <c r="AW29" s="91">
        <v>0</v>
      </c>
      <c r="AX29" s="91">
        <v>0</v>
      </c>
      <c r="AY29" s="91">
        <v>0</v>
      </c>
      <c r="AZ29" s="91">
        <v>0</v>
      </c>
      <c r="BA29" s="91">
        <v>0</v>
      </c>
      <c r="BB29" s="91">
        <v>0</v>
      </c>
      <c r="BC29" s="91">
        <v>0</v>
      </c>
      <c r="BD29" s="91">
        <v>0</v>
      </c>
      <c r="BE29" s="91">
        <v>0</v>
      </c>
      <c r="BF29" s="91">
        <v>0</v>
      </c>
      <c r="BG29" s="91">
        <v>0</v>
      </c>
      <c r="BH29" s="91">
        <v>0</v>
      </c>
      <c r="BI29" s="91">
        <v>0</v>
      </c>
      <c r="BJ29" s="91">
        <v>0</v>
      </c>
      <c r="BK29" s="91">
        <v>0</v>
      </c>
      <c r="BL29" s="91">
        <v>1953.1405934476077</v>
      </c>
      <c r="BM29" s="91">
        <v>3191.6000973201353</v>
      </c>
      <c r="BN29" s="91">
        <v>3523.3756136838906</v>
      </c>
      <c r="BO29" s="91">
        <v>3842.4203159155022</v>
      </c>
      <c r="BP29" s="91">
        <v>4037.4928658901199</v>
      </c>
      <c r="BQ29" s="91">
        <v>3521.1039464866726</v>
      </c>
      <c r="BR29" s="91">
        <v>2573.5174596796178</v>
      </c>
      <c r="BS29" s="91">
        <v>2021.8119673295225</v>
      </c>
      <c r="BT29" s="91">
        <v>1690.5582281387151</v>
      </c>
      <c r="BU29" s="91">
        <v>1465.5798937283685</v>
      </c>
      <c r="BV29" s="91">
        <v>1095.7141769694545</v>
      </c>
      <c r="BW29" s="91">
        <v>547.33262347213417</v>
      </c>
      <c r="BX29" s="91">
        <v>1768.7185705577951</v>
      </c>
      <c r="BY29" s="91">
        <v>1850.7063537185909</v>
      </c>
      <c r="BZ29" s="91">
        <v>1924.3413410146286</v>
      </c>
      <c r="CA29" s="91">
        <v>2016.0879611190928</v>
      </c>
      <c r="CB29" s="92">
        <v>2120.340687304094</v>
      </c>
    </row>
    <row r="30" spans="1:80" x14ac:dyDescent="0.4">
      <c r="A30" s="89"/>
      <c r="B30" s="64" t="s">
        <v>204</v>
      </c>
      <c r="C30" s="90"/>
      <c r="D30" s="91">
        <v>0</v>
      </c>
      <c r="E30" s="91">
        <v>0</v>
      </c>
      <c r="F30" s="91">
        <v>0</v>
      </c>
      <c r="G30" s="91">
        <v>0</v>
      </c>
      <c r="H30" s="91">
        <v>0</v>
      </c>
      <c r="I30" s="91">
        <v>0</v>
      </c>
      <c r="J30" s="91">
        <v>0</v>
      </c>
      <c r="K30" s="91">
        <v>0</v>
      </c>
      <c r="L30" s="91">
        <v>0</v>
      </c>
      <c r="M30" s="91">
        <v>0</v>
      </c>
      <c r="N30" s="91">
        <v>0</v>
      </c>
      <c r="O30" s="91">
        <v>0</v>
      </c>
      <c r="P30" s="91">
        <v>0</v>
      </c>
      <c r="Q30" s="91">
        <v>0</v>
      </c>
      <c r="R30" s="91">
        <v>0</v>
      </c>
      <c r="S30" s="91">
        <v>0</v>
      </c>
      <c r="T30" s="91">
        <v>0</v>
      </c>
      <c r="U30" s="91">
        <v>0</v>
      </c>
      <c r="V30" s="91">
        <v>0</v>
      </c>
      <c r="W30" s="91">
        <v>0</v>
      </c>
      <c r="X30" s="91">
        <v>0</v>
      </c>
      <c r="Y30" s="91">
        <v>0</v>
      </c>
      <c r="Z30" s="91">
        <v>0</v>
      </c>
      <c r="AA30" s="91">
        <v>0</v>
      </c>
      <c r="AB30" s="91">
        <v>0</v>
      </c>
      <c r="AC30" s="91">
        <v>0</v>
      </c>
      <c r="AD30" s="91">
        <v>0</v>
      </c>
      <c r="AE30" s="91">
        <v>0</v>
      </c>
      <c r="AF30" s="91">
        <v>0</v>
      </c>
      <c r="AG30" s="91">
        <v>0</v>
      </c>
      <c r="AH30" s="91">
        <v>0</v>
      </c>
      <c r="AI30" s="91">
        <v>0</v>
      </c>
      <c r="AJ30" s="91">
        <v>0</v>
      </c>
      <c r="AK30" s="91">
        <v>0</v>
      </c>
      <c r="AL30" s="91">
        <v>0</v>
      </c>
      <c r="AM30" s="91">
        <v>0</v>
      </c>
      <c r="AN30" s="91">
        <v>0</v>
      </c>
      <c r="AO30" s="91">
        <v>0</v>
      </c>
      <c r="AP30" s="91">
        <v>0</v>
      </c>
      <c r="AQ30" s="91">
        <v>0</v>
      </c>
      <c r="AR30" s="91">
        <v>0</v>
      </c>
      <c r="AS30" s="91">
        <v>0</v>
      </c>
      <c r="AT30" s="91">
        <v>0</v>
      </c>
      <c r="AU30" s="91">
        <v>0</v>
      </c>
      <c r="AV30" s="91">
        <v>0</v>
      </c>
      <c r="AW30" s="91">
        <v>0</v>
      </c>
      <c r="AX30" s="91">
        <v>0</v>
      </c>
      <c r="AY30" s="91">
        <v>0</v>
      </c>
      <c r="AZ30" s="91">
        <v>0</v>
      </c>
      <c r="BA30" s="91">
        <v>0</v>
      </c>
      <c r="BB30" s="91">
        <v>0</v>
      </c>
      <c r="BC30" s="91">
        <v>0</v>
      </c>
      <c r="BD30" s="91">
        <v>0</v>
      </c>
      <c r="BE30" s="91">
        <v>0</v>
      </c>
      <c r="BF30" s="91">
        <v>0</v>
      </c>
      <c r="BG30" s="91">
        <v>0</v>
      </c>
      <c r="BH30" s="91">
        <v>0</v>
      </c>
      <c r="BI30" s="91">
        <v>0</v>
      </c>
      <c r="BJ30" s="91">
        <v>0</v>
      </c>
      <c r="BK30" s="91">
        <v>0</v>
      </c>
      <c r="BL30" s="91">
        <v>421.56259604364175</v>
      </c>
      <c r="BM30" s="91">
        <v>459.7318417264068</v>
      </c>
      <c r="BN30" s="91">
        <v>467.76012920268215</v>
      </c>
      <c r="BO30" s="91">
        <v>499.59997641751374</v>
      </c>
      <c r="BP30" s="91">
        <v>505.02224831547232</v>
      </c>
      <c r="BQ30" s="91">
        <v>522.03295660032757</v>
      </c>
      <c r="BR30" s="91">
        <v>616.60556035478851</v>
      </c>
      <c r="BS30" s="91">
        <v>681.03961974226559</v>
      </c>
      <c r="BT30" s="91">
        <v>578.28459905913576</v>
      </c>
      <c r="BU30" s="91">
        <v>650.3510453427856</v>
      </c>
      <c r="BV30" s="91">
        <v>543.23516997569743</v>
      </c>
      <c r="BW30" s="91">
        <v>520.19562556964183</v>
      </c>
      <c r="BX30" s="91">
        <v>600.75555655392759</v>
      </c>
      <c r="BY30" s="91">
        <v>605.93829533955522</v>
      </c>
      <c r="BZ30" s="91">
        <v>614.64825962906173</v>
      </c>
      <c r="CA30" s="91">
        <v>625.06491960363724</v>
      </c>
      <c r="CB30" s="92">
        <v>640.95986031573671</v>
      </c>
    </row>
    <row r="31" spans="1:80" ht="27" customHeight="1" x14ac:dyDescent="0.4">
      <c r="A31" s="89"/>
      <c r="B31" s="50" t="s">
        <v>205</v>
      </c>
      <c r="C31" s="90" t="s">
        <v>182</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0</v>
      </c>
      <c r="AD31" s="91">
        <v>0</v>
      </c>
      <c r="AE31" s="91">
        <v>0</v>
      </c>
      <c r="AF31" s="91">
        <v>0</v>
      </c>
      <c r="AG31" s="91">
        <v>0</v>
      </c>
      <c r="AH31" s="91">
        <v>0</v>
      </c>
      <c r="AI31" s="91">
        <v>0</v>
      </c>
      <c r="AJ31" s="91">
        <v>0</v>
      </c>
      <c r="AK31" s="91">
        <v>0</v>
      </c>
      <c r="AL31" s="91">
        <v>0</v>
      </c>
      <c r="AM31" s="91">
        <v>0</v>
      </c>
      <c r="AN31" s="91">
        <v>0</v>
      </c>
      <c r="AO31" s="91">
        <v>0</v>
      </c>
      <c r="AP31" s="91">
        <v>0</v>
      </c>
      <c r="AQ31" s="91">
        <v>0</v>
      </c>
      <c r="AR31" s="91">
        <v>0</v>
      </c>
      <c r="AS31" s="91">
        <v>0</v>
      </c>
      <c r="AT31" s="91">
        <v>0</v>
      </c>
      <c r="AU31" s="91">
        <v>0</v>
      </c>
      <c r="AV31" s="91">
        <v>0</v>
      </c>
      <c r="AW31" s="91">
        <v>0</v>
      </c>
      <c r="AX31" s="91">
        <v>0</v>
      </c>
      <c r="AY31" s="91">
        <v>12069.607901450048</v>
      </c>
      <c r="AZ31" s="91">
        <v>11668.713633682228</v>
      </c>
      <c r="BA31" s="91">
        <v>11241.357948918143</v>
      </c>
      <c r="BB31" s="91">
        <v>10827.524463025324</v>
      </c>
      <c r="BC31" s="91">
        <v>10099.770600550446</v>
      </c>
      <c r="BD31" s="91">
        <v>9872.0369146263038</v>
      </c>
      <c r="BE31" s="91">
        <v>9725.7823356235313</v>
      </c>
      <c r="BF31" s="91">
        <v>9517.6705998312536</v>
      </c>
      <c r="BG31" s="91">
        <v>9283.3353719363622</v>
      </c>
      <c r="BH31" s="91">
        <v>8944.4847811792806</v>
      </c>
      <c r="BI31" s="91">
        <v>8715.7655271744279</v>
      </c>
      <c r="BJ31" s="91">
        <v>8368.3534581489475</v>
      </c>
      <c r="BK31" s="91">
        <v>8264.3152730464044</v>
      </c>
      <c r="BL31" s="91">
        <v>7887.7895026331198</v>
      </c>
      <c r="BM31" s="91">
        <v>7274.5484691841102</v>
      </c>
      <c r="BN31" s="91">
        <v>6505.377268313744</v>
      </c>
      <c r="BO31" s="91">
        <v>5691.6878445092925</v>
      </c>
      <c r="BP31" s="91">
        <v>3701.6774222239374</v>
      </c>
      <c r="BQ31" s="91">
        <v>1315.6870179189411</v>
      </c>
      <c r="BR31" s="91">
        <v>267.35095300189255</v>
      </c>
      <c r="BS31" s="91">
        <v>67.129038270196816</v>
      </c>
      <c r="BT31" s="91">
        <v>15.773106110897523</v>
      </c>
      <c r="BU31" s="91">
        <v>9.2940252400711039</v>
      </c>
      <c r="BV31" s="91">
        <v>-1.3109766917424004</v>
      </c>
      <c r="BW31" s="91">
        <v>0.61832006468084233</v>
      </c>
      <c r="BX31" s="91">
        <v>-7.1009813611742398E-2</v>
      </c>
      <c r="BY31" s="91">
        <v>-4.1302084269899592E-2</v>
      </c>
      <c r="BZ31" s="91">
        <v>-2.4093317578739837E-2</v>
      </c>
      <c r="CA31" s="91">
        <v>-1.4074473241800556E-2</v>
      </c>
      <c r="CB31" s="92">
        <v>-8.2187722229268463E-3</v>
      </c>
    </row>
    <row r="32" spans="1:80" x14ac:dyDescent="0.4">
      <c r="A32" s="89"/>
      <c r="B32" s="50" t="s">
        <v>23</v>
      </c>
      <c r="C32" s="90" t="s">
        <v>189</v>
      </c>
      <c r="D32" s="91">
        <v>2069.1343752861399</v>
      </c>
      <c r="E32" s="91">
        <v>2427.3429183356766</v>
      </c>
      <c r="F32" s="91">
        <v>2661.0077400021364</v>
      </c>
      <c r="G32" s="91">
        <v>2775.950677883885</v>
      </c>
      <c r="H32" s="91">
        <v>3190.19137981617</v>
      </c>
      <c r="I32" s="91">
        <v>3169.8800811526467</v>
      </c>
      <c r="J32" s="91">
        <v>3238.1787442478062</v>
      </c>
      <c r="K32" s="91">
        <v>2833.0587866417818</v>
      </c>
      <c r="L32" s="91">
        <v>2834.0419758873873</v>
      </c>
      <c r="M32" s="91">
        <v>2671.3985213010201</v>
      </c>
      <c r="N32" s="91">
        <v>2874.3840344131659</v>
      </c>
      <c r="O32" s="91">
        <v>3439.8014821740608</v>
      </c>
      <c r="P32" s="91">
        <v>3817.8281376779491</v>
      </c>
      <c r="Q32" s="91">
        <v>3510.8546680630525</v>
      </c>
      <c r="R32" s="91">
        <v>3975.4383699682485</v>
      </c>
      <c r="S32" s="91">
        <v>4254.1597105335604</v>
      </c>
      <c r="T32" s="91">
        <v>4172.37977051096</v>
      </c>
      <c r="U32" s="91">
        <v>4359.6343529285305</v>
      </c>
      <c r="V32" s="91">
        <v>5018.3126265652354</v>
      </c>
      <c r="W32" s="91">
        <v>6331.8666691463868</v>
      </c>
      <c r="X32" s="91">
        <v>6690.9246214089499</v>
      </c>
      <c r="Y32" s="91">
        <v>6867.7754829751057</v>
      </c>
      <c r="Z32" s="91">
        <v>6956.098465019897</v>
      </c>
      <c r="AA32" s="91">
        <v>7919.8293839720945</v>
      </c>
      <c r="AB32" s="91">
        <v>8006.1546286101511</v>
      </c>
      <c r="AC32" s="91">
        <v>7360.6540417726101</v>
      </c>
      <c r="AD32" s="91">
        <v>8341.5161764423592</v>
      </c>
      <c r="AE32" s="91">
        <v>9137.4286505812433</v>
      </c>
      <c r="AF32" s="91">
        <v>10517.013507730189</v>
      </c>
      <c r="AG32" s="91">
        <v>7713.1960644129085</v>
      </c>
      <c r="AH32" s="91">
        <v>7562.32544304979</v>
      </c>
      <c r="AI32" s="91">
        <v>6944.4794159892699</v>
      </c>
      <c r="AJ32" s="91">
        <v>7534.8641975559631</v>
      </c>
      <c r="AK32" s="91">
        <v>10217.821445148647</v>
      </c>
      <c r="AL32" s="91">
        <v>13526.328729131443</v>
      </c>
      <c r="AM32" s="91">
        <v>15652.840260333471</v>
      </c>
      <c r="AN32" s="91">
        <v>17136.018777979145</v>
      </c>
      <c r="AO32" s="91">
        <v>18680.732640939626</v>
      </c>
      <c r="AP32" s="91">
        <v>19187.69039618014</v>
      </c>
      <c r="AQ32" s="91">
        <v>18150.310681856965</v>
      </c>
      <c r="AR32" s="91">
        <v>16236.43586943843</v>
      </c>
      <c r="AS32" s="91">
        <v>15253.278794262518</v>
      </c>
      <c r="AT32" s="91">
        <v>16334.907611496734</v>
      </c>
      <c r="AU32" s="91">
        <v>20212.537572506157</v>
      </c>
      <c r="AV32" s="91">
        <v>25017.591140958419</v>
      </c>
      <c r="AW32" s="91">
        <v>26596.497273018118</v>
      </c>
      <c r="AX32" s="91">
        <v>26704.678847791049</v>
      </c>
      <c r="AY32" s="91">
        <v>26429.740781380369</v>
      </c>
      <c r="AZ32" s="91">
        <v>21999.384135906628</v>
      </c>
      <c r="BA32" s="91">
        <v>18146.448399259414</v>
      </c>
      <c r="BB32" s="91">
        <v>17607.392558529453</v>
      </c>
      <c r="BC32" s="91">
        <v>17971.717474710586</v>
      </c>
      <c r="BD32" s="91">
        <v>19144.2113388289</v>
      </c>
      <c r="BE32" s="91">
        <v>20320.265585520392</v>
      </c>
      <c r="BF32" s="91">
        <v>20051.344155317831</v>
      </c>
      <c r="BG32" s="91">
        <v>17753.180472458265</v>
      </c>
      <c r="BH32" s="91">
        <v>13464.889845128371</v>
      </c>
      <c r="BI32" s="91">
        <v>11992.489013424665</v>
      </c>
      <c r="BJ32" s="91">
        <v>11264.704728751336</v>
      </c>
      <c r="BK32" s="91">
        <v>11207.769185409265</v>
      </c>
      <c r="BL32" s="91">
        <v>10513.350718852955</v>
      </c>
      <c r="BM32" s="91">
        <v>9972.4801381256912</v>
      </c>
      <c r="BN32" s="91">
        <v>9198.7904074998696</v>
      </c>
      <c r="BO32" s="91">
        <v>8069.6471705481235</v>
      </c>
      <c r="BP32" s="91">
        <v>5999.0330666477839</v>
      </c>
      <c r="BQ32" s="91">
        <v>3971.928508973871</v>
      </c>
      <c r="BR32" s="91">
        <v>3163.5367682597516</v>
      </c>
      <c r="BS32" s="91">
        <v>2752.3943691782652</v>
      </c>
      <c r="BT32" s="91">
        <v>2363.3942391723022</v>
      </c>
      <c r="BU32" s="91">
        <v>2226.2657046276458</v>
      </c>
      <c r="BV32" s="91">
        <v>1874.7046316100877</v>
      </c>
      <c r="BW32" s="91">
        <v>1385.2892080835832</v>
      </c>
      <c r="BX32" s="91">
        <v>2157.8718146008341</v>
      </c>
      <c r="BY32" s="91">
        <v>2126.8427137533945</v>
      </c>
      <c r="BZ32" s="91">
        <v>2171.4662110273707</v>
      </c>
      <c r="CA32" s="91">
        <v>2164.6193937507414</v>
      </c>
      <c r="CB32" s="92">
        <v>2172.0515190826627</v>
      </c>
    </row>
    <row r="33" spans="1:80" x14ac:dyDescent="0.4">
      <c r="A33" s="89"/>
      <c r="B33" s="50" t="s">
        <v>206</v>
      </c>
      <c r="C33" s="90" t="s">
        <v>189</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0</v>
      </c>
      <c r="AL33" s="91">
        <v>0</v>
      </c>
      <c r="AM33" s="91">
        <v>0</v>
      </c>
      <c r="AN33" s="91">
        <v>0</v>
      </c>
      <c r="AO33" s="91">
        <v>0</v>
      </c>
      <c r="AP33" s="91">
        <v>0</v>
      </c>
      <c r="AQ33" s="91">
        <v>0</v>
      </c>
      <c r="AR33" s="91">
        <v>2.7303506372459316</v>
      </c>
      <c r="AS33" s="91">
        <v>21.326605576300672</v>
      </c>
      <c r="AT33" s="91">
        <v>44.838802020409439</v>
      </c>
      <c r="AU33" s="91">
        <v>79.662858521163429</v>
      </c>
      <c r="AV33" s="91">
        <v>146.25068983412331</v>
      </c>
      <c r="AW33" s="91">
        <v>186.30200956760169</v>
      </c>
      <c r="AX33" s="91">
        <v>165.10180040396872</v>
      </c>
      <c r="AY33" s="91">
        <v>165.49410420169428</v>
      </c>
      <c r="AZ33" s="91">
        <v>166.64295189330724</v>
      </c>
      <c r="BA33" s="91">
        <v>163.01949082375282</v>
      </c>
      <c r="BB33" s="91">
        <v>167.33361370313858</v>
      </c>
      <c r="BC33" s="91">
        <v>186.3538005210518</v>
      </c>
      <c r="BD33" s="91">
        <v>193.11084519473962</v>
      </c>
      <c r="BE33" s="91">
        <v>214.33907172062425</v>
      </c>
      <c r="BF33" s="91">
        <v>237.08567205118072</v>
      </c>
      <c r="BG33" s="91">
        <v>261.04552081813625</v>
      </c>
      <c r="BH33" s="91">
        <v>281.16206680799382</v>
      </c>
      <c r="BI33" s="91">
        <v>302.90998980384211</v>
      </c>
      <c r="BJ33" s="91">
        <v>330.48894666914504</v>
      </c>
      <c r="BK33" s="91">
        <v>367.76388178151501</v>
      </c>
      <c r="BL33" s="91">
        <v>393.38328557734502</v>
      </c>
      <c r="BM33" s="91">
        <v>406.2228896128737</v>
      </c>
      <c r="BN33" s="91">
        <v>409.61123122268776</v>
      </c>
      <c r="BO33" s="91">
        <v>375.93918137435105</v>
      </c>
      <c r="BP33" s="91">
        <v>343.53548777192339</v>
      </c>
      <c r="BQ33" s="91">
        <v>316.59459249685983</v>
      </c>
      <c r="BR33" s="91">
        <v>296.97034063576103</v>
      </c>
      <c r="BS33" s="91">
        <v>0</v>
      </c>
      <c r="BT33" s="91">
        <v>0</v>
      </c>
      <c r="BU33" s="91">
        <v>0</v>
      </c>
      <c r="BV33" s="91">
        <v>0</v>
      </c>
      <c r="BW33" s="91">
        <v>0</v>
      </c>
      <c r="BX33" s="91">
        <v>0</v>
      </c>
      <c r="BY33" s="91">
        <v>0</v>
      </c>
      <c r="BZ33" s="91">
        <v>0</v>
      </c>
      <c r="CA33" s="91">
        <v>0</v>
      </c>
      <c r="CB33" s="92">
        <v>0</v>
      </c>
    </row>
    <row r="34" spans="1:80" x14ac:dyDescent="0.4">
      <c r="A34" s="89"/>
      <c r="B34" s="50" t="s">
        <v>24</v>
      </c>
      <c r="C34" s="90" t="s">
        <v>179</v>
      </c>
      <c r="D34" s="91">
        <v>0</v>
      </c>
      <c r="E34" s="91">
        <v>0</v>
      </c>
      <c r="F34" s="91">
        <v>0</v>
      </c>
      <c r="G34" s="91">
        <v>0</v>
      </c>
      <c r="H34" s="91">
        <v>0</v>
      </c>
      <c r="I34" s="91">
        <v>0</v>
      </c>
      <c r="J34" s="91">
        <v>0</v>
      </c>
      <c r="K34" s="91">
        <v>0</v>
      </c>
      <c r="L34" s="91">
        <v>0</v>
      </c>
      <c r="M34" s="91">
        <v>0</v>
      </c>
      <c r="N34" s="91">
        <v>0</v>
      </c>
      <c r="O34" s="91">
        <v>0</v>
      </c>
      <c r="P34" s="91">
        <v>0</v>
      </c>
      <c r="Q34" s="91">
        <v>0</v>
      </c>
      <c r="R34" s="91">
        <v>0</v>
      </c>
      <c r="S34" s="91">
        <v>0</v>
      </c>
      <c r="T34" s="91">
        <v>0</v>
      </c>
      <c r="U34" s="91">
        <v>0</v>
      </c>
      <c r="V34" s="91">
        <v>0</v>
      </c>
      <c r="W34" s="91">
        <v>0</v>
      </c>
      <c r="X34" s="91">
        <v>0</v>
      </c>
      <c r="Y34" s="91">
        <v>0</v>
      </c>
      <c r="Z34" s="91">
        <v>1018.5810467106263</v>
      </c>
      <c r="AA34" s="91">
        <v>1034.7391680337726</v>
      </c>
      <c r="AB34" s="91">
        <v>1054.9687762219774</v>
      </c>
      <c r="AC34" s="91">
        <v>1084.6949326869683</v>
      </c>
      <c r="AD34" s="91">
        <v>1137.2423555124667</v>
      </c>
      <c r="AE34" s="91">
        <v>1195.0879392405218</v>
      </c>
      <c r="AF34" s="91">
        <v>1206.0260927945712</v>
      </c>
      <c r="AG34" s="91">
        <v>1210.6106471468479</v>
      </c>
      <c r="AH34" s="91">
        <v>1225.6683773809077</v>
      </c>
      <c r="AI34" s="91">
        <v>1181.5979901832488</v>
      </c>
      <c r="AJ34" s="91">
        <v>1145.0209334854096</v>
      </c>
      <c r="AK34" s="91">
        <v>1155.5878862789643</v>
      </c>
      <c r="AL34" s="91">
        <v>1170.2092720996195</v>
      </c>
      <c r="AM34" s="91">
        <v>1198.0356994675833</v>
      </c>
      <c r="AN34" s="91">
        <v>1168.0037528730763</v>
      </c>
      <c r="AO34" s="91">
        <v>1179.1491191568125</v>
      </c>
      <c r="AP34" s="91">
        <v>1216.5453421306931</v>
      </c>
      <c r="AQ34" s="91">
        <v>1172.839494992965</v>
      </c>
      <c r="AR34" s="91">
        <v>1099.8130755519037</v>
      </c>
      <c r="AS34" s="91">
        <v>1059.5493284631243</v>
      </c>
      <c r="AT34" s="91">
        <v>1073.1251003591219</v>
      </c>
      <c r="AU34" s="91">
        <v>1136.2023568171885</v>
      </c>
      <c r="AV34" s="91">
        <v>1129.097748892988</v>
      </c>
      <c r="AW34" s="91">
        <v>1133.0339967928462</v>
      </c>
      <c r="AX34" s="91">
        <v>1151.4332178736208</v>
      </c>
      <c r="AY34" s="91">
        <v>1157.1699011078483</v>
      </c>
      <c r="AZ34" s="91">
        <v>1131.5019424464372</v>
      </c>
      <c r="BA34" s="91">
        <v>1132.8589020107363</v>
      </c>
      <c r="BB34" s="91">
        <v>1136.2943045647303</v>
      </c>
      <c r="BC34" s="91">
        <v>1120.3019013245255</v>
      </c>
      <c r="BD34" s="91">
        <v>1107.4007336487002</v>
      </c>
      <c r="BE34" s="91">
        <v>1121.8053684926665</v>
      </c>
      <c r="BF34" s="91">
        <v>1102.0567544974199</v>
      </c>
      <c r="BG34" s="91">
        <v>1081.6833045288131</v>
      </c>
      <c r="BH34" s="91">
        <v>1066.7711601672522</v>
      </c>
      <c r="BI34" s="91">
        <v>1032.2579948255141</v>
      </c>
      <c r="BJ34" s="91">
        <v>1007.4141689533994</v>
      </c>
      <c r="BK34" s="91">
        <v>986.70910065431292</v>
      </c>
      <c r="BL34" s="91">
        <v>988.08361387916341</v>
      </c>
      <c r="BM34" s="91">
        <v>1004.930623787148</v>
      </c>
      <c r="BN34" s="91">
        <v>1040.2520621912688</v>
      </c>
      <c r="BO34" s="91">
        <v>1023.6824516017864</v>
      </c>
      <c r="BP34" s="91">
        <v>1022.9224568985536</v>
      </c>
      <c r="BQ34" s="91">
        <v>998.51174932251797</v>
      </c>
      <c r="BR34" s="91">
        <v>992.69369216049347</v>
      </c>
      <c r="BS34" s="91">
        <v>966.97841615109292</v>
      </c>
      <c r="BT34" s="91">
        <v>911.85592911160995</v>
      </c>
      <c r="BU34" s="91">
        <v>874.82398322457857</v>
      </c>
      <c r="BV34" s="91">
        <v>854.06198133748842</v>
      </c>
      <c r="BW34" s="91">
        <v>835.24001977880994</v>
      </c>
      <c r="BX34" s="91">
        <v>738.57154142019294</v>
      </c>
      <c r="BY34" s="91">
        <v>719.87492501284157</v>
      </c>
      <c r="BZ34" s="91">
        <v>705.8462654510115</v>
      </c>
      <c r="CA34" s="91">
        <v>695.31237790843318</v>
      </c>
      <c r="CB34" s="92">
        <v>674.91768434883477</v>
      </c>
    </row>
    <row r="35" spans="1:80" x14ac:dyDescent="0.4">
      <c r="A35" s="89"/>
      <c r="B35" s="50" t="s">
        <v>208</v>
      </c>
      <c r="C35" s="90" t="s">
        <v>182</v>
      </c>
      <c r="D35" s="91">
        <v>0</v>
      </c>
      <c r="E35" s="91">
        <v>0</v>
      </c>
      <c r="F35" s="91">
        <v>0</v>
      </c>
      <c r="G35" s="91">
        <v>0</v>
      </c>
      <c r="H35" s="91">
        <v>0</v>
      </c>
      <c r="I35" s="91">
        <v>0</v>
      </c>
      <c r="J35" s="91">
        <v>0</v>
      </c>
      <c r="K35" s="91">
        <v>0</v>
      </c>
      <c r="L35" s="91">
        <v>0</v>
      </c>
      <c r="M35" s="91">
        <v>0</v>
      </c>
      <c r="N35" s="91">
        <v>0</v>
      </c>
      <c r="O35" s="91">
        <v>0</v>
      </c>
      <c r="P35" s="91">
        <v>0</v>
      </c>
      <c r="Q35" s="91">
        <v>0</v>
      </c>
      <c r="R35" s="91">
        <v>0</v>
      </c>
      <c r="S35" s="91">
        <v>0</v>
      </c>
      <c r="T35" s="91">
        <v>0</v>
      </c>
      <c r="U35" s="91">
        <v>0</v>
      </c>
      <c r="V35" s="91">
        <v>0</v>
      </c>
      <c r="W35" s="91">
        <v>0</v>
      </c>
      <c r="X35" s="91">
        <v>0</v>
      </c>
      <c r="Y35" s="91">
        <v>0</v>
      </c>
      <c r="Z35" s="91">
        <v>0</v>
      </c>
      <c r="AA35" s="91">
        <v>1123.6427719698481</v>
      </c>
      <c r="AB35" s="91">
        <v>2230.570443791883</v>
      </c>
      <c r="AC35" s="91">
        <v>2526.502398612758</v>
      </c>
      <c r="AD35" s="91">
        <v>2778.6360717618631</v>
      </c>
      <c r="AE35" s="91">
        <v>3130.8230725265521</v>
      </c>
      <c r="AF35" s="91">
        <v>3450.742924420575</v>
      </c>
      <c r="AG35" s="91">
        <v>3779.6223837117791</v>
      </c>
      <c r="AH35" s="91">
        <v>4069.4127944662546</v>
      </c>
      <c r="AI35" s="91">
        <v>4125.2280709906408</v>
      </c>
      <c r="AJ35" s="91">
        <v>4002.3528070158695</v>
      </c>
      <c r="AK35" s="91">
        <v>4313.7749433301942</v>
      </c>
      <c r="AL35" s="91">
        <v>4672.0385224428419</v>
      </c>
      <c r="AM35" s="91">
        <v>5240.0066107554112</v>
      </c>
      <c r="AN35" s="91">
        <v>5673.1610853835136</v>
      </c>
      <c r="AO35" s="91">
        <v>5893.2367678709625</v>
      </c>
      <c r="AP35" s="91">
        <v>6441.2775534892044</v>
      </c>
      <c r="AQ35" s="91">
        <v>6771.9297359951779</v>
      </c>
      <c r="AR35" s="91">
        <v>7193.9021615978181</v>
      </c>
      <c r="AS35" s="91">
        <v>7624.8646642284884</v>
      </c>
      <c r="AT35" s="91">
        <v>8137.0186218484087</v>
      </c>
      <c r="AU35" s="91">
        <v>9520.3502846066076</v>
      </c>
      <c r="AV35" s="91">
        <v>10503.678838960361</v>
      </c>
      <c r="AW35" s="91">
        <v>11668.768917072801</v>
      </c>
      <c r="AX35" s="91">
        <v>12556.448784991393</v>
      </c>
      <c r="AY35" s="91">
        <v>429.08165895218423</v>
      </c>
      <c r="AZ35" s="91">
        <v>0</v>
      </c>
      <c r="BA35" s="91">
        <v>0</v>
      </c>
      <c r="BB35" s="91">
        <v>0</v>
      </c>
      <c r="BC35" s="91">
        <v>0</v>
      </c>
      <c r="BD35" s="91">
        <v>0</v>
      </c>
      <c r="BE35" s="91">
        <v>0</v>
      </c>
      <c r="BF35" s="91">
        <v>0</v>
      </c>
      <c r="BG35" s="91">
        <v>0</v>
      </c>
      <c r="BH35" s="91">
        <v>0</v>
      </c>
      <c r="BI35" s="91">
        <v>0</v>
      </c>
      <c r="BJ35" s="91">
        <v>0</v>
      </c>
      <c r="BK35" s="91">
        <v>0</v>
      </c>
      <c r="BL35" s="91">
        <v>0</v>
      </c>
      <c r="BM35" s="91">
        <v>0</v>
      </c>
      <c r="BN35" s="91">
        <v>0</v>
      </c>
      <c r="BO35" s="91">
        <v>0</v>
      </c>
      <c r="BP35" s="91">
        <v>0</v>
      </c>
      <c r="BQ35" s="91">
        <v>0</v>
      </c>
      <c r="BR35" s="91">
        <v>0</v>
      </c>
      <c r="BS35" s="91">
        <v>0</v>
      </c>
      <c r="BT35" s="91">
        <v>0</v>
      </c>
      <c r="BU35" s="91">
        <v>0</v>
      </c>
      <c r="BV35" s="91">
        <v>0</v>
      </c>
      <c r="BW35" s="91">
        <v>0</v>
      </c>
      <c r="BX35" s="91">
        <v>0</v>
      </c>
      <c r="BY35" s="91">
        <v>0</v>
      </c>
      <c r="BZ35" s="91">
        <v>0</v>
      </c>
      <c r="CA35" s="91">
        <v>0</v>
      </c>
      <c r="CB35" s="92">
        <v>0</v>
      </c>
    </row>
    <row r="36" spans="1:80" ht="27" customHeight="1" x14ac:dyDescent="0.4">
      <c r="A36" s="89"/>
      <c r="B36" s="50" t="s">
        <v>209</v>
      </c>
      <c r="C36" s="90" t="s">
        <v>189</v>
      </c>
      <c r="D36" s="91">
        <v>0</v>
      </c>
      <c r="E36" s="91">
        <v>0</v>
      </c>
      <c r="F36" s="91">
        <v>0</v>
      </c>
      <c r="G36" s="91">
        <v>0</v>
      </c>
      <c r="H36" s="91">
        <v>0</v>
      </c>
      <c r="I36" s="91">
        <v>0</v>
      </c>
      <c r="J36" s="91">
        <v>0</v>
      </c>
      <c r="K36" s="91">
        <v>0</v>
      </c>
      <c r="L36" s="91">
        <v>0</v>
      </c>
      <c r="M36" s="91">
        <v>0</v>
      </c>
      <c r="N36" s="91">
        <v>0</v>
      </c>
      <c r="O36" s="91">
        <v>0</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0</v>
      </c>
      <c r="AL36" s="91">
        <v>0</v>
      </c>
      <c r="AM36" s="91">
        <v>0</v>
      </c>
      <c r="AN36" s="91">
        <v>0</v>
      </c>
      <c r="AO36" s="91">
        <v>0</v>
      </c>
      <c r="AP36" s="91">
        <v>0</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0</v>
      </c>
      <c r="BL36" s="91">
        <v>109.97861775130238</v>
      </c>
      <c r="BM36" s="91">
        <v>127.39130765917916</v>
      </c>
      <c r="BN36" s="91">
        <v>128.70200302194991</v>
      </c>
      <c r="BO36" s="91">
        <v>133.73292048305757</v>
      </c>
      <c r="BP36" s="91">
        <v>124.33016670329273</v>
      </c>
      <c r="BQ36" s="91">
        <v>112.39351611261206</v>
      </c>
      <c r="BR36" s="91">
        <v>17.164213397550654</v>
      </c>
      <c r="BS36" s="91">
        <v>0</v>
      </c>
      <c r="BT36" s="91">
        <v>0</v>
      </c>
      <c r="BU36" s="91">
        <v>0</v>
      </c>
      <c r="BV36" s="91">
        <v>0</v>
      </c>
      <c r="BW36" s="91">
        <v>0</v>
      </c>
      <c r="BX36" s="91">
        <v>0</v>
      </c>
      <c r="BY36" s="91">
        <v>0</v>
      </c>
      <c r="BZ36" s="91">
        <v>0</v>
      </c>
      <c r="CA36" s="91">
        <v>0</v>
      </c>
      <c r="CB36" s="92">
        <v>0</v>
      </c>
    </row>
    <row r="37" spans="1:80" x14ac:dyDescent="0.4">
      <c r="A37" s="89"/>
      <c r="B37" s="50" t="s">
        <v>210</v>
      </c>
      <c r="C37" s="90" t="s">
        <v>179</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91">
        <v>0</v>
      </c>
      <c r="V37" s="91">
        <v>0</v>
      </c>
      <c r="W37" s="91">
        <v>0</v>
      </c>
      <c r="X37" s="91">
        <v>0</v>
      </c>
      <c r="Y37" s="91">
        <v>0</v>
      </c>
      <c r="Z37" s="91">
        <v>0</v>
      </c>
      <c r="AA37" s="91">
        <v>0</v>
      </c>
      <c r="AB37" s="91">
        <v>0</v>
      </c>
      <c r="AC37" s="91">
        <v>0</v>
      </c>
      <c r="AD37" s="91">
        <v>0</v>
      </c>
      <c r="AE37" s="91">
        <v>0</v>
      </c>
      <c r="AF37" s="91">
        <v>0</v>
      </c>
      <c r="AG37" s="91">
        <v>0</v>
      </c>
      <c r="AH37" s="91">
        <v>0</v>
      </c>
      <c r="AI37" s="91">
        <v>0</v>
      </c>
      <c r="AJ37" s="91">
        <v>0</v>
      </c>
      <c r="AK37" s="91">
        <v>0</v>
      </c>
      <c r="AL37" s="91">
        <v>0</v>
      </c>
      <c r="AM37" s="91">
        <v>0</v>
      </c>
      <c r="AN37" s="91">
        <v>0</v>
      </c>
      <c r="AO37" s="91">
        <v>0</v>
      </c>
      <c r="AP37" s="91">
        <v>0</v>
      </c>
      <c r="AQ37" s="91">
        <v>0</v>
      </c>
      <c r="AR37" s="91">
        <v>0</v>
      </c>
      <c r="AS37" s="91">
        <v>0</v>
      </c>
      <c r="AT37" s="91">
        <v>0</v>
      </c>
      <c r="AU37" s="91">
        <v>0</v>
      </c>
      <c r="AV37" s="91">
        <v>0</v>
      </c>
      <c r="AW37" s="91">
        <v>0</v>
      </c>
      <c r="AX37" s="91">
        <v>0</v>
      </c>
      <c r="AY37" s="91">
        <v>0</v>
      </c>
      <c r="AZ37" s="91">
        <v>0</v>
      </c>
      <c r="BA37" s="91">
        <v>0</v>
      </c>
      <c r="BB37" s="91">
        <v>0</v>
      </c>
      <c r="BC37" s="91">
        <v>0</v>
      </c>
      <c r="BD37" s="91">
        <v>0</v>
      </c>
      <c r="BE37" s="91">
        <v>7.5756570324486958</v>
      </c>
      <c r="BF37" s="91">
        <v>7.9755743450843015</v>
      </c>
      <c r="BG37" s="91">
        <v>6.8940928241913424</v>
      </c>
      <c r="BH37" s="91">
        <v>24.549570907452509</v>
      </c>
      <c r="BI37" s="91">
        <v>49.980714787482796</v>
      </c>
      <c r="BJ37" s="91">
        <v>51.332150857410241</v>
      </c>
      <c r="BK37" s="91">
        <v>58.262466163051101</v>
      </c>
      <c r="BL37" s="91">
        <v>46.763833664345839</v>
      </c>
      <c r="BM37" s="91">
        <v>57.717286509205799</v>
      </c>
      <c r="BN37" s="91">
        <v>71.09626556840395</v>
      </c>
      <c r="BO37" s="91">
        <v>60.386686775296631</v>
      </c>
      <c r="BP37" s="91">
        <v>64.217393205408129</v>
      </c>
      <c r="BQ37" s="91">
        <v>0.69059200395305687</v>
      </c>
      <c r="BR37" s="91">
        <v>0.22929313984938118</v>
      </c>
      <c r="BS37" s="91">
        <v>0.16450890395367521</v>
      </c>
      <c r="BT37" s="91">
        <v>0</v>
      </c>
      <c r="BU37" s="91">
        <v>0</v>
      </c>
      <c r="BV37" s="91">
        <v>0</v>
      </c>
      <c r="BW37" s="91">
        <v>0</v>
      </c>
      <c r="BX37" s="91">
        <v>0</v>
      </c>
      <c r="BY37" s="91">
        <v>0</v>
      </c>
      <c r="BZ37" s="91">
        <v>0</v>
      </c>
      <c r="CA37" s="91">
        <v>0</v>
      </c>
      <c r="CB37" s="92">
        <v>0</v>
      </c>
    </row>
    <row r="38" spans="1:80" x14ac:dyDescent="0.4">
      <c r="A38" s="89"/>
      <c r="B38" s="50" t="s">
        <v>211</v>
      </c>
      <c r="D38" s="91">
        <f t="shared" ref="D38:AI38" si="7">SUM(D39:D40)</f>
        <v>0</v>
      </c>
      <c r="E38" s="91">
        <f t="shared" si="7"/>
        <v>0</v>
      </c>
      <c r="F38" s="91">
        <f t="shared" si="7"/>
        <v>0</v>
      </c>
      <c r="G38" s="91">
        <f t="shared" si="7"/>
        <v>0</v>
      </c>
      <c r="H38" s="91">
        <f t="shared" si="7"/>
        <v>0</v>
      </c>
      <c r="I38" s="91">
        <f t="shared" si="7"/>
        <v>0</v>
      </c>
      <c r="J38" s="91">
        <f t="shared" si="7"/>
        <v>0</v>
      </c>
      <c r="K38" s="91">
        <f t="shared" si="7"/>
        <v>0</v>
      </c>
      <c r="L38" s="91">
        <f t="shared" si="7"/>
        <v>0</v>
      </c>
      <c r="M38" s="91">
        <f t="shared" si="7"/>
        <v>0</v>
      </c>
      <c r="N38" s="91">
        <f t="shared" si="7"/>
        <v>0</v>
      </c>
      <c r="O38" s="91">
        <f t="shared" si="7"/>
        <v>0</v>
      </c>
      <c r="P38" s="91">
        <f t="shared" si="7"/>
        <v>0</v>
      </c>
      <c r="Q38" s="91">
        <f t="shared" si="7"/>
        <v>0</v>
      </c>
      <c r="R38" s="91">
        <f t="shared" si="7"/>
        <v>0</v>
      </c>
      <c r="S38" s="91">
        <f t="shared" si="7"/>
        <v>0</v>
      </c>
      <c r="T38" s="91">
        <f t="shared" si="7"/>
        <v>0</v>
      </c>
      <c r="U38" s="91">
        <f t="shared" si="7"/>
        <v>0</v>
      </c>
      <c r="V38" s="91">
        <f t="shared" si="7"/>
        <v>0</v>
      </c>
      <c r="W38" s="91">
        <f t="shared" si="7"/>
        <v>0</v>
      </c>
      <c r="X38" s="91">
        <f t="shared" si="7"/>
        <v>0</v>
      </c>
      <c r="Y38" s="91">
        <f t="shared" si="7"/>
        <v>0</v>
      </c>
      <c r="Z38" s="91">
        <f t="shared" si="7"/>
        <v>0</v>
      </c>
      <c r="AA38" s="91">
        <f t="shared" si="7"/>
        <v>0</v>
      </c>
      <c r="AB38" s="91">
        <f t="shared" si="7"/>
        <v>0</v>
      </c>
      <c r="AC38" s="91">
        <f t="shared" si="7"/>
        <v>0</v>
      </c>
      <c r="AD38" s="91">
        <f t="shared" si="7"/>
        <v>0</v>
      </c>
      <c r="AE38" s="91">
        <f t="shared" si="7"/>
        <v>0</v>
      </c>
      <c r="AF38" s="91">
        <f t="shared" si="7"/>
        <v>0</v>
      </c>
      <c r="AG38" s="91">
        <f t="shared" si="7"/>
        <v>0</v>
      </c>
      <c r="AH38" s="91">
        <f t="shared" si="7"/>
        <v>0</v>
      </c>
      <c r="AI38" s="91">
        <f t="shared" si="7"/>
        <v>0</v>
      </c>
      <c r="AJ38" s="91">
        <f t="shared" ref="AJ38:BO38" si="8">SUM(AJ39:AJ40)</f>
        <v>0</v>
      </c>
      <c r="AK38" s="91">
        <f t="shared" si="8"/>
        <v>0</v>
      </c>
      <c r="AL38" s="91">
        <f t="shared" si="8"/>
        <v>0</v>
      </c>
      <c r="AM38" s="91">
        <f t="shared" si="8"/>
        <v>0</v>
      </c>
      <c r="AN38" s="91">
        <f t="shared" si="8"/>
        <v>0</v>
      </c>
      <c r="AO38" s="91">
        <f t="shared" si="8"/>
        <v>0</v>
      </c>
      <c r="AP38" s="91">
        <f t="shared" si="8"/>
        <v>0</v>
      </c>
      <c r="AQ38" s="91">
        <f t="shared" si="8"/>
        <v>0</v>
      </c>
      <c r="AR38" s="91">
        <f t="shared" si="8"/>
        <v>0</v>
      </c>
      <c r="AS38" s="91">
        <f t="shared" si="8"/>
        <v>0</v>
      </c>
      <c r="AT38" s="91">
        <f t="shared" si="8"/>
        <v>0</v>
      </c>
      <c r="AU38" s="91">
        <f t="shared" si="8"/>
        <v>0</v>
      </c>
      <c r="AV38" s="91">
        <f t="shared" si="8"/>
        <v>0</v>
      </c>
      <c r="AW38" s="91">
        <f t="shared" si="8"/>
        <v>0</v>
      </c>
      <c r="AX38" s="91">
        <f t="shared" si="8"/>
        <v>0</v>
      </c>
      <c r="AY38" s="91">
        <f t="shared" si="8"/>
        <v>0</v>
      </c>
      <c r="AZ38" s="91">
        <f t="shared" si="8"/>
        <v>3298.7177704891169</v>
      </c>
      <c r="BA38" s="91">
        <f t="shared" si="8"/>
        <v>5904.7812827082598</v>
      </c>
      <c r="BB38" s="91">
        <f t="shared" si="8"/>
        <v>5312.8101284769873</v>
      </c>
      <c r="BC38" s="91">
        <f t="shared" si="8"/>
        <v>4841.7420052110656</v>
      </c>
      <c r="BD38" s="91">
        <f t="shared" si="8"/>
        <v>4205.2339163859779</v>
      </c>
      <c r="BE38" s="91">
        <f t="shared" si="8"/>
        <v>3754.7862892885732</v>
      </c>
      <c r="BF38" s="91">
        <f t="shared" si="8"/>
        <v>3695.7144977666558</v>
      </c>
      <c r="BG38" s="91">
        <f t="shared" si="8"/>
        <v>3533.2194620597006</v>
      </c>
      <c r="BH38" s="91">
        <f t="shared" si="8"/>
        <v>2959.7545377508136</v>
      </c>
      <c r="BI38" s="91">
        <f t="shared" si="8"/>
        <v>3029.1917399145927</v>
      </c>
      <c r="BJ38" s="91">
        <f t="shared" si="8"/>
        <v>3109.4378023698018</v>
      </c>
      <c r="BK38" s="91">
        <f t="shared" si="8"/>
        <v>2782.6895236020409</v>
      </c>
      <c r="BL38" s="91">
        <f t="shared" si="8"/>
        <v>3458.3481502470636</v>
      </c>
      <c r="BM38" s="91">
        <f t="shared" si="8"/>
        <v>5578.29126990638</v>
      </c>
      <c r="BN38" s="91">
        <f t="shared" si="8"/>
        <v>5237.8537120425608</v>
      </c>
      <c r="BO38" s="91">
        <f t="shared" si="8"/>
        <v>5690.1946747841548</v>
      </c>
      <c r="BP38" s="91">
        <f t="shared" ref="BP38:CB38" si="9">SUM(BP39:BP40)</f>
        <v>5841.8378403907536</v>
      </c>
      <c r="BQ38" s="91">
        <f t="shared" si="9"/>
        <v>4809.1487400610886</v>
      </c>
      <c r="BR38" s="91">
        <f t="shared" si="9"/>
        <v>3351.1142293835587</v>
      </c>
      <c r="BS38" s="91">
        <f t="shared" si="9"/>
        <v>2507.8487420224074</v>
      </c>
      <c r="BT38" s="91">
        <f t="shared" si="9"/>
        <v>1985.9945407620678</v>
      </c>
      <c r="BU38" s="91">
        <f t="shared" si="9"/>
        <v>1735.2364869327425</v>
      </c>
      <c r="BV38" s="91">
        <f t="shared" si="9"/>
        <v>1322.877089774139</v>
      </c>
      <c r="BW38" s="91">
        <f t="shared" si="9"/>
        <v>720.89847171166491</v>
      </c>
      <c r="BX38" s="91">
        <f t="shared" si="9"/>
        <v>2366.7212627209042</v>
      </c>
      <c r="BY38" s="91">
        <f t="shared" si="9"/>
        <v>2388.0724694383475</v>
      </c>
      <c r="BZ38" s="91">
        <f t="shared" si="9"/>
        <v>2440.4924010322129</v>
      </c>
      <c r="CA38" s="91">
        <f t="shared" si="9"/>
        <v>2493.0654546365713</v>
      </c>
      <c r="CB38" s="92">
        <f t="shared" si="9"/>
        <v>2563.8091101995983</v>
      </c>
    </row>
    <row r="39" spans="1:80" x14ac:dyDescent="0.4">
      <c r="A39" s="89"/>
      <c r="B39" s="64" t="s">
        <v>186</v>
      </c>
      <c r="C39" s="90" t="s">
        <v>182</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91">
        <v>0</v>
      </c>
      <c r="V39" s="91">
        <v>0</v>
      </c>
      <c r="W39" s="91">
        <v>0</v>
      </c>
      <c r="X39" s="91">
        <v>0</v>
      </c>
      <c r="Y39" s="91">
        <v>0</v>
      </c>
      <c r="Z39" s="91">
        <v>0</v>
      </c>
      <c r="AA39" s="91">
        <v>0</v>
      </c>
      <c r="AB39" s="91">
        <v>0</v>
      </c>
      <c r="AC39" s="91">
        <v>0</v>
      </c>
      <c r="AD39" s="91">
        <v>0</v>
      </c>
      <c r="AE39" s="91">
        <v>0</v>
      </c>
      <c r="AF39" s="91">
        <v>0</v>
      </c>
      <c r="AG39" s="91">
        <v>0</v>
      </c>
      <c r="AH39" s="91">
        <v>0</v>
      </c>
      <c r="AI39" s="91">
        <v>0</v>
      </c>
      <c r="AJ39" s="91">
        <v>0</v>
      </c>
      <c r="AK39" s="91">
        <v>0</v>
      </c>
      <c r="AL39" s="91">
        <v>0</v>
      </c>
      <c r="AM39" s="91">
        <v>0</v>
      </c>
      <c r="AN39" s="91">
        <v>0</v>
      </c>
      <c r="AO39" s="91">
        <v>0</v>
      </c>
      <c r="AP39" s="91">
        <v>0</v>
      </c>
      <c r="AQ39" s="91">
        <v>0</v>
      </c>
      <c r="AR39" s="91">
        <v>0</v>
      </c>
      <c r="AS39" s="91">
        <v>0</v>
      </c>
      <c r="AT39" s="91">
        <v>0</v>
      </c>
      <c r="AU39" s="91">
        <v>0</v>
      </c>
      <c r="AV39" s="91">
        <v>0</v>
      </c>
      <c r="AW39" s="91">
        <v>0</v>
      </c>
      <c r="AX39" s="91">
        <v>0</v>
      </c>
      <c r="AY39" s="91">
        <v>0</v>
      </c>
      <c r="AZ39" s="91">
        <v>506.71690174761221</v>
      </c>
      <c r="BA39" s="91">
        <v>720.3911238820848</v>
      </c>
      <c r="BB39" s="91">
        <v>708.20285127734178</v>
      </c>
      <c r="BC39" s="91">
        <v>682.76278214768467</v>
      </c>
      <c r="BD39" s="91">
        <v>652.11750659712936</v>
      </c>
      <c r="BE39" s="91">
        <v>676.9554978072689</v>
      </c>
      <c r="BF39" s="91">
        <v>730.44561813630401</v>
      </c>
      <c r="BG39" s="91">
        <v>700.25341050824557</v>
      </c>
      <c r="BH39" s="91">
        <v>597.77701681982637</v>
      </c>
      <c r="BI39" s="91">
        <v>637.29779572887549</v>
      </c>
      <c r="BJ39" s="91">
        <v>609.09932877066626</v>
      </c>
      <c r="BK39" s="91">
        <v>526.41141231395466</v>
      </c>
      <c r="BL39" s="91">
        <v>880.92138502378521</v>
      </c>
      <c r="BM39" s="91">
        <v>1296.5454630999275</v>
      </c>
      <c r="BN39" s="91">
        <v>938.05178754864585</v>
      </c>
      <c r="BO39" s="91">
        <v>864.80710430886302</v>
      </c>
      <c r="BP39" s="91">
        <v>748.43339168495777</v>
      </c>
      <c r="BQ39" s="91">
        <v>583.91104034923467</v>
      </c>
      <c r="BR39" s="91">
        <v>403.67072568962277</v>
      </c>
      <c r="BS39" s="91">
        <v>335.92972671250715</v>
      </c>
      <c r="BT39" s="91">
        <v>279.84112224539172</v>
      </c>
      <c r="BU39" s="91">
        <v>233.44720248372559</v>
      </c>
      <c r="BV39" s="91">
        <v>157.39687785651023</v>
      </c>
      <c r="BW39" s="91">
        <v>98.010375003893358</v>
      </c>
      <c r="BX39" s="91">
        <v>328.98845008687277</v>
      </c>
      <c r="BY39" s="91">
        <v>327.59046268600997</v>
      </c>
      <c r="BZ39" s="91">
        <v>330.16693657756036</v>
      </c>
      <c r="CA39" s="91">
        <v>329.18308109937965</v>
      </c>
      <c r="CB39" s="92">
        <v>349.68236868657948</v>
      </c>
    </row>
    <row r="40" spans="1:80" x14ac:dyDescent="0.4">
      <c r="A40" s="89"/>
      <c r="B40" s="64" t="s">
        <v>196</v>
      </c>
      <c r="C40" s="90" t="s">
        <v>189</v>
      </c>
      <c r="D40" s="91">
        <v>0</v>
      </c>
      <c r="E40" s="91">
        <v>0</v>
      </c>
      <c r="F40" s="91">
        <v>0</v>
      </c>
      <c r="G40" s="91">
        <v>0</v>
      </c>
      <c r="H40" s="91">
        <v>0</v>
      </c>
      <c r="I40" s="91">
        <v>0</v>
      </c>
      <c r="J40" s="91">
        <v>0</v>
      </c>
      <c r="K40" s="91">
        <v>0</v>
      </c>
      <c r="L40" s="91">
        <v>0</v>
      </c>
      <c r="M40" s="91">
        <v>0</v>
      </c>
      <c r="N40" s="91">
        <v>0</v>
      </c>
      <c r="O40" s="91">
        <v>0</v>
      </c>
      <c r="P40" s="91">
        <v>0</v>
      </c>
      <c r="Q40" s="91">
        <v>0</v>
      </c>
      <c r="R40" s="91">
        <v>0</v>
      </c>
      <c r="S40" s="91">
        <v>0</v>
      </c>
      <c r="T40" s="91">
        <v>0</v>
      </c>
      <c r="U40" s="91">
        <v>0</v>
      </c>
      <c r="V40" s="91">
        <v>0</v>
      </c>
      <c r="W40" s="91">
        <v>0</v>
      </c>
      <c r="X40" s="91">
        <v>0</v>
      </c>
      <c r="Y40" s="91">
        <v>0</v>
      </c>
      <c r="Z40" s="91">
        <v>0</v>
      </c>
      <c r="AA40" s="91">
        <v>0</v>
      </c>
      <c r="AB40" s="91">
        <v>0</v>
      </c>
      <c r="AC40" s="91">
        <v>0</v>
      </c>
      <c r="AD40" s="91">
        <v>0</v>
      </c>
      <c r="AE40" s="91">
        <v>0</v>
      </c>
      <c r="AF40" s="91">
        <v>0</v>
      </c>
      <c r="AG40" s="91">
        <v>0</v>
      </c>
      <c r="AH40" s="91">
        <v>0</v>
      </c>
      <c r="AI40" s="91">
        <v>0</v>
      </c>
      <c r="AJ40" s="91">
        <v>0</v>
      </c>
      <c r="AK40" s="91">
        <v>0</v>
      </c>
      <c r="AL40" s="91">
        <v>0</v>
      </c>
      <c r="AM40" s="91">
        <v>0</v>
      </c>
      <c r="AN40" s="91">
        <v>0</v>
      </c>
      <c r="AO40" s="91">
        <v>0</v>
      </c>
      <c r="AP40" s="91">
        <v>0</v>
      </c>
      <c r="AQ40" s="91">
        <v>0</v>
      </c>
      <c r="AR40" s="91">
        <v>0</v>
      </c>
      <c r="AS40" s="91">
        <v>0</v>
      </c>
      <c r="AT40" s="91">
        <v>0</v>
      </c>
      <c r="AU40" s="91">
        <v>0</v>
      </c>
      <c r="AV40" s="91">
        <v>0</v>
      </c>
      <c r="AW40" s="91">
        <v>0</v>
      </c>
      <c r="AX40" s="91">
        <v>0</v>
      </c>
      <c r="AY40" s="91">
        <v>0</v>
      </c>
      <c r="AZ40" s="91">
        <v>2792.0008687415047</v>
      </c>
      <c r="BA40" s="91">
        <v>5184.3901588261751</v>
      </c>
      <c r="BB40" s="91">
        <v>4604.6072771996451</v>
      </c>
      <c r="BC40" s="91">
        <v>4158.9792230633811</v>
      </c>
      <c r="BD40" s="91">
        <v>3553.1164097888486</v>
      </c>
      <c r="BE40" s="91">
        <v>3077.8307914813045</v>
      </c>
      <c r="BF40" s="91">
        <v>2965.2688796303519</v>
      </c>
      <c r="BG40" s="91">
        <v>2832.9660515514552</v>
      </c>
      <c r="BH40" s="91">
        <v>2361.9775209309873</v>
      </c>
      <c r="BI40" s="91">
        <v>2391.8939441857174</v>
      </c>
      <c r="BJ40" s="91">
        <v>2500.3384735991353</v>
      </c>
      <c r="BK40" s="91">
        <v>2256.2781112880862</v>
      </c>
      <c r="BL40" s="91">
        <v>2577.4267652232784</v>
      </c>
      <c r="BM40" s="91">
        <v>4281.7458068064525</v>
      </c>
      <c r="BN40" s="91">
        <v>4299.8019244939151</v>
      </c>
      <c r="BO40" s="91">
        <v>4825.3875704752918</v>
      </c>
      <c r="BP40" s="91">
        <v>5093.4044487057963</v>
      </c>
      <c r="BQ40" s="91">
        <v>4225.2376997118536</v>
      </c>
      <c r="BR40" s="91">
        <v>2947.4435036939358</v>
      </c>
      <c r="BS40" s="91">
        <v>2171.9190153099003</v>
      </c>
      <c r="BT40" s="91">
        <v>1706.1534185166761</v>
      </c>
      <c r="BU40" s="91">
        <v>1501.789284449017</v>
      </c>
      <c r="BV40" s="91">
        <v>1165.4802119176288</v>
      </c>
      <c r="BW40" s="91">
        <v>622.88809670777152</v>
      </c>
      <c r="BX40" s="91">
        <v>2037.7328126340312</v>
      </c>
      <c r="BY40" s="91">
        <v>2060.4820067523374</v>
      </c>
      <c r="BZ40" s="91">
        <v>2110.3254644546528</v>
      </c>
      <c r="CA40" s="91">
        <v>2163.8823735371916</v>
      </c>
      <c r="CB40" s="92">
        <v>2214.1267415130187</v>
      </c>
    </row>
    <row r="41" spans="1:80" ht="25.5" customHeight="1" x14ac:dyDescent="0.4">
      <c r="A41" s="89"/>
      <c r="B41" s="50" t="s">
        <v>212</v>
      </c>
      <c r="C41" s="90" t="s">
        <v>182</v>
      </c>
      <c r="D41" s="91">
        <v>0</v>
      </c>
      <c r="E41" s="91">
        <v>0</v>
      </c>
      <c r="F41" s="91">
        <v>0</v>
      </c>
      <c r="G41" s="91">
        <v>0</v>
      </c>
      <c r="H41" s="91">
        <v>0</v>
      </c>
      <c r="I41" s="91">
        <v>0</v>
      </c>
      <c r="J41" s="91">
        <v>0</v>
      </c>
      <c r="K41" s="91">
        <v>0</v>
      </c>
      <c r="L41" s="91">
        <v>0</v>
      </c>
      <c r="M41" s="91">
        <v>0</v>
      </c>
      <c r="N41" s="91">
        <v>0</v>
      </c>
      <c r="O41" s="91">
        <v>0</v>
      </c>
      <c r="P41" s="91">
        <v>0</v>
      </c>
      <c r="Q41" s="91">
        <v>0</v>
      </c>
      <c r="R41" s="91">
        <v>0</v>
      </c>
      <c r="S41" s="91">
        <v>0</v>
      </c>
      <c r="T41" s="91">
        <v>0</v>
      </c>
      <c r="U41" s="91">
        <v>0</v>
      </c>
      <c r="V41" s="91">
        <v>0</v>
      </c>
      <c r="W41" s="91">
        <v>0</v>
      </c>
      <c r="X41" s="91">
        <v>0</v>
      </c>
      <c r="Y41" s="91">
        <v>0</v>
      </c>
      <c r="Z41" s="91">
        <v>531.20263192209984</v>
      </c>
      <c r="AA41" s="91">
        <v>518.60435629377605</v>
      </c>
      <c r="AB41" s="91">
        <v>477.97938081254637</v>
      </c>
      <c r="AC41" s="91">
        <v>439.31713763599487</v>
      </c>
      <c r="AD41" s="91">
        <v>408.64213080340932</v>
      </c>
      <c r="AE41" s="91">
        <v>384.16035451916252</v>
      </c>
      <c r="AF41" s="91">
        <v>496.63504583813051</v>
      </c>
      <c r="AG41" s="91">
        <v>495.88681895596619</v>
      </c>
      <c r="AH41" s="91">
        <v>508.67659930828182</v>
      </c>
      <c r="AI41" s="91">
        <v>518.24473253651263</v>
      </c>
      <c r="AJ41" s="91">
        <v>518.56571151770834</v>
      </c>
      <c r="AK41" s="91">
        <v>497.50105185851868</v>
      </c>
      <c r="AL41" s="91">
        <v>445.79400841890271</v>
      </c>
      <c r="AM41" s="91">
        <v>394.67998510497483</v>
      </c>
      <c r="AN41" s="91">
        <v>426.41406850921834</v>
      </c>
      <c r="AO41" s="91">
        <v>411.44777774833454</v>
      </c>
      <c r="AP41" s="91">
        <v>405.45167702572388</v>
      </c>
      <c r="AQ41" s="91">
        <v>115.76868600572067</v>
      </c>
      <c r="AR41" s="91">
        <v>57.540801272782893</v>
      </c>
      <c r="AS41" s="91">
        <v>60.235587402115094</v>
      </c>
      <c r="AT41" s="91">
        <v>61.821610763692654</v>
      </c>
      <c r="AU41" s="91">
        <v>53.717758912604133</v>
      </c>
      <c r="AV41" s="91">
        <v>53.282945255952214</v>
      </c>
      <c r="AW41" s="91">
        <v>54.481995637613487</v>
      </c>
      <c r="AX41" s="91">
        <v>43.999769140259936</v>
      </c>
      <c r="AY41" s="91">
        <v>45.215073559769458</v>
      </c>
      <c r="AZ41" s="91">
        <v>49.840432480405056</v>
      </c>
      <c r="BA41" s="91">
        <v>54.237713393027057</v>
      </c>
      <c r="BB41" s="91">
        <v>57.140783860789398</v>
      </c>
      <c r="BC41" s="91">
        <v>56.92131730326544</v>
      </c>
      <c r="BD41" s="91">
        <v>65.23742951730479</v>
      </c>
      <c r="BE41" s="91">
        <v>80.403568702708014</v>
      </c>
      <c r="BF41" s="91">
        <v>96.805271015505426</v>
      </c>
      <c r="BG41" s="91">
        <v>176.19214470119459</v>
      </c>
      <c r="BH41" s="91">
        <v>201.07555301912083</v>
      </c>
      <c r="BI41" s="91">
        <v>214.45644436965654</v>
      </c>
      <c r="BJ41" s="91">
        <v>223.52811238493101</v>
      </c>
      <c r="BK41" s="91">
        <v>306.24844252882843</v>
      </c>
      <c r="BL41" s="91">
        <v>388.46300869700417</v>
      </c>
      <c r="BM41" s="91">
        <v>410.29290416189906</v>
      </c>
      <c r="BN41" s="91">
        <v>401.90562539602632</v>
      </c>
      <c r="BO41" s="91">
        <v>421.56077186316594</v>
      </c>
      <c r="BP41" s="91">
        <v>447.21964610964341</v>
      </c>
      <c r="BQ41" s="91">
        <v>443.43202110101254</v>
      </c>
      <c r="BR41" s="91">
        <v>455.43496442985457</v>
      </c>
      <c r="BS41" s="91">
        <v>478.43395251460174</v>
      </c>
      <c r="BT41" s="91">
        <v>462.9305912788767</v>
      </c>
      <c r="BU41" s="91">
        <v>444.92305865692816</v>
      </c>
      <c r="BV41" s="91">
        <v>435.84190878228463</v>
      </c>
      <c r="BW41" s="91">
        <v>425.19463177937831</v>
      </c>
      <c r="BX41" s="91">
        <v>425.48585451901022</v>
      </c>
      <c r="BY41" s="91">
        <v>427.74365244588876</v>
      </c>
      <c r="BZ41" s="91">
        <v>429.44507514780474</v>
      </c>
      <c r="CA41" s="91">
        <v>434.58702981179084</v>
      </c>
      <c r="CB41" s="92">
        <v>435.61981097955129</v>
      </c>
    </row>
    <row r="42" spans="1:80" x14ac:dyDescent="0.4">
      <c r="A42" s="89"/>
      <c r="B42" s="50" t="s">
        <v>213</v>
      </c>
      <c r="C42" s="90" t="s">
        <v>182</v>
      </c>
      <c r="D42" s="91">
        <v>0</v>
      </c>
      <c r="E42" s="91">
        <v>0</v>
      </c>
      <c r="F42" s="91">
        <v>0</v>
      </c>
      <c r="G42" s="91">
        <v>0</v>
      </c>
      <c r="H42" s="91">
        <v>0</v>
      </c>
      <c r="I42" s="91">
        <v>0</v>
      </c>
      <c r="J42" s="91">
        <v>0</v>
      </c>
      <c r="K42" s="91">
        <v>0</v>
      </c>
      <c r="L42" s="91">
        <v>0</v>
      </c>
      <c r="M42" s="91">
        <v>0</v>
      </c>
      <c r="N42" s="91">
        <v>0</v>
      </c>
      <c r="O42" s="91">
        <v>0</v>
      </c>
      <c r="P42" s="91">
        <v>0</v>
      </c>
      <c r="Q42" s="91">
        <v>0</v>
      </c>
      <c r="R42" s="91">
        <v>0</v>
      </c>
      <c r="S42" s="91">
        <v>0</v>
      </c>
      <c r="T42" s="91">
        <v>0</v>
      </c>
      <c r="U42" s="91">
        <v>0</v>
      </c>
      <c r="V42" s="91">
        <v>0</v>
      </c>
      <c r="W42" s="91">
        <v>0</v>
      </c>
      <c r="X42" s="91">
        <v>0</v>
      </c>
      <c r="Y42" s="91">
        <v>0</v>
      </c>
      <c r="Z42" s="91">
        <v>0</v>
      </c>
      <c r="AA42" s="91">
        <v>0</v>
      </c>
      <c r="AB42" s="91">
        <v>0</v>
      </c>
      <c r="AC42" s="91">
        <v>0</v>
      </c>
      <c r="AD42" s="91">
        <v>0</v>
      </c>
      <c r="AE42" s="91">
        <v>0</v>
      </c>
      <c r="AF42" s="91">
        <v>0</v>
      </c>
      <c r="AG42" s="91">
        <v>0</v>
      </c>
      <c r="AH42" s="91">
        <v>77.512624656500094</v>
      </c>
      <c r="AI42" s="91">
        <v>66.335325764673627</v>
      </c>
      <c r="AJ42" s="91">
        <v>55.684908619351226</v>
      </c>
      <c r="AK42" s="91">
        <v>50.379853352761387</v>
      </c>
      <c r="AL42" s="91">
        <v>46.925685096726603</v>
      </c>
      <c r="AM42" s="91">
        <v>47.585530119039518</v>
      </c>
      <c r="AN42" s="91">
        <v>47.673622566248007</v>
      </c>
      <c r="AO42" s="91">
        <v>42.650074522693217</v>
      </c>
      <c r="AP42" s="91">
        <v>33.726009484811293</v>
      </c>
      <c r="AQ42" s="91">
        <v>0.99009990396253433</v>
      </c>
      <c r="AR42" s="91">
        <v>0</v>
      </c>
      <c r="AS42" s="91">
        <v>0</v>
      </c>
      <c r="AT42" s="91">
        <v>0</v>
      </c>
      <c r="AU42" s="91">
        <v>0</v>
      </c>
      <c r="AV42" s="91">
        <v>0</v>
      </c>
      <c r="AW42" s="91">
        <v>0</v>
      </c>
      <c r="AX42" s="91">
        <v>0</v>
      </c>
      <c r="AY42" s="91">
        <v>0</v>
      </c>
      <c r="AZ42" s="91">
        <v>0</v>
      </c>
      <c r="BA42" s="91">
        <v>0</v>
      </c>
      <c r="BB42" s="91">
        <v>0</v>
      </c>
      <c r="BC42" s="91">
        <v>0</v>
      </c>
      <c r="BD42" s="91">
        <v>0</v>
      </c>
      <c r="BE42" s="91">
        <v>0</v>
      </c>
      <c r="BF42" s="91">
        <v>0</v>
      </c>
      <c r="BG42" s="91">
        <v>0</v>
      </c>
      <c r="BH42" s="91">
        <v>0</v>
      </c>
      <c r="BI42" s="91">
        <v>0</v>
      </c>
      <c r="BJ42" s="91">
        <v>0</v>
      </c>
      <c r="BK42" s="91">
        <v>0</v>
      </c>
      <c r="BL42" s="91">
        <v>0</v>
      </c>
      <c r="BM42" s="91">
        <v>0</v>
      </c>
      <c r="BN42" s="91">
        <v>0</v>
      </c>
      <c r="BO42" s="91">
        <v>0</v>
      </c>
      <c r="BP42" s="91">
        <v>0</v>
      </c>
      <c r="BQ42" s="91">
        <v>0</v>
      </c>
      <c r="BR42" s="91">
        <v>0</v>
      </c>
      <c r="BS42" s="91">
        <v>0</v>
      </c>
      <c r="BT42" s="91">
        <v>0</v>
      </c>
      <c r="BU42" s="91">
        <v>0</v>
      </c>
      <c r="BV42" s="91">
        <v>0</v>
      </c>
      <c r="BW42" s="91">
        <v>0</v>
      </c>
      <c r="BX42" s="91">
        <v>0</v>
      </c>
      <c r="BY42" s="91">
        <v>0</v>
      </c>
      <c r="BZ42" s="91">
        <v>0</v>
      </c>
      <c r="CA42" s="91">
        <v>0</v>
      </c>
      <c r="CB42" s="92">
        <v>0</v>
      </c>
    </row>
    <row r="43" spans="1:80" x14ac:dyDescent="0.4">
      <c r="A43" s="89"/>
      <c r="B43" s="50" t="s">
        <v>214</v>
      </c>
      <c r="C43" s="90" t="s">
        <v>179</v>
      </c>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v>6.6712895705534345</v>
      </c>
      <c r="BM43" s="91">
        <v>8.3850370926437083</v>
      </c>
      <c r="BN43" s="91">
        <v>10.82842338453132</v>
      </c>
      <c r="BO43" s="91">
        <v>10.971384906010289</v>
      </c>
      <c r="BP43" s="91">
        <v>10.630433599282268</v>
      </c>
      <c r="BQ43" s="91">
        <v>10.217773616195894</v>
      </c>
      <c r="BR43" s="91">
        <v>41.035224357207944</v>
      </c>
      <c r="BS43" s="91">
        <v>47.473206263578327</v>
      </c>
      <c r="BT43" s="91">
        <v>43.713050498921376</v>
      </c>
      <c r="BU43" s="91">
        <v>50.620294009382455</v>
      </c>
      <c r="BV43" s="91">
        <v>41.818886056684796</v>
      </c>
      <c r="BW43" s="91">
        <v>43.804498338810639</v>
      </c>
      <c r="BX43" s="91">
        <v>42.879363182652419</v>
      </c>
      <c r="BY43" s="91">
        <v>41.798234632526309</v>
      </c>
      <c r="BZ43" s="91">
        <v>40.709665639773441</v>
      </c>
      <c r="CA43" s="91">
        <v>39.637609148077097</v>
      </c>
      <c r="CB43" s="92">
        <v>38.705319555519011</v>
      </c>
    </row>
    <row r="44" spans="1:80" x14ac:dyDescent="0.4">
      <c r="A44" s="89"/>
      <c r="B44" s="50" t="s">
        <v>215</v>
      </c>
      <c r="C44" s="90" t="s">
        <v>179</v>
      </c>
      <c r="D44" s="91">
        <v>0</v>
      </c>
      <c r="E44" s="91">
        <v>0</v>
      </c>
      <c r="F44" s="91">
        <v>0</v>
      </c>
      <c r="G44" s="91">
        <v>0</v>
      </c>
      <c r="H44" s="91">
        <v>0</v>
      </c>
      <c r="I44" s="91">
        <v>0</v>
      </c>
      <c r="J44" s="91">
        <v>0</v>
      </c>
      <c r="K44" s="91">
        <v>0</v>
      </c>
      <c r="L44" s="91">
        <v>0</v>
      </c>
      <c r="M44" s="91">
        <v>0</v>
      </c>
      <c r="N44" s="91">
        <v>0</v>
      </c>
      <c r="O44" s="91">
        <v>0</v>
      </c>
      <c r="P44" s="91">
        <v>0</v>
      </c>
      <c r="Q44" s="91">
        <v>0</v>
      </c>
      <c r="R44" s="91">
        <v>0</v>
      </c>
      <c r="S44" s="91">
        <v>0</v>
      </c>
      <c r="T44" s="91">
        <v>0</v>
      </c>
      <c r="U44" s="91">
        <v>0</v>
      </c>
      <c r="V44" s="91">
        <v>0</v>
      </c>
      <c r="W44" s="91">
        <v>0</v>
      </c>
      <c r="X44" s="91">
        <v>0</v>
      </c>
      <c r="Y44" s="91">
        <v>0</v>
      </c>
      <c r="Z44" s="91">
        <v>0</v>
      </c>
      <c r="AA44" s="91">
        <v>0</v>
      </c>
      <c r="AB44" s="91">
        <v>0</v>
      </c>
      <c r="AC44" s="91">
        <v>0</v>
      </c>
      <c r="AD44" s="91">
        <v>0</v>
      </c>
      <c r="AE44" s="91">
        <v>1.3969467437060457</v>
      </c>
      <c r="AF44" s="91">
        <v>50.276634270032964</v>
      </c>
      <c r="AG44" s="91">
        <v>106.72346755791446</v>
      </c>
      <c r="AH44" s="91">
        <v>227.69333492846903</v>
      </c>
      <c r="AI44" s="91">
        <v>327.53067096307603</v>
      </c>
      <c r="AJ44" s="91">
        <v>435.03834858868146</v>
      </c>
      <c r="AK44" s="91">
        <v>544.7321643767325</v>
      </c>
      <c r="AL44" s="91">
        <v>692.15385517671734</v>
      </c>
      <c r="AM44" s="91">
        <v>850.94124448164791</v>
      </c>
      <c r="AN44" s="91">
        <v>942.87831297690514</v>
      </c>
      <c r="AO44" s="91">
        <v>1058.7253793280315</v>
      </c>
      <c r="AP44" s="91">
        <v>1238.2263482280719</v>
      </c>
      <c r="AQ44" s="91">
        <v>1360.1828224432031</v>
      </c>
      <c r="AR44" s="91">
        <v>1446.2078426334649</v>
      </c>
      <c r="AS44" s="91">
        <v>1529.2891309624258</v>
      </c>
      <c r="AT44" s="91">
        <v>1621.9941268355162</v>
      </c>
      <c r="AU44" s="91">
        <v>1842.9681237633113</v>
      </c>
      <c r="AV44" s="91">
        <v>115.53434053562059</v>
      </c>
      <c r="AW44" s="91">
        <v>0</v>
      </c>
      <c r="AX44" s="91">
        <v>0</v>
      </c>
      <c r="AY44" s="91">
        <v>0</v>
      </c>
      <c r="AZ44" s="91">
        <v>0</v>
      </c>
      <c r="BA44" s="91">
        <v>0</v>
      </c>
      <c r="BB44" s="91">
        <v>0</v>
      </c>
      <c r="BC44" s="91">
        <v>0</v>
      </c>
      <c r="BD44" s="91">
        <v>0</v>
      </c>
      <c r="BE44" s="91">
        <v>0</v>
      </c>
      <c r="BF44" s="91">
        <v>0</v>
      </c>
      <c r="BG44" s="91">
        <v>0</v>
      </c>
      <c r="BH44" s="91">
        <v>0</v>
      </c>
      <c r="BI44" s="91">
        <v>0</v>
      </c>
      <c r="BJ44" s="91">
        <v>0</v>
      </c>
      <c r="BK44" s="91">
        <v>0</v>
      </c>
      <c r="BL44" s="91">
        <v>0</v>
      </c>
      <c r="BM44" s="91">
        <v>0</v>
      </c>
      <c r="BN44" s="91">
        <v>0</v>
      </c>
      <c r="BO44" s="91">
        <v>0</v>
      </c>
      <c r="BP44" s="91">
        <v>0</v>
      </c>
      <c r="BQ44" s="91">
        <v>0</v>
      </c>
      <c r="BR44" s="91">
        <v>0</v>
      </c>
      <c r="BS44" s="91">
        <v>0</v>
      </c>
      <c r="BT44" s="91">
        <v>0</v>
      </c>
      <c r="BU44" s="91">
        <v>0</v>
      </c>
      <c r="BV44" s="91">
        <v>0</v>
      </c>
      <c r="BW44" s="91">
        <v>0</v>
      </c>
      <c r="BX44" s="91">
        <v>0</v>
      </c>
      <c r="BY44" s="91">
        <v>0</v>
      </c>
      <c r="BZ44" s="91">
        <v>0</v>
      </c>
      <c r="CA44" s="91">
        <v>0</v>
      </c>
      <c r="CB44" s="92">
        <v>0</v>
      </c>
    </row>
    <row r="45" spans="1:80" x14ac:dyDescent="0.4">
      <c r="A45" s="89"/>
      <c r="B45" s="50" t="s">
        <v>26</v>
      </c>
      <c r="C45" s="90" t="s">
        <v>179</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0.84337793746606826</v>
      </c>
      <c r="BD45" s="91">
        <v>62.374820506212892</v>
      </c>
      <c r="BE45" s="91">
        <v>118.16699194612765</v>
      </c>
      <c r="BF45" s="91">
        <v>253.68916599381117</v>
      </c>
      <c r="BG45" s="91">
        <v>192.38321011739134</v>
      </c>
      <c r="BH45" s="91">
        <v>117.20154458819574</v>
      </c>
      <c r="BI45" s="91">
        <v>94.03760964449674</v>
      </c>
      <c r="BJ45" s="91">
        <v>110.13396082429693</v>
      </c>
      <c r="BK45" s="91">
        <v>136.52618550640409</v>
      </c>
      <c r="BL45" s="91">
        <v>135.86559313830367</v>
      </c>
      <c r="BM45" s="91">
        <v>137.07963319751013</v>
      </c>
      <c r="BN45" s="91">
        <v>161.74325557934532</v>
      </c>
      <c r="BO45" s="91">
        <v>54.226194021038538</v>
      </c>
      <c r="BP45" s="91">
        <v>1.5747206920734789</v>
      </c>
      <c r="BQ45" s="91">
        <v>0.96370782007675715</v>
      </c>
      <c r="BR45" s="91">
        <v>0.45088809176705208</v>
      </c>
      <c r="BS45" s="91">
        <v>0.10143496642549814</v>
      </c>
      <c r="BT45" s="91">
        <v>2.9647390430446365E-2</v>
      </c>
      <c r="BU45" s="91">
        <v>3.367840183773229E-2</v>
      </c>
      <c r="BV45" s="91">
        <v>0</v>
      </c>
      <c r="BW45" s="91">
        <v>0</v>
      </c>
      <c r="BX45" s="91">
        <v>0</v>
      </c>
      <c r="BY45" s="91">
        <v>0</v>
      </c>
      <c r="BZ45" s="91">
        <v>0</v>
      </c>
      <c r="CA45" s="91">
        <v>0</v>
      </c>
      <c r="CB45" s="92">
        <v>0</v>
      </c>
    </row>
    <row r="46" spans="1:80" ht="27" customHeight="1" x14ac:dyDescent="0.4">
      <c r="A46" s="89"/>
      <c r="B46" s="50" t="s">
        <v>216</v>
      </c>
      <c r="C46" s="90" t="s">
        <v>179</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5.8885674994680617</v>
      </c>
      <c r="BP46" s="91">
        <v>20.65786036024064</v>
      </c>
      <c r="BQ46" s="91">
        <v>36.35465905889518</v>
      </c>
      <c r="BR46" s="91">
        <v>34.031927517503334</v>
      </c>
      <c r="BS46" s="91">
        <v>24.017249560653589</v>
      </c>
      <c r="BT46" s="91">
        <v>21.531822609675014</v>
      </c>
      <c r="BU46" s="91">
        <v>14.878968031896177</v>
      </c>
      <c r="BV46" s="91">
        <v>12.959674657921427</v>
      </c>
      <c r="BW46" s="91">
        <v>13.966473000000001</v>
      </c>
      <c r="BX46" s="91">
        <v>13.35485065584662</v>
      </c>
      <c r="BY46" s="91">
        <v>7.0913400778512088</v>
      </c>
      <c r="BZ46" s="91">
        <v>0</v>
      </c>
      <c r="CA46" s="91">
        <v>0</v>
      </c>
      <c r="CB46" s="92">
        <v>0</v>
      </c>
    </row>
    <row r="47" spans="1:80" x14ac:dyDescent="0.4">
      <c r="A47" s="89"/>
      <c r="B47" s="50" t="s">
        <v>217</v>
      </c>
      <c r="C47" s="90" t="s">
        <v>179</v>
      </c>
      <c r="D47" s="91">
        <v>0</v>
      </c>
      <c r="E47" s="91">
        <v>0</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v>0</v>
      </c>
      <c r="X47" s="91">
        <v>0</v>
      </c>
      <c r="Y47" s="91">
        <v>0</v>
      </c>
      <c r="Z47" s="91">
        <v>0</v>
      </c>
      <c r="AA47" s="91">
        <v>0</v>
      </c>
      <c r="AB47" s="91">
        <v>0</v>
      </c>
      <c r="AC47" s="91">
        <v>0</v>
      </c>
      <c r="AD47" s="91">
        <v>0</v>
      </c>
      <c r="AE47" s="91">
        <v>0</v>
      </c>
      <c r="AF47" s="91">
        <v>109.13708414714473</v>
      </c>
      <c r="AG47" s="91">
        <v>32.340444714519535</v>
      </c>
      <c r="AH47" s="91">
        <v>106.57985890268762</v>
      </c>
      <c r="AI47" s="91">
        <v>178.27618799256035</v>
      </c>
      <c r="AJ47" s="91">
        <v>212.29871411127655</v>
      </c>
      <c r="AK47" s="91">
        <v>239.30430342561658</v>
      </c>
      <c r="AL47" s="91">
        <v>266.88983398763253</v>
      </c>
      <c r="AM47" s="91">
        <v>299.50892486689582</v>
      </c>
      <c r="AN47" s="91">
        <v>317.82415044165339</v>
      </c>
      <c r="AO47" s="91">
        <v>336.18294035534655</v>
      </c>
      <c r="AP47" s="91">
        <v>356.53210026800514</v>
      </c>
      <c r="AQ47" s="91">
        <v>371.15742782344842</v>
      </c>
      <c r="AR47" s="91">
        <v>383.6260425161945</v>
      </c>
      <c r="AS47" s="91">
        <v>396.41133675065112</v>
      </c>
      <c r="AT47" s="91">
        <v>420.27126148129923</v>
      </c>
      <c r="AU47" s="91">
        <v>431.5116190745116</v>
      </c>
      <c r="AV47" s="91">
        <v>0</v>
      </c>
      <c r="AW47" s="91">
        <v>0</v>
      </c>
      <c r="AX47" s="91">
        <v>0</v>
      </c>
      <c r="AY47" s="91">
        <v>0</v>
      </c>
      <c r="AZ47" s="91">
        <v>0</v>
      </c>
      <c r="BA47" s="91">
        <v>0</v>
      </c>
      <c r="BB47" s="91">
        <v>0</v>
      </c>
      <c r="BC47" s="91">
        <v>0</v>
      </c>
      <c r="BD47" s="91">
        <v>0</v>
      </c>
      <c r="BE47" s="91">
        <v>0</v>
      </c>
      <c r="BF47" s="91">
        <v>0</v>
      </c>
      <c r="BG47" s="91">
        <v>0</v>
      </c>
      <c r="BH47" s="91">
        <v>0</v>
      </c>
      <c r="BI47" s="91">
        <v>0</v>
      </c>
      <c r="BJ47" s="91">
        <v>0</v>
      </c>
      <c r="BK47" s="91">
        <v>0</v>
      </c>
      <c r="BL47" s="91">
        <v>0</v>
      </c>
      <c r="BM47" s="91">
        <v>0</v>
      </c>
      <c r="BN47" s="91">
        <v>0</v>
      </c>
      <c r="BO47" s="91">
        <v>0</v>
      </c>
      <c r="BP47" s="91">
        <v>0</v>
      </c>
      <c r="BQ47" s="91">
        <v>0</v>
      </c>
      <c r="BR47" s="91">
        <v>0</v>
      </c>
      <c r="BS47" s="91">
        <v>0</v>
      </c>
      <c r="BT47" s="91">
        <v>0</v>
      </c>
      <c r="BU47" s="91">
        <v>0</v>
      </c>
      <c r="BV47" s="91">
        <v>0</v>
      </c>
      <c r="BW47" s="91">
        <v>0</v>
      </c>
      <c r="BX47" s="91">
        <v>0</v>
      </c>
      <c r="BY47" s="91">
        <v>0</v>
      </c>
      <c r="BZ47" s="91">
        <v>0</v>
      </c>
      <c r="CA47" s="91">
        <v>0</v>
      </c>
      <c r="CB47" s="92">
        <v>0</v>
      </c>
    </row>
    <row r="48" spans="1:80" x14ac:dyDescent="0.4">
      <c r="A48" s="89"/>
      <c r="B48" s="50" t="s">
        <v>218</v>
      </c>
      <c r="C48" s="90" t="s">
        <v>179</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1150.8317988861052</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2">
        <v>0</v>
      </c>
    </row>
    <row r="49" spans="1:80" x14ac:dyDescent="0.4">
      <c r="A49" s="89"/>
      <c r="B49" s="50" t="s">
        <v>219</v>
      </c>
      <c r="C49" s="90" t="s">
        <v>179</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688.14924363697355</v>
      </c>
      <c r="BI49" s="91">
        <v>332.85436053167922</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2">
        <v>0</v>
      </c>
    </row>
    <row r="50" spans="1:80" x14ac:dyDescent="0.4">
      <c r="A50" s="89"/>
      <c r="B50" s="50" t="s">
        <v>220</v>
      </c>
      <c r="C50" s="90" t="s">
        <v>179</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91">
        <v>0</v>
      </c>
      <c r="V50" s="91">
        <v>0</v>
      </c>
      <c r="W50" s="91">
        <v>0</v>
      </c>
      <c r="X50" s="91">
        <v>0</v>
      </c>
      <c r="Y50" s="91">
        <v>0</v>
      </c>
      <c r="Z50" s="91">
        <v>0</v>
      </c>
      <c r="AA50" s="91">
        <v>0</v>
      </c>
      <c r="AB50" s="91">
        <v>0</v>
      </c>
      <c r="AC50" s="91">
        <v>0</v>
      </c>
      <c r="AD50" s="91">
        <v>0</v>
      </c>
      <c r="AE50" s="91">
        <v>0</v>
      </c>
      <c r="AF50" s="91">
        <v>0</v>
      </c>
      <c r="AG50" s="91">
        <v>0</v>
      </c>
      <c r="AH50" s="91">
        <v>0</v>
      </c>
      <c r="AI50" s="91">
        <v>0</v>
      </c>
      <c r="AJ50" s="91">
        <v>0</v>
      </c>
      <c r="AK50" s="91">
        <v>0</v>
      </c>
      <c r="AL50" s="91">
        <v>0</v>
      </c>
      <c r="AM50" s="91">
        <v>0</v>
      </c>
      <c r="AN50" s="91">
        <v>0</v>
      </c>
      <c r="AO50" s="91">
        <v>0</v>
      </c>
      <c r="AP50" s="91">
        <v>0</v>
      </c>
      <c r="AQ50" s="91">
        <v>0</v>
      </c>
      <c r="AR50" s="91">
        <v>0</v>
      </c>
      <c r="AS50" s="91">
        <v>0</v>
      </c>
      <c r="AT50" s="91">
        <v>0</v>
      </c>
      <c r="AU50" s="91">
        <v>0</v>
      </c>
      <c r="AV50" s="91">
        <v>0</v>
      </c>
      <c r="AW50" s="91">
        <v>0</v>
      </c>
      <c r="AX50" s="91">
        <v>0</v>
      </c>
      <c r="AY50" s="91">
        <v>0</v>
      </c>
      <c r="AZ50" s="91">
        <v>0</v>
      </c>
      <c r="BA50" s="91">
        <v>0</v>
      </c>
      <c r="BB50" s="91">
        <v>0</v>
      </c>
      <c r="BC50" s="91">
        <v>0</v>
      </c>
      <c r="BD50" s="91">
        <v>445.73681993659932</v>
      </c>
      <c r="BE50" s="91">
        <v>525.93463017234774</v>
      </c>
      <c r="BF50" s="91">
        <v>527.4300973133287</v>
      </c>
      <c r="BG50" s="91">
        <v>568.60764950763712</v>
      </c>
      <c r="BH50" s="91">
        <v>584.69599579979297</v>
      </c>
      <c r="BI50" s="91">
        <v>603.65235565132696</v>
      </c>
      <c r="BJ50" s="91">
        <v>621.73758978729518</v>
      </c>
      <c r="BK50" s="91">
        <v>632.81117035303339</v>
      </c>
      <c r="BL50" s="91">
        <v>638.75985315592914</v>
      </c>
      <c r="BM50" s="91">
        <v>653.63569122360423</v>
      </c>
      <c r="BN50" s="91">
        <v>676.91644914066489</v>
      </c>
      <c r="BO50" s="91">
        <v>677.18065108364317</v>
      </c>
      <c r="BP50" s="91">
        <v>673.47265815315893</v>
      </c>
      <c r="BQ50" s="91">
        <v>672.25114289018143</v>
      </c>
      <c r="BR50" s="91">
        <v>669.05415850326426</v>
      </c>
      <c r="BS50" s="91">
        <v>673.97605883955805</v>
      </c>
      <c r="BT50" s="91">
        <v>664.53063129088491</v>
      </c>
      <c r="BU50" s="91">
        <v>681.56071207706748</v>
      </c>
      <c r="BV50" s="91">
        <v>476.97094674318498</v>
      </c>
      <c r="BW50" s="91">
        <v>247</v>
      </c>
      <c r="BX50" s="91">
        <v>0</v>
      </c>
      <c r="BY50" s="91">
        <v>0</v>
      </c>
      <c r="BZ50" s="91">
        <v>0</v>
      </c>
      <c r="CA50" s="91">
        <v>0</v>
      </c>
      <c r="CB50" s="92">
        <v>0</v>
      </c>
    </row>
    <row r="51" spans="1:80" ht="27" customHeight="1" x14ac:dyDescent="0.4">
      <c r="A51" s="89"/>
      <c r="B51" s="50" t="s">
        <v>27</v>
      </c>
      <c r="C51" s="90" t="s">
        <v>189</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91">
        <v>0</v>
      </c>
      <c r="V51" s="91">
        <v>0</v>
      </c>
      <c r="W51" s="91">
        <v>0</v>
      </c>
      <c r="X51" s="91">
        <v>0</v>
      </c>
      <c r="Y51" s="91">
        <v>0</v>
      </c>
      <c r="Z51" s="91">
        <v>0</v>
      </c>
      <c r="AA51" s="91">
        <v>0</v>
      </c>
      <c r="AB51" s="91">
        <v>0</v>
      </c>
      <c r="AC51" s="91">
        <v>0</v>
      </c>
      <c r="AD51" s="91">
        <v>0</v>
      </c>
      <c r="AE51" s="91">
        <v>0</v>
      </c>
      <c r="AF51" s="91">
        <v>0</v>
      </c>
      <c r="AG51" s="91">
        <v>0</v>
      </c>
      <c r="AH51" s="91">
        <v>0</v>
      </c>
      <c r="AI51" s="91">
        <v>0</v>
      </c>
      <c r="AJ51" s="91">
        <v>0</v>
      </c>
      <c r="AK51" s="91">
        <v>0</v>
      </c>
      <c r="AL51" s="91">
        <v>0</v>
      </c>
      <c r="AM51" s="91">
        <v>0</v>
      </c>
      <c r="AN51" s="91">
        <v>0</v>
      </c>
      <c r="AO51" s="91">
        <v>0</v>
      </c>
      <c r="AP51" s="91">
        <v>0</v>
      </c>
      <c r="AQ51" s="91">
        <v>0</v>
      </c>
      <c r="AR51" s="91">
        <v>0</v>
      </c>
      <c r="AS51" s="91">
        <v>0</v>
      </c>
      <c r="AT51" s="91">
        <v>0</v>
      </c>
      <c r="AU51" s="91">
        <v>0</v>
      </c>
      <c r="AV51" s="91">
        <v>0</v>
      </c>
      <c r="AW51" s="91">
        <v>0</v>
      </c>
      <c r="AX51" s="91">
        <v>0</v>
      </c>
      <c r="AY51" s="91">
        <v>0</v>
      </c>
      <c r="AZ51" s="91">
        <v>0</v>
      </c>
      <c r="BA51" s="91">
        <v>0</v>
      </c>
      <c r="BB51" s="91">
        <v>0</v>
      </c>
      <c r="BC51" s="91">
        <v>0</v>
      </c>
      <c r="BD51" s="91">
        <v>0</v>
      </c>
      <c r="BE51" s="91">
        <v>0</v>
      </c>
      <c r="BF51" s="91">
        <v>0</v>
      </c>
      <c r="BG51" s="91">
        <v>3225.227582580907</v>
      </c>
      <c r="BH51" s="91">
        <v>8016.1914603866808</v>
      </c>
      <c r="BI51" s="91">
        <v>8422.6304502766943</v>
      </c>
      <c r="BJ51" s="91">
        <v>8753.7189915351919</v>
      </c>
      <c r="BK51" s="91">
        <v>9145.8976283756328</v>
      </c>
      <c r="BL51" s="91">
        <v>9325.2936026657353</v>
      </c>
      <c r="BM51" s="91">
        <v>9680.8537505071017</v>
      </c>
      <c r="BN51" s="91">
        <v>9650.4648248244011</v>
      </c>
      <c r="BO51" s="91">
        <v>9286.2703870044497</v>
      </c>
      <c r="BP51" s="91">
        <v>8487.2248390841032</v>
      </c>
      <c r="BQ51" s="91">
        <v>7806.2478307465581</v>
      </c>
      <c r="BR51" s="91">
        <v>7189.8530631459598</v>
      </c>
      <c r="BS51" s="91">
        <v>6589.3104775385627</v>
      </c>
      <c r="BT51" s="91">
        <v>5999.4409148734803</v>
      </c>
      <c r="BU51" s="91">
        <v>5587.4177994869242</v>
      </c>
      <c r="BV51" s="91">
        <v>5238.4019379751589</v>
      </c>
      <c r="BW51" s="91">
        <v>5130.4418508234339</v>
      </c>
      <c r="BX51" s="91">
        <v>5185.5390341090733</v>
      </c>
      <c r="BY51" s="91">
        <v>5099.0924048719817</v>
      </c>
      <c r="BZ51" s="91">
        <v>4890.7628829454889</v>
      </c>
      <c r="CA51" s="91">
        <v>4698.1389827224166</v>
      </c>
      <c r="CB51" s="92">
        <v>4595.3832515587947</v>
      </c>
    </row>
    <row r="52" spans="1:80" x14ac:dyDescent="0.4">
      <c r="A52" s="89"/>
      <c r="B52" s="14" t="s">
        <v>221</v>
      </c>
      <c r="C52" s="90" t="s">
        <v>179</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91">
        <v>0</v>
      </c>
      <c r="V52" s="91">
        <v>0</v>
      </c>
      <c r="W52" s="91">
        <v>0</v>
      </c>
      <c r="X52" s="91">
        <v>0</v>
      </c>
      <c r="Y52" s="91">
        <v>0</v>
      </c>
      <c r="Z52" s="91">
        <v>0</v>
      </c>
      <c r="AA52" s="91">
        <v>0</v>
      </c>
      <c r="AB52" s="91">
        <v>0</v>
      </c>
      <c r="AC52" s="91">
        <v>0</v>
      </c>
      <c r="AD52" s="91">
        <v>0</v>
      </c>
      <c r="AE52" s="91">
        <v>0</v>
      </c>
      <c r="AF52" s="91">
        <v>0</v>
      </c>
      <c r="AG52" s="91">
        <v>0</v>
      </c>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91">
        <v>0</v>
      </c>
      <c r="BA52" s="91">
        <v>0</v>
      </c>
      <c r="BB52" s="91">
        <v>0</v>
      </c>
      <c r="BC52" s="91">
        <v>0</v>
      </c>
      <c r="BD52" s="91">
        <v>0</v>
      </c>
      <c r="BE52" s="91">
        <v>0</v>
      </c>
      <c r="BF52" s="91">
        <v>0</v>
      </c>
      <c r="BG52" s="91">
        <v>0</v>
      </c>
      <c r="BH52" s="91">
        <v>0</v>
      </c>
      <c r="BI52" s="91">
        <v>0</v>
      </c>
      <c r="BJ52" s="91">
        <v>0</v>
      </c>
      <c r="BK52" s="91">
        <v>0</v>
      </c>
      <c r="BL52" s="91">
        <v>0</v>
      </c>
      <c r="BM52" s="91">
        <v>0</v>
      </c>
      <c r="BN52" s="91">
        <v>0</v>
      </c>
      <c r="BO52" s="91">
        <v>0</v>
      </c>
      <c r="BP52" s="91">
        <v>0</v>
      </c>
      <c r="BQ52" s="91">
        <v>177.96951557399936</v>
      </c>
      <c r="BR52" s="91">
        <v>1710.6202741361431</v>
      </c>
      <c r="BS52" s="91">
        <v>3256.9659598132712</v>
      </c>
      <c r="BT52" s="91">
        <v>5464.4644611434423</v>
      </c>
      <c r="BU52" s="91">
        <v>8991.3514271424538</v>
      </c>
      <c r="BV52" s="91">
        <v>10777.317731062256</v>
      </c>
      <c r="BW52" s="91">
        <v>12454.456860532842</v>
      </c>
      <c r="BX52" s="91">
        <v>12571.636517187624</v>
      </c>
      <c r="BY52" s="91">
        <v>13345.271696416617</v>
      </c>
      <c r="BZ52" s="91">
        <v>14410.532337292909</v>
      </c>
      <c r="CA52" s="91">
        <v>15470.947685251802</v>
      </c>
      <c r="CB52" s="92">
        <v>16039.077362113378</v>
      </c>
    </row>
    <row r="53" spans="1:80" x14ac:dyDescent="0.4">
      <c r="A53" s="89"/>
      <c r="B53" s="14" t="s">
        <v>222</v>
      </c>
      <c r="C53" s="90" t="s">
        <v>179</v>
      </c>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v>5.6336000710325411</v>
      </c>
      <c r="AY53" s="91">
        <v>6.5369166401193359</v>
      </c>
      <c r="AZ53" s="91">
        <v>8.3125769435615222</v>
      </c>
      <c r="BA53" s="91">
        <v>7.5328893667523804</v>
      </c>
      <c r="BB53" s="91">
        <v>12.389749429535712</v>
      </c>
      <c r="BC53" s="91">
        <v>15.711818612793792</v>
      </c>
      <c r="BD53" s="91">
        <v>17.322539130276407</v>
      </c>
      <c r="BE53" s="91">
        <v>20.749975356469644</v>
      </c>
      <c r="BF53" s="91">
        <v>27.758456258420683</v>
      </c>
      <c r="BG53" s="91">
        <v>26.701525297517154</v>
      </c>
      <c r="BH53" s="91">
        <v>27.715557952111176</v>
      </c>
      <c r="BI53" s="91">
        <v>60.995267476168706</v>
      </c>
      <c r="BJ53" s="91">
        <v>41.636773911124784</v>
      </c>
      <c r="BK53" s="91">
        <v>34.065315442599442</v>
      </c>
      <c r="BL53" s="91">
        <v>38.196736100287069</v>
      </c>
      <c r="BM53" s="91">
        <v>41.929406084504933</v>
      </c>
      <c r="BN53" s="91">
        <v>44.749240188832268</v>
      </c>
      <c r="BO53" s="91">
        <v>43.469921189851085</v>
      </c>
      <c r="BP53" s="91">
        <v>47.482139347654162</v>
      </c>
      <c r="BQ53" s="91">
        <v>50.39560177203974</v>
      </c>
      <c r="BR53" s="91">
        <v>48.970140101291676</v>
      </c>
      <c r="BS53" s="91">
        <v>49.92213806737481</v>
      </c>
      <c r="BT53" s="91">
        <v>44.636355542805347</v>
      </c>
      <c r="BU53" s="91">
        <v>42.770731021253376</v>
      </c>
      <c r="BV53" s="91">
        <v>45.651523405388453</v>
      </c>
      <c r="BW53" s="91">
        <v>41.780500423822062</v>
      </c>
      <c r="BX53" s="91">
        <v>40.287381276244176</v>
      </c>
      <c r="BY53" s="91">
        <v>38.677422120783952</v>
      </c>
      <c r="BZ53" s="91">
        <v>36.984056100722356</v>
      </c>
      <c r="CA53" s="91">
        <v>35.248778511313461</v>
      </c>
      <c r="CB53" s="92">
        <v>34.067785151726042</v>
      </c>
    </row>
    <row r="54" spans="1:80" x14ac:dyDescent="0.4">
      <c r="A54" s="89"/>
      <c r="B54" s="50" t="s">
        <v>223</v>
      </c>
      <c r="C54" s="90" t="s">
        <v>179</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91">
        <v>0</v>
      </c>
      <c r="V54" s="91">
        <v>0</v>
      </c>
      <c r="W54" s="91">
        <v>0</v>
      </c>
      <c r="X54" s="91">
        <v>0</v>
      </c>
      <c r="Y54" s="91">
        <v>0</v>
      </c>
      <c r="Z54" s="91">
        <v>0</v>
      </c>
      <c r="AA54" s="91">
        <v>0</v>
      </c>
      <c r="AB54" s="91">
        <v>0</v>
      </c>
      <c r="AC54" s="91">
        <v>0</v>
      </c>
      <c r="AD54" s="91">
        <v>0</v>
      </c>
      <c r="AE54" s="91">
        <v>0</v>
      </c>
      <c r="AF54" s="91">
        <v>0</v>
      </c>
      <c r="AG54" s="91">
        <v>0</v>
      </c>
      <c r="AH54" s="91">
        <v>0</v>
      </c>
      <c r="AI54" s="91">
        <v>0</v>
      </c>
      <c r="AJ54" s="91">
        <v>0</v>
      </c>
      <c r="AK54" s="91">
        <v>0</v>
      </c>
      <c r="AL54" s="91">
        <v>0</v>
      </c>
      <c r="AM54" s="91">
        <v>0</v>
      </c>
      <c r="AN54" s="91">
        <v>0</v>
      </c>
      <c r="AO54" s="91">
        <v>0</v>
      </c>
      <c r="AP54" s="91">
        <v>0</v>
      </c>
      <c r="AQ54" s="91">
        <v>0</v>
      </c>
      <c r="AR54" s="91">
        <v>0</v>
      </c>
      <c r="AS54" s="91">
        <v>0</v>
      </c>
      <c r="AT54" s="91">
        <v>0</v>
      </c>
      <c r="AU54" s="91">
        <v>0</v>
      </c>
      <c r="AV54" s="91">
        <v>0</v>
      </c>
      <c r="AW54" s="91">
        <v>0</v>
      </c>
      <c r="AX54" s="91">
        <v>0</v>
      </c>
      <c r="AY54" s="91">
        <v>0</v>
      </c>
      <c r="AZ54" s="91">
        <v>0</v>
      </c>
      <c r="BA54" s="91">
        <v>0</v>
      </c>
      <c r="BB54" s="91">
        <v>0</v>
      </c>
      <c r="BC54" s="91">
        <v>0</v>
      </c>
      <c r="BD54" s="91">
        <v>0</v>
      </c>
      <c r="BE54" s="91">
        <v>0</v>
      </c>
      <c r="BF54" s="91">
        <v>0</v>
      </c>
      <c r="BG54" s="91">
        <v>0</v>
      </c>
      <c r="BH54" s="91">
        <v>0</v>
      </c>
      <c r="BI54" s="91">
        <v>0</v>
      </c>
      <c r="BJ54" s="91">
        <v>0</v>
      </c>
      <c r="BK54" s="91">
        <v>0</v>
      </c>
      <c r="BL54" s="91">
        <v>66.68249328517426</v>
      </c>
      <c r="BM54" s="91">
        <v>75.118361178609646</v>
      </c>
      <c r="BN54" s="91">
        <v>72.472965783304829</v>
      </c>
      <c r="BO54" s="91">
        <v>45.018312980673656</v>
      </c>
      <c r="BP54" s="91">
        <v>31.503146957971786</v>
      </c>
      <c r="BQ54" s="91">
        <v>27.953501593334092</v>
      </c>
      <c r="BR54" s="91">
        <v>4.4818939310753985</v>
      </c>
      <c r="BS54" s="91">
        <v>0</v>
      </c>
      <c r="BT54" s="91">
        <v>0</v>
      </c>
      <c r="BU54" s="91">
        <v>0</v>
      </c>
      <c r="BV54" s="91">
        <v>0</v>
      </c>
      <c r="BW54" s="91">
        <v>0</v>
      </c>
      <c r="BX54" s="91">
        <v>0</v>
      </c>
      <c r="BY54" s="91">
        <v>0</v>
      </c>
      <c r="BZ54" s="91">
        <v>0</v>
      </c>
      <c r="CA54" s="91">
        <v>0</v>
      </c>
      <c r="CB54" s="92">
        <v>0</v>
      </c>
    </row>
    <row r="55" spans="1:80" x14ac:dyDescent="0.4">
      <c r="A55" s="89"/>
      <c r="B55" s="50" t="s">
        <v>224</v>
      </c>
      <c r="C55" s="90" t="s">
        <v>182</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91">
        <v>0</v>
      </c>
      <c r="V55" s="91">
        <v>0</v>
      </c>
      <c r="W55" s="91">
        <v>0</v>
      </c>
      <c r="X55" s="91">
        <v>0</v>
      </c>
      <c r="Y55" s="91">
        <v>0</v>
      </c>
      <c r="Z55" s="91">
        <v>0</v>
      </c>
      <c r="AA55" s="91">
        <v>0</v>
      </c>
      <c r="AB55" s="91">
        <v>0</v>
      </c>
      <c r="AC55" s="91">
        <v>0</v>
      </c>
      <c r="AD55" s="91">
        <v>0</v>
      </c>
      <c r="AE55" s="91">
        <v>0</v>
      </c>
      <c r="AF55" s="91">
        <v>0</v>
      </c>
      <c r="AG55" s="91">
        <v>0</v>
      </c>
      <c r="AH55" s="91">
        <v>0</v>
      </c>
      <c r="AI55" s="91">
        <v>0</v>
      </c>
      <c r="AJ55" s="91">
        <v>0</v>
      </c>
      <c r="AK55" s="91">
        <v>0</v>
      </c>
      <c r="AL55" s="91">
        <v>0</v>
      </c>
      <c r="AM55" s="91">
        <v>0</v>
      </c>
      <c r="AN55" s="91">
        <v>0</v>
      </c>
      <c r="AO55" s="91">
        <v>0</v>
      </c>
      <c r="AP55" s="91">
        <v>0</v>
      </c>
      <c r="AQ55" s="91">
        <v>215.10490747632122</v>
      </c>
      <c r="AR55" s="91">
        <v>6.7755524833302969</v>
      </c>
      <c r="AS55" s="91">
        <v>0</v>
      </c>
      <c r="AT55" s="91">
        <v>0</v>
      </c>
      <c r="AU55" s="91">
        <v>0</v>
      </c>
      <c r="AV55" s="91">
        <v>0</v>
      </c>
      <c r="AW55" s="91">
        <v>0</v>
      </c>
      <c r="AX55" s="91">
        <v>0</v>
      </c>
      <c r="AY55" s="91">
        <v>0</v>
      </c>
      <c r="AZ55" s="91">
        <v>0</v>
      </c>
      <c r="BA55" s="91">
        <v>0</v>
      </c>
      <c r="BB55" s="91">
        <v>0</v>
      </c>
      <c r="BC55" s="91">
        <v>0</v>
      </c>
      <c r="BD55" s="91">
        <v>0</v>
      </c>
      <c r="BE55" s="91">
        <v>0</v>
      </c>
      <c r="BF55" s="91">
        <v>0</v>
      </c>
      <c r="BG55" s="91">
        <v>0</v>
      </c>
      <c r="BH55" s="91">
        <v>0</v>
      </c>
      <c r="BI55" s="91">
        <v>0</v>
      </c>
      <c r="BJ55" s="91">
        <v>0</v>
      </c>
      <c r="BK55" s="91">
        <v>0</v>
      </c>
      <c r="BL55" s="91">
        <v>0</v>
      </c>
      <c r="BM55" s="91">
        <v>0</v>
      </c>
      <c r="BN55" s="91">
        <v>0</v>
      </c>
      <c r="BO55" s="91">
        <v>0</v>
      </c>
      <c r="BP55" s="91">
        <v>0</v>
      </c>
      <c r="BQ55" s="91">
        <v>0</v>
      </c>
      <c r="BR55" s="91">
        <v>0</v>
      </c>
      <c r="BS55" s="91">
        <v>0</v>
      </c>
      <c r="BT55" s="91">
        <v>0</v>
      </c>
      <c r="BU55" s="91">
        <v>0</v>
      </c>
      <c r="BV55" s="91">
        <v>0</v>
      </c>
      <c r="BW55" s="91">
        <v>0</v>
      </c>
      <c r="BX55" s="91">
        <v>0</v>
      </c>
      <c r="BY55" s="91">
        <v>0</v>
      </c>
      <c r="BZ55" s="91">
        <v>0</v>
      </c>
      <c r="CA55" s="91">
        <v>0</v>
      </c>
      <c r="CB55" s="92">
        <v>0</v>
      </c>
    </row>
    <row r="56" spans="1:80" ht="27" customHeight="1" x14ac:dyDescent="0.4">
      <c r="A56" s="89"/>
      <c r="B56" s="50" t="s">
        <v>225</v>
      </c>
      <c r="C56" s="90" t="s">
        <v>179</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91">
        <v>0</v>
      </c>
      <c r="V56" s="91">
        <v>0</v>
      </c>
      <c r="W56" s="91">
        <v>0</v>
      </c>
      <c r="X56" s="91">
        <v>0</v>
      </c>
      <c r="Y56" s="91">
        <v>0</v>
      </c>
      <c r="Z56" s="91">
        <v>0</v>
      </c>
      <c r="AA56" s="91">
        <v>0</v>
      </c>
      <c r="AB56" s="91">
        <v>0</v>
      </c>
      <c r="AC56" s="91">
        <v>0</v>
      </c>
      <c r="AD56" s="91">
        <v>0</v>
      </c>
      <c r="AE56" s="91">
        <v>81.022911134950633</v>
      </c>
      <c r="AF56" s="91">
        <v>207.85096362855091</v>
      </c>
      <c r="AG56" s="91">
        <v>239.85829829935321</v>
      </c>
      <c r="AH56" s="91">
        <v>334.27319383115662</v>
      </c>
      <c r="AI56" s="91">
        <v>352.40641812482863</v>
      </c>
      <c r="AJ56" s="91">
        <v>375.87313318062081</v>
      </c>
      <c r="AK56" s="91">
        <v>409.33630849118629</v>
      </c>
      <c r="AL56" s="91">
        <v>451.65971905599355</v>
      </c>
      <c r="AM56" s="91">
        <v>509.44508715677608</v>
      </c>
      <c r="AN56" s="91">
        <v>625.05416253525163</v>
      </c>
      <c r="AO56" s="91">
        <v>667.34822488449379</v>
      </c>
      <c r="AP56" s="91">
        <v>686.56519308365853</v>
      </c>
      <c r="AQ56" s="91">
        <v>673.38200150373564</v>
      </c>
      <c r="AR56" s="91">
        <v>677.17835287251569</v>
      </c>
      <c r="AS56" s="91">
        <v>687.62254866895682</v>
      </c>
      <c r="AT56" s="91">
        <v>787.32433552960231</v>
      </c>
      <c r="AU56" s="91">
        <v>1034.7649938136017</v>
      </c>
      <c r="AV56" s="91">
        <v>1082.7686508734555</v>
      </c>
      <c r="AW56" s="91">
        <v>1161.0261857636265</v>
      </c>
      <c r="AX56" s="91">
        <v>1263.852628026985</v>
      </c>
      <c r="AY56" s="91">
        <v>1298.9805977279682</v>
      </c>
      <c r="AZ56" s="91">
        <v>1379.5115896878156</v>
      </c>
      <c r="BA56" s="91">
        <v>1514.8068763108142</v>
      </c>
      <c r="BB56" s="91">
        <v>1469.7683612020139</v>
      </c>
      <c r="BC56" s="91">
        <v>1496.7191753402456</v>
      </c>
      <c r="BD56" s="91">
        <v>1479.7558409385783</v>
      </c>
      <c r="BE56" s="91">
        <v>1498.2147727257975</v>
      </c>
      <c r="BF56" s="91">
        <v>1348.7134781735808</v>
      </c>
      <c r="BG56" s="91">
        <v>1292.3067172275196</v>
      </c>
      <c r="BH56" s="91">
        <v>1233.0557352850979</v>
      </c>
      <c r="BI56" s="91">
        <v>1179.8670326056142</v>
      </c>
      <c r="BJ56" s="91">
        <v>1151.4808665017126</v>
      </c>
      <c r="BK56" s="91">
        <v>1115.2317158632261</v>
      </c>
      <c r="BL56" s="91">
        <v>1074.2839656883607</v>
      </c>
      <c r="BM56" s="91">
        <v>1079.6278459193868</v>
      </c>
      <c r="BN56" s="91">
        <v>1040.038885670986</v>
      </c>
      <c r="BO56" s="91">
        <v>1015.6651137086889</v>
      </c>
      <c r="BP56" s="91">
        <v>1002.1497885345236</v>
      </c>
      <c r="BQ56" s="91">
        <v>953.09598570504522</v>
      </c>
      <c r="BR56" s="91">
        <v>803.78328568313259</v>
      </c>
      <c r="BS56" s="91">
        <v>509.03796131715541</v>
      </c>
      <c r="BT56" s="91">
        <v>248.09532345083744</v>
      </c>
      <c r="BU56" s="91">
        <v>124.48223360262854</v>
      </c>
      <c r="BV56" s="91">
        <v>99.021615302925113</v>
      </c>
      <c r="BW56" s="91">
        <v>89.337048068487249</v>
      </c>
      <c r="BX56" s="91">
        <v>77.887183751632861</v>
      </c>
      <c r="BY56" s="91">
        <v>72.265459856140794</v>
      </c>
      <c r="BZ56" s="91">
        <v>67.712591771799922</v>
      </c>
      <c r="CA56" s="91">
        <v>64.9223575578159</v>
      </c>
      <c r="CB56" s="92">
        <v>59.5097129750419</v>
      </c>
    </row>
    <row r="57" spans="1:80" x14ac:dyDescent="0.4">
      <c r="A57" s="89"/>
      <c r="B57" s="50" t="s">
        <v>226</v>
      </c>
      <c r="C57" s="90" t="s">
        <v>182</v>
      </c>
      <c r="D57" s="91">
        <v>1440.1175251991535</v>
      </c>
      <c r="E57" s="91">
        <v>2114.2415046673777</v>
      </c>
      <c r="F57" s="91">
        <v>2160.2974078597226</v>
      </c>
      <c r="G57" s="91">
        <v>1857.4807390068702</v>
      </c>
      <c r="H57" s="91">
        <v>2130.3807527946096</v>
      </c>
      <c r="I57" s="91">
        <v>2237.0974138807956</v>
      </c>
      <c r="J57" s="91">
        <v>2182.0263468017511</v>
      </c>
      <c r="K57" s="91">
        <v>2473.0294053419939</v>
      </c>
      <c r="L57" s="91">
        <v>2259.2898521707366</v>
      </c>
      <c r="M57" s="91">
        <v>2488.2424353924221</v>
      </c>
      <c r="N57" s="91">
        <v>2911.4587905474782</v>
      </c>
      <c r="O57" s="91">
        <v>2834.3096124412132</v>
      </c>
      <c r="P57" s="91">
        <v>2871.3470673343904</v>
      </c>
      <c r="Q57" s="91">
        <v>3172.285982948848</v>
      </c>
      <c r="R57" s="91">
        <v>3213.3798636129736</v>
      </c>
      <c r="S57" s="91">
        <v>3745.3825602397583</v>
      </c>
      <c r="T57" s="91">
        <v>3753.833837418952</v>
      </c>
      <c r="U57" s="91">
        <v>4405.7305274613245</v>
      </c>
      <c r="V57" s="91">
        <v>4416.1151113774076</v>
      </c>
      <c r="W57" s="91">
        <v>5300.9067862778538</v>
      </c>
      <c r="X57" s="91">
        <v>5435.1087388642527</v>
      </c>
      <c r="Y57" s="91">
        <v>5583.8064103135184</v>
      </c>
      <c r="Z57" s="91">
        <v>4962.7605887322179</v>
      </c>
      <c r="AA57" s="91">
        <v>3984.6101375238463</v>
      </c>
      <c r="AB57" s="91">
        <v>3307.1620967649042</v>
      </c>
      <c r="AC57" s="91">
        <v>3203.5424073690683</v>
      </c>
      <c r="AD57" s="91">
        <v>3002.389374660283</v>
      </c>
      <c r="AE57" s="91">
        <v>2969.6014488354372</v>
      </c>
      <c r="AF57" s="91">
        <v>3041.9938878052067</v>
      </c>
      <c r="AG57" s="91">
        <v>3155.2146374603121</v>
      </c>
      <c r="AH57" s="91">
        <v>3371.799172557754</v>
      </c>
      <c r="AI57" s="91">
        <v>2715.6023984913263</v>
      </c>
      <c r="AJ57" s="91">
        <v>2276.1206398159816</v>
      </c>
      <c r="AK57" s="91">
        <v>2141.1437674923591</v>
      </c>
      <c r="AL57" s="91">
        <v>1624.8018464741585</v>
      </c>
      <c r="AM57" s="91">
        <v>741.77444009091016</v>
      </c>
      <c r="AN57" s="91">
        <v>738.9411497768441</v>
      </c>
      <c r="AO57" s="91">
        <v>692.43650401548985</v>
      </c>
      <c r="AP57" s="91">
        <v>431.21112127008729</v>
      </c>
      <c r="AQ57" s="91">
        <v>440.30016489556016</v>
      </c>
      <c r="AR57" s="91">
        <v>411.07302613782673</v>
      </c>
      <c r="AS57" s="91">
        <v>404.81399152435341</v>
      </c>
      <c r="AT57" s="91">
        <v>397.19351953959932</v>
      </c>
      <c r="AU57" s="91">
        <v>474.70038692462862</v>
      </c>
      <c r="AV57" s="91">
        <v>615.71403406878107</v>
      </c>
      <c r="AW57" s="91">
        <v>602.60389114330064</v>
      </c>
      <c r="AX57" s="91">
        <v>557.06966973727617</v>
      </c>
      <c r="AY57" s="91">
        <v>18.999925857661292</v>
      </c>
      <c r="AZ57" s="91">
        <v>0</v>
      </c>
      <c r="BA57" s="91">
        <v>0</v>
      </c>
      <c r="BB57" s="91">
        <v>0</v>
      </c>
      <c r="BC57" s="91">
        <v>0</v>
      </c>
      <c r="BD57" s="91">
        <v>0</v>
      </c>
      <c r="BE57" s="91">
        <v>0</v>
      </c>
      <c r="BF57" s="91">
        <v>0</v>
      </c>
      <c r="BG57" s="91">
        <v>0</v>
      </c>
      <c r="BH57" s="91">
        <v>0</v>
      </c>
      <c r="BI57" s="91">
        <v>0</v>
      </c>
      <c r="BJ57" s="91">
        <v>0</v>
      </c>
      <c r="BK57" s="91">
        <v>0</v>
      </c>
      <c r="BL57" s="91">
        <v>0</v>
      </c>
      <c r="BM57" s="91">
        <v>0</v>
      </c>
      <c r="BN57" s="91">
        <v>0</v>
      </c>
      <c r="BO57" s="91">
        <v>0</v>
      </c>
      <c r="BP57" s="91">
        <v>0</v>
      </c>
      <c r="BQ57" s="91">
        <v>0</v>
      </c>
      <c r="BR57" s="91">
        <v>0</v>
      </c>
      <c r="BS57" s="91">
        <v>0</v>
      </c>
      <c r="BT57" s="91">
        <v>0</v>
      </c>
      <c r="BU57" s="91">
        <v>0</v>
      </c>
      <c r="BV57" s="91">
        <v>0</v>
      </c>
      <c r="BW57" s="91">
        <v>0</v>
      </c>
      <c r="BX57" s="91">
        <v>0</v>
      </c>
      <c r="BY57" s="91">
        <v>0</v>
      </c>
      <c r="BZ57" s="91">
        <v>0</v>
      </c>
      <c r="CA57" s="91">
        <v>0</v>
      </c>
      <c r="CB57" s="92">
        <v>0</v>
      </c>
    </row>
    <row r="58" spans="1:80" x14ac:dyDescent="0.4">
      <c r="A58" s="89"/>
      <c r="B58" s="50" t="s">
        <v>227</v>
      </c>
      <c r="C58" s="90" t="s">
        <v>189</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v>0</v>
      </c>
      <c r="X58" s="91">
        <v>0</v>
      </c>
      <c r="Y58" s="91">
        <v>0</v>
      </c>
      <c r="Z58" s="91">
        <v>0</v>
      </c>
      <c r="AA58" s="91">
        <v>0</v>
      </c>
      <c r="AB58" s="91">
        <v>0</v>
      </c>
      <c r="AC58" s="91">
        <v>0</v>
      </c>
      <c r="AD58" s="91">
        <v>0</v>
      </c>
      <c r="AE58" s="91">
        <v>0</v>
      </c>
      <c r="AF58" s="91">
        <v>0</v>
      </c>
      <c r="AG58" s="91">
        <v>0</v>
      </c>
      <c r="AH58" s="91">
        <v>0</v>
      </c>
      <c r="AI58" s="91">
        <v>0</v>
      </c>
      <c r="AJ58" s="91">
        <v>0</v>
      </c>
      <c r="AK58" s="91">
        <v>0</v>
      </c>
      <c r="AL58" s="91">
        <v>0</v>
      </c>
      <c r="AM58" s="91">
        <v>0</v>
      </c>
      <c r="AN58" s="91">
        <v>0</v>
      </c>
      <c r="AO58" s="91">
        <v>0</v>
      </c>
      <c r="AP58" s="91">
        <v>0</v>
      </c>
      <c r="AQ58" s="91">
        <v>0</v>
      </c>
      <c r="AR58" s="91">
        <v>252.69127466276075</v>
      </c>
      <c r="AS58" s="91">
        <v>184.82660689553279</v>
      </c>
      <c r="AT58" s="91">
        <v>180.69943559029727</v>
      </c>
      <c r="AU58" s="91">
        <v>219.84172033025555</v>
      </c>
      <c r="AV58" s="91">
        <v>215.54727454207867</v>
      </c>
      <c r="AW58" s="91">
        <v>230.64540110792476</v>
      </c>
      <c r="AX58" s="91">
        <v>219.11396145525669</v>
      </c>
      <c r="AY58" s="91">
        <v>217.84206659386075</v>
      </c>
      <c r="AZ58" s="91">
        <v>204.85217328577178</v>
      </c>
      <c r="BA58" s="91">
        <v>194.93607160154704</v>
      </c>
      <c r="BB58" s="91">
        <v>212.8458358891431</v>
      </c>
      <c r="BC58" s="91">
        <v>192.53708462342649</v>
      </c>
      <c r="BD58" s="91">
        <v>184.15972068757918</v>
      </c>
      <c r="BE58" s="91">
        <v>195.98427932528489</v>
      </c>
      <c r="BF58" s="91">
        <v>190.8771969916335</v>
      </c>
      <c r="BG58" s="91">
        <v>213.8110001431298</v>
      </c>
      <c r="BH58" s="91">
        <v>215.90733370354133</v>
      </c>
      <c r="BI58" s="91">
        <v>249.9707637541332</v>
      </c>
      <c r="BJ58" s="91">
        <v>347.26114503237329</v>
      </c>
      <c r="BK58" s="91">
        <v>291.19389177172468</v>
      </c>
      <c r="BL58" s="91">
        <v>263.36237485045683</v>
      </c>
      <c r="BM58" s="91">
        <v>321.55084327544745</v>
      </c>
      <c r="BN58" s="91">
        <v>319.98197304920188</v>
      </c>
      <c r="BO58" s="91">
        <v>146.09798015468999</v>
      </c>
      <c r="BP58" s="91">
        <v>109.47244394984529</v>
      </c>
      <c r="BQ58" s="91">
        <v>9.7368523912736187</v>
      </c>
      <c r="BR58" s="91">
        <v>0</v>
      </c>
      <c r="BS58" s="91">
        <v>0</v>
      </c>
      <c r="BT58" s="91">
        <v>0</v>
      </c>
      <c r="BU58" s="91">
        <v>0</v>
      </c>
      <c r="BV58" s="91">
        <v>0</v>
      </c>
      <c r="BW58" s="91">
        <v>0</v>
      </c>
      <c r="BX58" s="91">
        <v>0</v>
      </c>
      <c r="BY58" s="91">
        <v>0</v>
      </c>
      <c r="BZ58" s="91">
        <v>0</v>
      </c>
      <c r="CA58" s="91">
        <v>0</v>
      </c>
      <c r="CB58" s="92">
        <v>0</v>
      </c>
    </row>
    <row r="59" spans="1:80" x14ac:dyDescent="0.4">
      <c r="A59" s="89"/>
      <c r="B59" s="50" t="s">
        <v>228</v>
      </c>
      <c r="C59" s="90" t="s">
        <v>179</v>
      </c>
      <c r="D59" s="91">
        <v>0</v>
      </c>
      <c r="E59" s="91">
        <v>0</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c r="AF59" s="91">
        <v>0</v>
      </c>
      <c r="AG59" s="91">
        <v>0</v>
      </c>
      <c r="AH59" s="91">
        <v>0</v>
      </c>
      <c r="AI59" s="91">
        <v>0</v>
      </c>
      <c r="AJ59" s="91">
        <v>0</v>
      </c>
      <c r="AK59" s="91">
        <v>0</v>
      </c>
      <c r="AL59" s="91">
        <v>0</v>
      </c>
      <c r="AM59" s="91">
        <v>0</v>
      </c>
      <c r="AN59" s="91">
        <v>0</v>
      </c>
      <c r="AO59" s="91">
        <v>0</v>
      </c>
      <c r="AP59" s="91">
        <v>2.4090006774865209</v>
      </c>
      <c r="AQ59" s="91">
        <v>1.5558712776554113</v>
      </c>
      <c r="AR59" s="91">
        <v>1.5225720024171432</v>
      </c>
      <c r="AS59" s="91">
        <v>9.9369143492221937E-2</v>
      </c>
      <c r="AT59" s="91">
        <v>8.0800560629807713E-2</v>
      </c>
      <c r="AU59" s="91">
        <v>1.827559695485514</v>
      </c>
      <c r="AV59" s="91">
        <v>1.8065455724875228</v>
      </c>
      <c r="AW59" s="91">
        <v>3.3382604599774077</v>
      </c>
      <c r="AX59" s="91">
        <v>3.0979096716901533</v>
      </c>
      <c r="AY59" s="91">
        <v>4.7135649398548054</v>
      </c>
      <c r="AZ59" s="91">
        <v>3.950682409600327</v>
      </c>
      <c r="BA59" s="91">
        <v>4.804548724355052</v>
      </c>
      <c r="BB59" s="91">
        <v>6.5318259619248584</v>
      </c>
      <c r="BC59" s="91">
        <v>9.928655613026466</v>
      </c>
      <c r="BD59" s="91">
        <v>2.8684451150900458</v>
      </c>
      <c r="BE59" s="91">
        <v>12.531465389799099</v>
      </c>
      <c r="BF59" s="91">
        <v>10.089531098037071</v>
      </c>
      <c r="BG59" s="91">
        <v>8.1552133290638995</v>
      </c>
      <c r="BH59" s="91">
        <v>10.36089902613131</v>
      </c>
      <c r="BI59" s="91">
        <v>10.655626038533065</v>
      </c>
      <c r="BJ59" s="91">
        <v>12.23996255409986</v>
      </c>
      <c r="BK59" s="91">
        <v>14.899230440392024</v>
      </c>
      <c r="BL59" s="91">
        <v>19.488755211164996</v>
      </c>
      <c r="BM59" s="91">
        <v>19.172648561522852</v>
      </c>
      <c r="BN59" s="91">
        <v>18.849802203543017</v>
      </c>
      <c r="BO59" s="91">
        <v>18.566346332877945</v>
      </c>
      <c r="BP59" s="91">
        <v>18.191732729988534</v>
      </c>
      <c r="BQ59" s="91">
        <v>17.84740764934098</v>
      </c>
      <c r="BR59" s="91">
        <v>17.601609067487701</v>
      </c>
      <c r="BS59" s="91">
        <v>14.276769149930265</v>
      </c>
      <c r="BT59" s="91">
        <v>0</v>
      </c>
      <c r="BU59" s="91">
        <v>0</v>
      </c>
      <c r="BV59" s="91">
        <v>0</v>
      </c>
      <c r="BW59" s="91">
        <v>0</v>
      </c>
      <c r="BX59" s="91">
        <v>0</v>
      </c>
      <c r="BY59" s="91">
        <v>0</v>
      </c>
      <c r="BZ59" s="91">
        <v>0</v>
      </c>
      <c r="CA59" s="91">
        <v>0</v>
      </c>
      <c r="CB59" s="92">
        <v>0</v>
      </c>
    </row>
    <row r="60" spans="1:80" x14ac:dyDescent="0.4">
      <c r="A60" s="89"/>
      <c r="B60" s="50" t="s">
        <v>29</v>
      </c>
      <c r="D60" s="91">
        <f t="shared" ref="D60:AI60" si="10">SUM(D61:D62)</f>
        <v>5839.9248608076014</v>
      </c>
      <c r="E60" s="91">
        <f t="shared" si="10"/>
        <v>8034.117717736035</v>
      </c>
      <c r="F60" s="91">
        <f t="shared" si="10"/>
        <v>7828.7162623021441</v>
      </c>
      <c r="G60" s="91">
        <f t="shared" si="10"/>
        <v>8075.4928811167565</v>
      </c>
      <c r="H60" s="91">
        <f t="shared" si="10"/>
        <v>8486.5546402361015</v>
      </c>
      <c r="I60" s="91">
        <f t="shared" si="10"/>
        <v>8803.4657947888554</v>
      </c>
      <c r="J60" s="91">
        <f t="shared" si="10"/>
        <v>8988.915636943073</v>
      </c>
      <c r="K60" s="91">
        <f t="shared" si="10"/>
        <v>10738.807407735063</v>
      </c>
      <c r="L60" s="91">
        <f t="shared" si="10"/>
        <v>10464.69415498731</v>
      </c>
      <c r="M60" s="91">
        <f t="shared" si="10"/>
        <v>10768.237684943328</v>
      </c>
      <c r="N60" s="91">
        <f t="shared" si="10"/>
        <v>13464.679080779124</v>
      </c>
      <c r="O60" s="91">
        <f t="shared" si="10"/>
        <v>14258.356932418661</v>
      </c>
      <c r="P60" s="91">
        <f t="shared" si="10"/>
        <v>14397.146887989991</v>
      </c>
      <c r="Q60" s="91">
        <f t="shared" si="10"/>
        <v>16085.090440062109</v>
      </c>
      <c r="R60" s="91">
        <f t="shared" si="10"/>
        <v>16058.940482489355</v>
      </c>
      <c r="S60" s="91">
        <f t="shared" si="10"/>
        <v>18762.135834680666</v>
      </c>
      <c r="T60" s="91">
        <f t="shared" si="10"/>
        <v>18959.757067342012</v>
      </c>
      <c r="U60" s="91">
        <f t="shared" si="10"/>
        <v>21945.324937189645</v>
      </c>
      <c r="V60" s="91">
        <f t="shared" si="10"/>
        <v>21449.701969547405</v>
      </c>
      <c r="W60" s="91">
        <f t="shared" si="10"/>
        <v>22730.36709904093</v>
      </c>
      <c r="X60" s="91">
        <f t="shared" si="10"/>
        <v>24075.784491071186</v>
      </c>
      <c r="Y60" s="91">
        <f t="shared" si="10"/>
        <v>23737.378230831106</v>
      </c>
      <c r="Z60" s="91">
        <f t="shared" si="10"/>
        <v>23707.573462683315</v>
      </c>
      <c r="AA60" s="91">
        <f t="shared" si="10"/>
        <v>25537.560230637806</v>
      </c>
      <c r="AB60" s="91">
        <f t="shared" si="10"/>
        <v>27263.033444631808</v>
      </c>
      <c r="AC60" s="91">
        <f t="shared" si="10"/>
        <v>29076.518552393776</v>
      </c>
      <c r="AD60" s="91">
        <f t="shared" si="10"/>
        <v>31378.498937649027</v>
      </c>
      <c r="AE60" s="91">
        <f t="shared" si="10"/>
        <v>33700.641718536499</v>
      </c>
      <c r="AF60" s="91">
        <f t="shared" si="10"/>
        <v>34869.298385012742</v>
      </c>
      <c r="AG60" s="91">
        <f t="shared" si="10"/>
        <v>35722.716224246367</v>
      </c>
      <c r="AH60" s="91">
        <f t="shared" si="10"/>
        <v>36765.206782386202</v>
      </c>
      <c r="AI60" s="91">
        <f t="shared" si="10"/>
        <v>36700.018979305678</v>
      </c>
      <c r="AJ60" s="91">
        <f t="shared" ref="AJ60:BO60" si="11">SUM(AJ61:AJ62)</f>
        <v>36765.960915926655</v>
      </c>
      <c r="AK60" s="91">
        <f t="shared" si="11"/>
        <v>38304.432252271392</v>
      </c>
      <c r="AL60" s="91">
        <f t="shared" si="11"/>
        <v>39854.570923713611</v>
      </c>
      <c r="AM60" s="91">
        <f t="shared" si="11"/>
        <v>41018.726962612069</v>
      </c>
      <c r="AN60" s="91">
        <f t="shared" si="11"/>
        <v>40541.118923419905</v>
      </c>
      <c r="AO60" s="91">
        <f t="shared" si="11"/>
        <v>41709.264055280866</v>
      </c>
      <c r="AP60" s="91">
        <f t="shared" si="11"/>
        <v>42919.847347406765</v>
      </c>
      <c r="AQ60" s="91">
        <f t="shared" si="11"/>
        <v>42628.009930847031</v>
      </c>
      <c r="AR60" s="91">
        <f t="shared" si="11"/>
        <v>41273.736222823267</v>
      </c>
      <c r="AS60" s="91">
        <f t="shared" si="11"/>
        <v>41202.294465111234</v>
      </c>
      <c r="AT60" s="91">
        <f t="shared" si="11"/>
        <v>41749.765369133456</v>
      </c>
      <c r="AU60" s="91">
        <f t="shared" si="11"/>
        <v>44394.017951287162</v>
      </c>
      <c r="AV60" s="91">
        <f t="shared" si="11"/>
        <v>45233.818871417403</v>
      </c>
      <c r="AW60" s="91">
        <f t="shared" si="11"/>
        <v>46589.172419896771</v>
      </c>
      <c r="AX60" s="91">
        <f t="shared" si="11"/>
        <v>46899.689628545399</v>
      </c>
      <c r="AY60" s="91">
        <f t="shared" si="11"/>
        <v>47497.192654384882</v>
      </c>
      <c r="AZ60" s="91">
        <f t="shared" si="11"/>
        <v>48773.239545185053</v>
      </c>
      <c r="BA60" s="91">
        <f t="shared" si="11"/>
        <v>50936.102732382817</v>
      </c>
      <c r="BB60" s="91">
        <f t="shared" si="11"/>
        <v>53167.466960165912</v>
      </c>
      <c r="BC60" s="91">
        <f t="shared" si="11"/>
        <v>56228.822207458419</v>
      </c>
      <c r="BD60" s="91">
        <f t="shared" si="11"/>
        <v>56530.254157266965</v>
      </c>
      <c r="BE60" s="91">
        <f t="shared" si="11"/>
        <v>60411.582196042444</v>
      </c>
      <c r="BF60" s="91">
        <f t="shared" si="11"/>
        <v>62485.320356162643</v>
      </c>
      <c r="BG60" s="91">
        <f t="shared" si="11"/>
        <v>64206.741973590943</v>
      </c>
      <c r="BH60" s="91">
        <f t="shared" si="11"/>
        <v>65521.650109880793</v>
      </c>
      <c r="BI60" s="91">
        <f t="shared" si="11"/>
        <v>67397.113451334095</v>
      </c>
      <c r="BJ60" s="91">
        <f t="shared" si="11"/>
        <v>68392.201281326328</v>
      </c>
      <c r="BK60" s="91">
        <f t="shared" si="11"/>
        <v>71499.599152645504</v>
      </c>
      <c r="BL60" s="91">
        <f t="shared" si="11"/>
        <v>74551.265564458343</v>
      </c>
      <c r="BM60" s="91">
        <f t="shared" si="11"/>
        <v>79667.611364391691</v>
      </c>
      <c r="BN60" s="91">
        <f t="shared" si="11"/>
        <v>81767.623183575197</v>
      </c>
      <c r="BO60" s="91">
        <f t="shared" si="11"/>
        <v>85515.236454701328</v>
      </c>
      <c r="BP60" s="91">
        <f t="shared" ref="BP60:CB60" si="12">SUM(BP61:BP62)</f>
        <v>90183.496775002539</v>
      </c>
      <c r="BQ60" s="91">
        <f t="shared" si="12"/>
        <v>92136.299375275179</v>
      </c>
      <c r="BR60" s="91">
        <f t="shared" si="12"/>
        <v>94590.716280153501</v>
      </c>
      <c r="BS60" s="91">
        <f t="shared" si="12"/>
        <v>96874.66066580129</v>
      </c>
      <c r="BT60" s="91">
        <f t="shared" si="12"/>
        <v>96976.832325403535</v>
      </c>
      <c r="BU60" s="91">
        <f t="shared" si="12"/>
        <v>97640.956569542905</v>
      </c>
      <c r="BV60" s="91">
        <f t="shared" si="12"/>
        <v>98597.813204463455</v>
      </c>
      <c r="BW60" s="91">
        <f t="shared" si="12"/>
        <v>98811.009904269813</v>
      </c>
      <c r="BX60" s="91">
        <f t="shared" si="12"/>
        <v>99781.494871164061</v>
      </c>
      <c r="BY60" s="91">
        <f t="shared" si="12"/>
        <v>102096.77902811392</v>
      </c>
      <c r="BZ60" s="91">
        <f t="shared" si="12"/>
        <v>105483.52544428324</v>
      </c>
      <c r="CA60" s="91">
        <f t="shared" si="12"/>
        <v>109326.61343062027</v>
      </c>
      <c r="CB60" s="92">
        <f t="shared" si="12"/>
        <v>112622.3123029526</v>
      </c>
    </row>
    <row r="61" spans="1:80" x14ac:dyDescent="0.4">
      <c r="A61" s="89"/>
      <c r="B61" s="64" t="s">
        <v>186</v>
      </c>
      <c r="C61" s="90" t="s">
        <v>182</v>
      </c>
      <c r="D61" s="91">
        <v>5839.9248608076014</v>
      </c>
      <c r="E61" s="91">
        <v>8034.117717736035</v>
      </c>
      <c r="F61" s="91">
        <v>7828.7162623021441</v>
      </c>
      <c r="G61" s="91">
        <v>8075.4928811167565</v>
      </c>
      <c r="H61" s="91">
        <v>8486.5546402361015</v>
      </c>
      <c r="I61" s="91">
        <v>8803.4657947888554</v>
      </c>
      <c r="J61" s="91">
        <v>8988.915636943073</v>
      </c>
      <c r="K61" s="91">
        <v>10738.807407735063</v>
      </c>
      <c r="L61" s="91">
        <v>10464.69415498731</v>
      </c>
      <c r="M61" s="91">
        <v>10768.237684943328</v>
      </c>
      <c r="N61" s="91">
        <v>13464.679080779124</v>
      </c>
      <c r="O61" s="91">
        <v>14258.356932418661</v>
      </c>
      <c r="P61" s="91">
        <v>14397.146887989991</v>
      </c>
      <c r="Q61" s="91">
        <v>16085.090440062109</v>
      </c>
      <c r="R61" s="91">
        <v>16058.940482489355</v>
      </c>
      <c r="S61" s="91">
        <v>18762.135834680666</v>
      </c>
      <c r="T61" s="91">
        <v>18959.757067342012</v>
      </c>
      <c r="U61" s="91">
        <v>21945.324937189645</v>
      </c>
      <c r="V61" s="91">
        <v>21449.701969547405</v>
      </c>
      <c r="W61" s="91">
        <v>22730.36709904093</v>
      </c>
      <c r="X61" s="91">
        <v>24075.784491071186</v>
      </c>
      <c r="Y61" s="91">
        <v>23737.378230831106</v>
      </c>
      <c r="Z61" s="91">
        <v>23609.300975777725</v>
      </c>
      <c r="AA61" s="91">
        <v>25254.797379230007</v>
      </c>
      <c r="AB61" s="91">
        <v>26955.760985538029</v>
      </c>
      <c r="AC61" s="91">
        <v>28785.732447006143</v>
      </c>
      <c r="AD61" s="91">
        <v>31112.446826955744</v>
      </c>
      <c r="AE61" s="91">
        <v>33463.859245478321</v>
      </c>
      <c r="AF61" s="91">
        <v>34649.797957346011</v>
      </c>
      <c r="AG61" s="91">
        <v>35529.212563371162</v>
      </c>
      <c r="AH61" s="91">
        <v>36585.958837868042</v>
      </c>
      <c r="AI61" s="91">
        <v>36550.764496335163</v>
      </c>
      <c r="AJ61" s="91">
        <v>36633.709257955692</v>
      </c>
      <c r="AK61" s="91">
        <v>38181.631359724037</v>
      </c>
      <c r="AL61" s="91">
        <v>39737.256710971793</v>
      </c>
      <c r="AM61" s="91">
        <v>40903.961860560266</v>
      </c>
      <c r="AN61" s="91">
        <v>40437.826074526369</v>
      </c>
      <c r="AO61" s="91">
        <v>41606.402110843781</v>
      </c>
      <c r="AP61" s="91">
        <v>42830.714322339765</v>
      </c>
      <c r="AQ61" s="91">
        <v>42543.249166257578</v>
      </c>
      <c r="AR61" s="91">
        <v>41196.37200519834</v>
      </c>
      <c r="AS61" s="91">
        <v>41133.584677152103</v>
      </c>
      <c r="AT61" s="91">
        <v>41683.969839887883</v>
      </c>
      <c r="AU61" s="91">
        <v>44331.814969818784</v>
      </c>
      <c r="AV61" s="91">
        <v>45173.664963506541</v>
      </c>
      <c r="AW61" s="91">
        <v>46529.463454617078</v>
      </c>
      <c r="AX61" s="91">
        <v>46843.148295579085</v>
      </c>
      <c r="AY61" s="91">
        <v>47440.549125421727</v>
      </c>
      <c r="AZ61" s="91">
        <v>48727.968136308657</v>
      </c>
      <c r="BA61" s="91">
        <v>50891.753168510877</v>
      </c>
      <c r="BB61" s="91">
        <v>53124.488919200157</v>
      </c>
      <c r="BC61" s="91">
        <v>56187.654357061154</v>
      </c>
      <c r="BD61" s="91">
        <v>56490.068204161711</v>
      </c>
      <c r="BE61" s="91">
        <v>60370.366008013363</v>
      </c>
      <c r="BF61" s="91">
        <v>62444.678314027267</v>
      </c>
      <c r="BG61" s="91">
        <v>64165.741113370634</v>
      </c>
      <c r="BH61" s="91">
        <v>65480.986568504035</v>
      </c>
      <c r="BI61" s="91">
        <v>67357.108642074381</v>
      </c>
      <c r="BJ61" s="91">
        <v>68348.755787578717</v>
      </c>
      <c r="BK61" s="91">
        <v>71450.445026491361</v>
      </c>
      <c r="BL61" s="91">
        <v>74496.77267229298</v>
      </c>
      <c r="BM61" s="91">
        <v>79610.826444136212</v>
      </c>
      <c r="BN61" s="91">
        <v>81699.597499188007</v>
      </c>
      <c r="BO61" s="91">
        <v>85443.080821458134</v>
      </c>
      <c r="BP61" s="91">
        <v>90098.719905229314</v>
      </c>
      <c r="BQ61" s="91">
        <v>92030.258230175066</v>
      </c>
      <c r="BR61" s="91">
        <v>94494.379159947843</v>
      </c>
      <c r="BS61" s="91">
        <v>96773.962260812681</v>
      </c>
      <c r="BT61" s="91">
        <v>96871.70493790356</v>
      </c>
      <c r="BU61" s="91">
        <v>97532.051191236576</v>
      </c>
      <c r="BV61" s="91">
        <v>98482.520704539857</v>
      </c>
      <c r="BW61" s="91">
        <v>98691.202457864085</v>
      </c>
      <c r="BX61" s="91">
        <v>99661.192379571832</v>
      </c>
      <c r="BY61" s="91">
        <v>101974.93546231717</v>
      </c>
      <c r="BZ61" s="91">
        <v>105359.1085194958</v>
      </c>
      <c r="CA61" s="91">
        <v>109206.96777566697</v>
      </c>
      <c r="CB61" s="92">
        <v>112499.06097775046</v>
      </c>
    </row>
    <row r="62" spans="1:80" x14ac:dyDescent="0.4">
      <c r="A62" s="89"/>
      <c r="B62" s="64" t="s">
        <v>187</v>
      </c>
      <c r="C62" s="90" t="s">
        <v>179</v>
      </c>
      <c r="D62" s="91">
        <v>0</v>
      </c>
      <c r="E62" s="91">
        <v>0</v>
      </c>
      <c r="F62" s="91">
        <v>0</v>
      </c>
      <c r="G62" s="91">
        <v>0</v>
      </c>
      <c r="H62" s="91">
        <v>0</v>
      </c>
      <c r="I62" s="91">
        <v>0</v>
      </c>
      <c r="J62" s="91">
        <v>0</v>
      </c>
      <c r="K62" s="91">
        <v>0</v>
      </c>
      <c r="L62" s="91">
        <v>0</v>
      </c>
      <c r="M62" s="91">
        <v>0</v>
      </c>
      <c r="N62" s="91">
        <v>0</v>
      </c>
      <c r="O62" s="91">
        <v>0</v>
      </c>
      <c r="P62" s="91">
        <v>0</v>
      </c>
      <c r="Q62" s="91">
        <v>0</v>
      </c>
      <c r="R62" s="91">
        <v>0</v>
      </c>
      <c r="S62" s="91">
        <v>0</v>
      </c>
      <c r="T62" s="91">
        <v>0</v>
      </c>
      <c r="U62" s="91">
        <v>0</v>
      </c>
      <c r="V62" s="91">
        <v>0</v>
      </c>
      <c r="W62" s="91">
        <v>0</v>
      </c>
      <c r="X62" s="91">
        <v>0</v>
      </c>
      <c r="Y62" s="91">
        <v>0</v>
      </c>
      <c r="Z62" s="91">
        <v>98.27248690558848</v>
      </c>
      <c r="AA62" s="91">
        <v>282.76285140779697</v>
      </c>
      <c r="AB62" s="91">
        <v>307.27245909377979</v>
      </c>
      <c r="AC62" s="91">
        <v>290.78610538763473</v>
      </c>
      <c r="AD62" s="91">
        <v>266.05211069328351</v>
      </c>
      <c r="AE62" s="91">
        <v>236.7824730581747</v>
      </c>
      <c r="AF62" s="91">
        <v>219.50042766672928</v>
      </c>
      <c r="AG62" s="91">
        <v>193.50366087520854</v>
      </c>
      <c r="AH62" s="91">
        <v>179.24794451815646</v>
      </c>
      <c r="AI62" s="91">
        <v>149.25448297051565</v>
      </c>
      <c r="AJ62" s="91">
        <v>132.25165797095917</v>
      </c>
      <c r="AK62" s="91">
        <v>122.80089254735589</v>
      </c>
      <c r="AL62" s="91">
        <v>117.3142127418165</v>
      </c>
      <c r="AM62" s="91">
        <v>114.76510205180119</v>
      </c>
      <c r="AN62" s="91">
        <v>103.29284889353735</v>
      </c>
      <c r="AO62" s="91">
        <v>102.86194443708364</v>
      </c>
      <c r="AP62" s="91">
        <v>89.133025067001284</v>
      </c>
      <c r="AQ62" s="91">
        <v>84.76076458945623</v>
      </c>
      <c r="AR62" s="91">
        <v>77.364217624928457</v>
      </c>
      <c r="AS62" s="91">
        <v>68.709787959131774</v>
      </c>
      <c r="AT62" s="91">
        <v>65.79552924557683</v>
      </c>
      <c r="AU62" s="91">
        <v>62.202981468376862</v>
      </c>
      <c r="AV62" s="91">
        <v>60.153907910862621</v>
      </c>
      <c r="AW62" s="91">
        <v>59.708965279694823</v>
      </c>
      <c r="AX62" s="91">
        <v>56.541332966313284</v>
      </c>
      <c r="AY62" s="91">
        <v>56.643528963152725</v>
      </c>
      <c r="AZ62" s="91">
        <v>45.271408876395427</v>
      </c>
      <c r="BA62" s="91">
        <v>44.349563871942799</v>
      </c>
      <c r="BB62" s="91">
        <v>42.978040965751589</v>
      </c>
      <c r="BC62" s="91">
        <v>41.167850397263443</v>
      </c>
      <c r="BD62" s="91">
        <v>40.185953105251848</v>
      </c>
      <c r="BE62" s="91">
        <v>41.216188029079007</v>
      </c>
      <c r="BF62" s="91">
        <v>40.642042135375647</v>
      </c>
      <c r="BG62" s="91">
        <v>41.000860220308674</v>
      </c>
      <c r="BH62" s="91">
        <v>40.663541376757678</v>
      </c>
      <c r="BI62" s="91">
        <v>40.004809259710946</v>
      </c>
      <c r="BJ62" s="91">
        <v>43.445493747610385</v>
      </c>
      <c r="BK62" s="91">
        <v>49.154126154146574</v>
      </c>
      <c r="BL62" s="91">
        <v>54.492892165360452</v>
      </c>
      <c r="BM62" s="91">
        <v>56.784920255479271</v>
      </c>
      <c r="BN62" s="91">
        <v>68.025684387188988</v>
      </c>
      <c r="BO62" s="91">
        <v>72.155633243198395</v>
      </c>
      <c r="BP62" s="91">
        <v>84.776869773226849</v>
      </c>
      <c r="BQ62" s="91">
        <v>106.04114510011658</v>
      </c>
      <c r="BR62" s="91">
        <v>96.33712020566162</v>
      </c>
      <c r="BS62" s="91">
        <v>100.69840498861261</v>
      </c>
      <c r="BT62" s="91">
        <v>105.12738749997681</v>
      </c>
      <c r="BU62" s="91">
        <v>108.90537830633232</v>
      </c>
      <c r="BV62" s="91">
        <v>115.29249992360016</v>
      </c>
      <c r="BW62" s="91">
        <v>119.80744640572331</v>
      </c>
      <c r="BX62" s="91">
        <v>120.30249159222231</v>
      </c>
      <c r="BY62" s="91">
        <v>121.84356579675458</v>
      </c>
      <c r="BZ62" s="91">
        <v>124.41692478744228</v>
      </c>
      <c r="CA62" s="91">
        <v>119.64565495329953</v>
      </c>
      <c r="CB62" s="92">
        <v>123.25132520214555</v>
      </c>
    </row>
    <row r="63" spans="1:80" ht="25.5" customHeight="1" x14ac:dyDescent="0.4">
      <c r="A63" s="89"/>
      <c r="B63" s="50" t="s">
        <v>229</v>
      </c>
      <c r="C63" s="90" t="s">
        <v>182</v>
      </c>
      <c r="D63" s="91">
        <v>0</v>
      </c>
      <c r="E63" s="91">
        <v>0</v>
      </c>
      <c r="F63" s="91">
        <v>0</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c r="AS63" s="91">
        <v>0</v>
      </c>
      <c r="AT63" s="91">
        <v>0</v>
      </c>
      <c r="AU63" s="91">
        <v>0</v>
      </c>
      <c r="AV63" s="91">
        <v>0</v>
      </c>
      <c r="AW63" s="91">
        <v>0</v>
      </c>
      <c r="AX63" s="91">
        <v>0</v>
      </c>
      <c r="AY63" s="91">
        <v>0</v>
      </c>
      <c r="AZ63" s="91">
        <v>0</v>
      </c>
      <c r="BA63" s="91">
        <v>0</v>
      </c>
      <c r="BB63" s="91">
        <v>0</v>
      </c>
      <c r="BC63" s="91">
        <v>0</v>
      </c>
      <c r="BD63" s="91">
        <v>0</v>
      </c>
      <c r="BE63" s="91">
        <v>0</v>
      </c>
      <c r="BF63" s="91">
        <v>0</v>
      </c>
      <c r="BG63" s="91">
        <v>0</v>
      </c>
      <c r="BH63" s="91">
        <v>0</v>
      </c>
      <c r="BI63" s="91">
        <v>0</v>
      </c>
      <c r="BJ63" s="91">
        <v>0</v>
      </c>
      <c r="BK63" s="91">
        <v>0</v>
      </c>
      <c r="BL63" s="91">
        <v>11.912232619261701</v>
      </c>
      <c r="BM63" s="91">
        <v>0.29944345763401425</v>
      </c>
      <c r="BN63" s="91">
        <v>-2.076210541183579</v>
      </c>
      <c r="BO63" s="91">
        <v>5.953787004659385</v>
      </c>
      <c r="BP63" s="91">
        <v>2.3066024399870697</v>
      </c>
      <c r="BQ63" s="91">
        <v>2.8220980123350112</v>
      </c>
      <c r="BR63" s="91">
        <v>1.9698180596612007</v>
      </c>
      <c r="BS63" s="91">
        <v>2.9810155640701033</v>
      </c>
      <c r="BT63" s="91">
        <v>2.0590378328113457</v>
      </c>
      <c r="BU63" s="91">
        <v>3.3979908492337323</v>
      </c>
      <c r="BV63" s="91">
        <v>2.9243883594485705</v>
      </c>
      <c r="BW63" s="91">
        <v>3.7450274128340055</v>
      </c>
      <c r="BX63" s="91">
        <v>3.672671983454916</v>
      </c>
      <c r="BY63" s="91">
        <v>3.5966035388594024</v>
      </c>
      <c r="BZ63" s="91">
        <v>3.5220238919584084</v>
      </c>
      <c r="CA63" s="91">
        <v>3.4504562882339456</v>
      </c>
      <c r="CB63" s="92">
        <v>3.3790919711997769</v>
      </c>
    </row>
    <row r="64" spans="1:80" x14ac:dyDescent="0.4">
      <c r="A64" s="89"/>
      <c r="B64" s="50" t="s">
        <v>230</v>
      </c>
      <c r="C64" s="90" t="s">
        <v>182</v>
      </c>
      <c r="D64" s="91">
        <v>0</v>
      </c>
      <c r="E64" s="91">
        <v>0</v>
      </c>
      <c r="F64" s="91">
        <v>0</v>
      </c>
      <c r="G64" s="91">
        <v>0</v>
      </c>
      <c r="H64" s="91">
        <v>0</v>
      </c>
      <c r="I64" s="91">
        <v>0</v>
      </c>
      <c r="J64" s="91">
        <v>0</v>
      </c>
      <c r="K64" s="91">
        <v>0</v>
      </c>
      <c r="L64" s="91">
        <v>0</v>
      </c>
      <c r="M64" s="91">
        <v>0</v>
      </c>
      <c r="N64" s="91">
        <v>0</v>
      </c>
      <c r="O64" s="91">
        <v>0</v>
      </c>
      <c r="P64" s="91">
        <v>0</v>
      </c>
      <c r="Q64" s="91">
        <v>0</v>
      </c>
      <c r="R64" s="91">
        <v>0</v>
      </c>
      <c r="S64" s="91">
        <v>0</v>
      </c>
      <c r="T64" s="91">
        <v>0</v>
      </c>
      <c r="U64" s="91">
        <v>0</v>
      </c>
      <c r="V64" s="91">
        <v>0</v>
      </c>
      <c r="W64" s="91">
        <v>0</v>
      </c>
      <c r="X64" s="91">
        <v>0</v>
      </c>
      <c r="Y64" s="91">
        <v>0</v>
      </c>
      <c r="Z64" s="91">
        <v>0</v>
      </c>
      <c r="AA64" s="91">
        <v>0</v>
      </c>
      <c r="AB64" s="91">
        <v>0</v>
      </c>
      <c r="AC64" s="91">
        <v>0</v>
      </c>
      <c r="AD64" s="91">
        <v>0</v>
      </c>
      <c r="AE64" s="91">
        <v>0</v>
      </c>
      <c r="AF64" s="91">
        <v>0</v>
      </c>
      <c r="AG64" s="91">
        <v>0</v>
      </c>
      <c r="AH64" s="91">
        <v>0</v>
      </c>
      <c r="AI64" s="91">
        <v>0</v>
      </c>
      <c r="AJ64" s="91">
        <v>0</v>
      </c>
      <c r="AK64" s="91">
        <v>0</v>
      </c>
      <c r="AL64" s="91">
        <v>0</v>
      </c>
      <c r="AM64" s="91">
        <v>0</v>
      </c>
      <c r="AN64" s="91">
        <v>0</v>
      </c>
      <c r="AO64" s="91">
        <v>0</v>
      </c>
      <c r="AP64" s="91">
        <v>0</v>
      </c>
      <c r="AQ64" s="91">
        <v>440.29788355937586</v>
      </c>
      <c r="AR64" s="91">
        <v>535.36287004822191</v>
      </c>
      <c r="AS64" s="91">
        <v>568.39150077550948</v>
      </c>
      <c r="AT64" s="91">
        <v>576.62218267635512</v>
      </c>
      <c r="AU64" s="91">
        <v>708.11429796589721</v>
      </c>
      <c r="AV64" s="91">
        <v>734.12057908200825</v>
      </c>
      <c r="AW64" s="91">
        <v>686.80333894688511</v>
      </c>
      <c r="AX64" s="91">
        <v>782.21811804906554</v>
      </c>
      <c r="AY64" s="91">
        <v>830.1384272643179</v>
      </c>
      <c r="AZ64" s="91">
        <v>519.04108141549409</v>
      </c>
      <c r="BA64" s="91">
        <v>761.32684962949372</v>
      </c>
      <c r="BB64" s="91">
        <v>825.81155851496283</v>
      </c>
      <c r="BC64" s="91">
        <v>944.52379240027051</v>
      </c>
      <c r="BD64" s="91">
        <v>945.44884770007616</v>
      </c>
      <c r="BE64" s="91">
        <v>916.42980853320739</v>
      </c>
      <c r="BF64" s="91">
        <v>1019.3133563504757</v>
      </c>
      <c r="BG64" s="91">
        <v>1428.9225995566505</v>
      </c>
      <c r="BH64" s="91">
        <v>1733.5340152351903</v>
      </c>
      <c r="BI64" s="91">
        <v>1551.3634003874495</v>
      </c>
      <c r="BJ64" s="91">
        <v>1673.3142846801202</v>
      </c>
      <c r="BK64" s="91">
        <v>2015.1027969982938</v>
      </c>
      <c r="BL64" s="91">
        <v>2359.8831810316947</v>
      </c>
      <c r="BM64" s="91">
        <v>2413.0453859998315</v>
      </c>
      <c r="BN64" s="91">
        <v>2499.1847711158966</v>
      </c>
      <c r="BO64" s="91">
        <v>2531.2649772723275</v>
      </c>
      <c r="BP64" s="91">
        <v>2536.3109217980241</v>
      </c>
      <c r="BQ64" s="91">
        <v>2478.8343330169432</v>
      </c>
      <c r="BR64" s="91">
        <v>2470.9352800681095</v>
      </c>
      <c r="BS64" s="91">
        <v>2548.4813384710369</v>
      </c>
      <c r="BT64" s="91">
        <v>2464.1228824651525</v>
      </c>
      <c r="BU64" s="91">
        <v>2437.8894521271277</v>
      </c>
      <c r="BV64" s="91">
        <v>2485.7524339885217</v>
      </c>
      <c r="BW64" s="91">
        <v>2494.9999996587767</v>
      </c>
      <c r="BX64" s="91">
        <v>2501.5936742332738</v>
      </c>
      <c r="BY64" s="91">
        <v>2508.2446276777587</v>
      </c>
      <c r="BZ64" s="91">
        <v>2534.9790720563537</v>
      </c>
      <c r="CA64" s="91">
        <v>2568.9093465272244</v>
      </c>
      <c r="CB64" s="92">
        <v>2606.2923079322295</v>
      </c>
    </row>
    <row r="65" spans="1:80" x14ac:dyDescent="0.4">
      <c r="A65" s="89"/>
      <c r="B65" s="50" t="s">
        <v>231</v>
      </c>
      <c r="C65" s="90" t="s">
        <v>182</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91">
        <v>0</v>
      </c>
      <c r="V65" s="91">
        <v>0</v>
      </c>
      <c r="W65" s="91">
        <v>0</v>
      </c>
      <c r="X65" s="91">
        <v>0</v>
      </c>
      <c r="Y65" s="91">
        <v>0</v>
      </c>
      <c r="Z65" s="91">
        <v>0</v>
      </c>
      <c r="AA65" s="91">
        <v>0</v>
      </c>
      <c r="AB65" s="91">
        <v>0</v>
      </c>
      <c r="AC65" s="91">
        <v>0</v>
      </c>
      <c r="AD65" s="91">
        <v>0</v>
      </c>
      <c r="AE65" s="91">
        <v>0</v>
      </c>
      <c r="AF65" s="91">
        <v>0</v>
      </c>
      <c r="AG65" s="91">
        <v>0</v>
      </c>
      <c r="AH65" s="91">
        <v>0</v>
      </c>
      <c r="AI65" s="91">
        <v>0</v>
      </c>
      <c r="AJ65" s="91">
        <v>0</v>
      </c>
      <c r="AK65" s="91">
        <v>0</v>
      </c>
      <c r="AL65" s="91">
        <v>0</v>
      </c>
      <c r="AM65" s="91">
        <v>1399.5744152658683</v>
      </c>
      <c r="AN65" s="91">
        <v>1345.4555702029993</v>
      </c>
      <c r="AO65" s="91">
        <v>1367.3112126392825</v>
      </c>
      <c r="AP65" s="91">
        <v>1823.6135128572964</v>
      </c>
      <c r="AQ65" s="91">
        <v>1916.3223947661957</v>
      </c>
      <c r="AR65" s="91">
        <v>1923.0234292132131</v>
      </c>
      <c r="AS65" s="91">
        <v>1886.0263434823723</v>
      </c>
      <c r="AT65" s="91">
        <v>1728.0301716511151</v>
      </c>
      <c r="AU65" s="91">
        <v>1355.4834968415826</v>
      </c>
      <c r="AV65" s="91">
        <v>1163.7671852728611</v>
      </c>
      <c r="AW65" s="91">
        <v>1087.9889431874935</v>
      </c>
      <c r="AX65" s="91">
        <v>130.36968634151094</v>
      </c>
      <c r="AY65" s="91">
        <v>57.474775719425409</v>
      </c>
      <c r="AZ65" s="91">
        <v>148.64556791711331</v>
      </c>
      <c r="BA65" s="91">
        <v>39.431271096348283</v>
      </c>
      <c r="BB65" s="91">
        <v>40.319913345215177</v>
      </c>
      <c r="BC65" s="91">
        <v>98.170976847902139</v>
      </c>
      <c r="BD65" s="91">
        <v>97.75474196898935</v>
      </c>
      <c r="BE65" s="91">
        <v>99.43320054003425</v>
      </c>
      <c r="BF65" s="91">
        <v>98.585591410189139</v>
      </c>
      <c r="BG65" s="91">
        <v>110.07343680844573</v>
      </c>
      <c r="BH65" s="91">
        <v>57.732105497427284</v>
      </c>
      <c r="BI65" s="91">
        <v>53.736859480917047</v>
      </c>
      <c r="BJ65" s="91">
        <v>57.350928252237985</v>
      </c>
      <c r="BK65" s="91">
        <v>53.970974991998943</v>
      </c>
      <c r="BL65" s="91">
        <v>55.93172882800031</v>
      </c>
      <c r="BM65" s="91">
        <v>55.758190825183348</v>
      </c>
      <c r="BN65" s="91">
        <v>52.00438660340253</v>
      </c>
      <c r="BO65" s="91">
        <v>54.641083357814672</v>
      </c>
      <c r="BP65" s="91">
        <v>63.279522509432752</v>
      </c>
      <c r="BQ65" s="91">
        <v>55.43010583669372</v>
      </c>
      <c r="BR65" s="91">
        <v>5.4666709736020129</v>
      </c>
      <c r="BS65" s="91">
        <v>0</v>
      </c>
      <c r="BT65" s="91">
        <v>0</v>
      </c>
      <c r="BU65" s="91">
        <v>0</v>
      </c>
      <c r="BV65" s="91">
        <v>0</v>
      </c>
      <c r="BW65" s="91">
        <v>0</v>
      </c>
      <c r="BX65" s="91">
        <v>0</v>
      </c>
      <c r="BY65" s="91">
        <v>0</v>
      </c>
      <c r="BZ65" s="91">
        <v>0</v>
      </c>
      <c r="CA65" s="91">
        <v>0</v>
      </c>
      <c r="CB65" s="92">
        <v>0</v>
      </c>
    </row>
    <row r="66" spans="1:80" x14ac:dyDescent="0.4">
      <c r="A66" s="89"/>
      <c r="B66" s="50" t="s">
        <v>232</v>
      </c>
      <c r="C66" s="90" t="s">
        <v>189</v>
      </c>
      <c r="D66" s="91">
        <v>0</v>
      </c>
      <c r="E66" s="91">
        <v>0</v>
      </c>
      <c r="F66" s="91">
        <v>0</v>
      </c>
      <c r="G66" s="91">
        <v>0</v>
      </c>
      <c r="H66" s="91">
        <v>0</v>
      </c>
      <c r="I66" s="91">
        <v>0</v>
      </c>
      <c r="J66" s="91">
        <v>0</v>
      </c>
      <c r="K66" s="91">
        <v>0</v>
      </c>
      <c r="L66" s="91">
        <v>0</v>
      </c>
      <c r="M66" s="91">
        <v>0</v>
      </c>
      <c r="N66" s="91">
        <v>0</v>
      </c>
      <c r="O66" s="91">
        <v>0</v>
      </c>
      <c r="P66" s="91">
        <v>0</v>
      </c>
      <c r="Q66" s="91">
        <v>0</v>
      </c>
      <c r="R66" s="91">
        <v>0</v>
      </c>
      <c r="S66" s="91">
        <v>0</v>
      </c>
      <c r="T66" s="91">
        <v>0</v>
      </c>
      <c r="U66" s="91">
        <v>0</v>
      </c>
      <c r="V66" s="91">
        <v>0</v>
      </c>
      <c r="W66" s="91">
        <v>0</v>
      </c>
      <c r="X66" s="91">
        <v>0</v>
      </c>
      <c r="Y66" s="91">
        <v>0</v>
      </c>
      <c r="Z66" s="91">
        <v>0</v>
      </c>
      <c r="AA66" s="91">
        <v>0</v>
      </c>
      <c r="AB66" s="91">
        <v>0</v>
      </c>
      <c r="AC66" s="91">
        <v>0</v>
      </c>
      <c r="AD66" s="91">
        <v>0</v>
      </c>
      <c r="AE66" s="91">
        <v>0</v>
      </c>
      <c r="AF66" s="91">
        <v>0</v>
      </c>
      <c r="AG66" s="91">
        <v>0</v>
      </c>
      <c r="AH66" s="91">
        <v>0</v>
      </c>
      <c r="AI66" s="91">
        <v>0</v>
      </c>
      <c r="AJ66" s="91">
        <v>0</v>
      </c>
      <c r="AK66" s="91">
        <v>0</v>
      </c>
      <c r="AL66" s="91">
        <v>0</v>
      </c>
      <c r="AM66" s="91">
        <v>0</v>
      </c>
      <c r="AN66" s="91">
        <v>0</v>
      </c>
      <c r="AO66" s="91">
        <v>0</v>
      </c>
      <c r="AP66" s="91">
        <v>0</v>
      </c>
      <c r="AQ66" s="91">
        <v>0</v>
      </c>
      <c r="AR66" s="91">
        <v>0</v>
      </c>
      <c r="AS66" s="91">
        <v>0</v>
      </c>
      <c r="AT66" s="91">
        <v>0</v>
      </c>
      <c r="AU66" s="91">
        <v>0</v>
      </c>
      <c r="AV66" s="91">
        <v>0</v>
      </c>
      <c r="AW66" s="91">
        <v>0</v>
      </c>
      <c r="AX66" s="91">
        <v>0</v>
      </c>
      <c r="AY66" s="91">
        <v>0</v>
      </c>
      <c r="AZ66" s="91">
        <v>0</v>
      </c>
      <c r="BA66" s="91">
        <v>0</v>
      </c>
      <c r="BB66" s="91">
        <v>0</v>
      </c>
      <c r="BC66" s="91">
        <v>0</v>
      </c>
      <c r="BD66" s="91">
        <v>0</v>
      </c>
      <c r="BE66" s="91">
        <v>0</v>
      </c>
      <c r="BF66" s="91">
        <v>0</v>
      </c>
      <c r="BG66" s="91">
        <v>0</v>
      </c>
      <c r="BH66" s="91">
        <v>0</v>
      </c>
      <c r="BI66" s="91">
        <v>0</v>
      </c>
      <c r="BJ66" s="91">
        <v>0</v>
      </c>
      <c r="BK66" s="91">
        <v>0</v>
      </c>
      <c r="BL66" s="91">
        <v>0</v>
      </c>
      <c r="BM66" s="91">
        <v>0</v>
      </c>
      <c r="BN66" s="91">
        <v>0</v>
      </c>
      <c r="BO66" s="91">
        <v>0</v>
      </c>
      <c r="BP66" s="91">
        <v>0</v>
      </c>
      <c r="BQ66" s="91">
        <v>0</v>
      </c>
      <c r="BR66" s="91">
        <v>0</v>
      </c>
      <c r="BS66" s="91">
        <v>0</v>
      </c>
      <c r="BT66" s="91">
        <v>0</v>
      </c>
      <c r="BU66" s="91">
        <v>0</v>
      </c>
      <c r="BV66" s="91">
        <v>0.13827000145191939</v>
      </c>
      <c r="BW66" s="91">
        <v>0.43431395144946555</v>
      </c>
      <c r="BX66" s="91">
        <v>0.69338796396401869</v>
      </c>
      <c r="BY66" s="91">
        <v>0.97684804091737598</v>
      </c>
      <c r="BZ66" s="91">
        <v>1.210575159512604</v>
      </c>
      <c r="CA66" s="91">
        <v>1.4060914897822263</v>
      </c>
      <c r="CB66" s="92">
        <v>1.5754259455605946</v>
      </c>
    </row>
    <row r="67" spans="1:80" x14ac:dyDescent="0.4">
      <c r="A67" s="89"/>
      <c r="B67" s="50" t="s">
        <v>233</v>
      </c>
      <c r="C67" s="90" t="s">
        <v>189</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91">
        <v>0</v>
      </c>
      <c r="V67" s="91">
        <v>0</v>
      </c>
      <c r="W67" s="91">
        <v>0</v>
      </c>
      <c r="X67" s="91">
        <v>0</v>
      </c>
      <c r="Y67" s="91">
        <v>0</v>
      </c>
      <c r="Z67" s="91">
        <v>0</v>
      </c>
      <c r="AA67" s="91">
        <v>0</v>
      </c>
      <c r="AB67" s="91">
        <v>0</v>
      </c>
      <c r="AC67" s="91">
        <v>0</v>
      </c>
      <c r="AD67" s="91">
        <v>0</v>
      </c>
      <c r="AE67" s="91">
        <v>0</v>
      </c>
      <c r="AF67" s="91">
        <v>0</v>
      </c>
      <c r="AG67" s="91">
        <v>0</v>
      </c>
      <c r="AH67" s="91">
        <v>0</v>
      </c>
      <c r="AI67" s="91">
        <v>0</v>
      </c>
      <c r="AJ67" s="91">
        <v>0</v>
      </c>
      <c r="AK67" s="91">
        <v>0</v>
      </c>
      <c r="AL67" s="91">
        <v>0</v>
      </c>
      <c r="AM67" s="91">
        <v>0</v>
      </c>
      <c r="AN67" s="91">
        <v>0</v>
      </c>
      <c r="AO67" s="91">
        <v>0</v>
      </c>
      <c r="AP67" s="91">
        <v>0</v>
      </c>
      <c r="AQ67" s="91">
        <v>31.938706579436591</v>
      </c>
      <c r="AR67" s="91">
        <v>32.121772202893318</v>
      </c>
      <c r="AS67" s="91">
        <v>29.81074304766658</v>
      </c>
      <c r="AT67" s="91">
        <v>34.891151181053331</v>
      </c>
      <c r="AU67" s="91">
        <v>39.394064547132196</v>
      </c>
      <c r="AV67" s="91">
        <v>38.187802288837368</v>
      </c>
      <c r="AW67" s="91">
        <v>38.703679507047667</v>
      </c>
      <c r="AX67" s="91">
        <v>36.558919292318201</v>
      </c>
      <c r="AY67" s="91">
        <v>34.673281363077059</v>
      </c>
      <c r="AZ67" s="91">
        <v>33.515311143278645</v>
      </c>
      <c r="BA67" s="91">
        <v>30.322647473091827</v>
      </c>
      <c r="BB67" s="91">
        <v>27.442927686852567</v>
      </c>
      <c r="BC67" s="91">
        <v>25.927549961148216</v>
      </c>
      <c r="BD67" s="91">
        <v>64.75449191145799</v>
      </c>
      <c r="BE67" s="91">
        <v>87.904713520899847</v>
      </c>
      <c r="BF67" s="91">
        <v>155.81875232057865</v>
      </c>
      <c r="BG67" s="91">
        <v>166.42599389966765</v>
      </c>
      <c r="BH67" s="91">
        <v>160.45094724839635</v>
      </c>
      <c r="BI67" s="91">
        <v>158.03617176804917</v>
      </c>
      <c r="BJ67" s="91">
        <v>153.07727429565682</v>
      </c>
      <c r="BK67" s="91">
        <v>152.78616752318351</v>
      </c>
      <c r="BL67" s="91">
        <v>161.35613663759617</v>
      </c>
      <c r="BM67" s="91">
        <v>165.31640046532232</v>
      </c>
      <c r="BN67" s="91">
        <v>153.2648906338143</v>
      </c>
      <c r="BO67" s="91">
        <v>53.096343650415427</v>
      </c>
      <c r="BP67" s="91">
        <v>44.112607137914921</v>
      </c>
      <c r="BQ67" s="91">
        <v>41.147984766811213</v>
      </c>
      <c r="BR67" s="91">
        <v>37.011549159675063</v>
      </c>
      <c r="BS67" s="91">
        <v>32.6435419084291</v>
      </c>
      <c r="BT67" s="91">
        <v>29.531353221395864</v>
      </c>
      <c r="BU67" s="91">
        <v>26.662724349608951</v>
      </c>
      <c r="BV67" s="91">
        <v>25.306977732008601</v>
      </c>
      <c r="BW67" s="91">
        <v>25.768049907826999</v>
      </c>
      <c r="BX67" s="91">
        <v>25.320280693046517</v>
      </c>
      <c r="BY67" s="91">
        <v>24.754240154877834</v>
      </c>
      <c r="BZ67" s="91">
        <v>24.399529695095218</v>
      </c>
      <c r="CA67" s="91">
        <v>24.176321197915492</v>
      </c>
      <c r="CB67" s="92">
        <v>23.6665452233146</v>
      </c>
    </row>
    <row r="68" spans="1:80" x14ac:dyDescent="0.4">
      <c r="A68" s="89"/>
      <c r="C68" s="90"/>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2"/>
    </row>
    <row r="69" spans="1:80" x14ac:dyDescent="0.4">
      <c r="A69" s="89"/>
      <c r="B69" s="50" t="s">
        <v>234</v>
      </c>
      <c r="C69" s="90" t="s">
        <v>182</v>
      </c>
      <c r="D69" s="91">
        <v>503.21348006958925</v>
      </c>
      <c r="E69" s="91">
        <v>619.74712808570462</v>
      </c>
      <c r="F69" s="91">
        <v>535.35066958622872</v>
      </c>
      <c r="G69" s="91">
        <v>434.29249506005817</v>
      </c>
      <c r="H69" s="91">
        <v>720.8864163496911</v>
      </c>
      <c r="I69" s="91">
        <v>584.96540150946589</v>
      </c>
      <c r="J69" s="91">
        <v>405.41791295606498</v>
      </c>
      <c r="K69" s="91">
        <v>389.82491630390865</v>
      </c>
      <c r="L69" s="91">
        <v>488.30566608447151</v>
      </c>
      <c r="M69" s="91">
        <v>567.33714415590225</v>
      </c>
      <c r="N69" s="91">
        <v>1077.3487959029619</v>
      </c>
      <c r="O69" s="91">
        <v>909.3229154769283</v>
      </c>
      <c r="P69" s="91">
        <v>642.33097358147108</v>
      </c>
      <c r="Q69" s="91">
        <v>744.85110725124957</v>
      </c>
      <c r="R69" s="91">
        <v>1283.3622365513113</v>
      </c>
      <c r="S69" s="91">
        <v>1264.1155349607541</v>
      </c>
      <c r="T69" s="91">
        <v>838.96037481389214</v>
      </c>
      <c r="U69" s="91">
        <v>872.28145654365062</v>
      </c>
      <c r="V69" s="91">
        <v>1320.7861467564971</v>
      </c>
      <c r="W69" s="91">
        <v>1997.8951870238925</v>
      </c>
      <c r="X69" s="91">
        <v>1923.5043269287096</v>
      </c>
      <c r="Y69" s="91">
        <v>1854.4598765373612</v>
      </c>
      <c r="Z69" s="91">
        <v>1997.3218960270954</v>
      </c>
      <c r="AA69" s="91">
        <v>2956.044830874524</v>
      </c>
      <c r="AB69" s="91">
        <v>2379.6544887596056</v>
      </c>
      <c r="AC69" s="91">
        <v>1820.9695355011988</v>
      </c>
      <c r="AD69" s="91">
        <v>1861.6866028061195</v>
      </c>
      <c r="AE69" s="91">
        <v>3173.7582306943573</v>
      </c>
      <c r="AF69" s="91">
        <v>3426.4507262525417</v>
      </c>
      <c r="AG69" s="91">
        <v>3389.4187480087435</v>
      </c>
      <c r="AH69" s="91">
        <v>3061.7486739317537</v>
      </c>
      <c r="AI69" s="91">
        <v>2707.3104827707421</v>
      </c>
      <c r="AJ69" s="91">
        <v>4454.7926895480987</v>
      </c>
      <c r="AK69" s="91">
        <v>5359.156900399993</v>
      </c>
      <c r="AL69" s="91">
        <v>4399.2829778181185</v>
      </c>
      <c r="AM69" s="91">
        <v>4190.3257993060097</v>
      </c>
      <c r="AN69" s="91">
        <v>4179.3875783077419</v>
      </c>
      <c r="AO69" s="91">
        <v>3986.5275539152658</v>
      </c>
      <c r="AP69" s="91">
        <v>4177.2071747616274</v>
      </c>
      <c r="AQ69" s="91">
        <v>3348.8372622670859</v>
      </c>
      <c r="AR69" s="91">
        <v>2370.0407184460773</v>
      </c>
      <c r="AS69" s="91">
        <v>1457.5664705726097</v>
      </c>
      <c r="AT69" s="91">
        <v>1597.3536285961807</v>
      </c>
      <c r="AU69" s="91">
        <v>2783.5400313533714</v>
      </c>
      <c r="AV69" s="91">
        <v>2977.3461065341694</v>
      </c>
      <c r="AW69" s="91">
        <v>2727.0120921929392</v>
      </c>
      <c r="AX69" s="91">
        <v>2117.6648889515704</v>
      </c>
      <c r="AY69" s="91">
        <v>1744.5526089974474</v>
      </c>
      <c r="AZ69" s="91">
        <v>894.45947486254931</v>
      </c>
      <c r="BA69" s="91">
        <v>0</v>
      </c>
      <c r="BB69" s="91">
        <v>0</v>
      </c>
      <c r="BC69" s="91">
        <v>0</v>
      </c>
      <c r="BD69" s="91">
        <v>0</v>
      </c>
      <c r="BE69" s="91">
        <v>0</v>
      </c>
      <c r="BF69" s="91">
        <v>0</v>
      </c>
      <c r="BG69" s="91">
        <v>0</v>
      </c>
      <c r="BH69" s="91">
        <v>0</v>
      </c>
      <c r="BI69" s="91">
        <v>0</v>
      </c>
      <c r="BJ69" s="91">
        <v>0</v>
      </c>
      <c r="BK69" s="91">
        <v>0</v>
      </c>
      <c r="BL69" s="91">
        <v>0</v>
      </c>
      <c r="BM69" s="91">
        <v>0</v>
      </c>
      <c r="BN69" s="91">
        <v>0</v>
      </c>
      <c r="BO69" s="91">
        <v>0</v>
      </c>
      <c r="BP69" s="91">
        <v>0</v>
      </c>
      <c r="BQ69" s="91">
        <v>0</v>
      </c>
      <c r="BR69" s="91">
        <v>0</v>
      </c>
      <c r="BS69" s="91">
        <v>0</v>
      </c>
      <c r="BT69" s="91">
        <v>0</v>
      </c>
      <c r="BU69" s="91">
        <v>0</v>
      </c>
      <c r="BV69" s="91">
        <v>0</v>
      </c>
      <c r="BW69" s="91">
        <v>0</v>
      </c>
      <c r="BX69" s="91">
        <v>0</v>
      </c>
      <c r="BY69" s="91">
        <v>0</v>
      </c>
      <c r="BZ69" s="91">
        <v>0</v>
      </c>
      <c r="CA69" s="91">
        <v>0</v>
      </c>
      <c r="CB69" s="92">
        <v>0</v>
      </c>
    </row>
    <row r="70" spans="1:80" ht="27" customHeight="1" x14ac:dyDescent="0.4">
      <c r="A70" s="89"/>
      <c r="B70" s="14" t="s">
        <v>235</v>
      </c>
      <c r="C70" s="90"/>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f t="shared" ref="BQ70:BW70" si="13">SUM(BQ71:BQ72)</f>
        <v>6.4936032637804511</v>
      </c>
      <c r="BR70" s="91">
        <f t="shared" si="13"/>
        <v>61.39107542930121</v>
      </c>
      <c r="BS70" s="91">
        <f t="shared" si="13"/>
        <v>532.02277950539792</v>
      </c>
      <c r="BT70" s="91">
        <f t="shared" si="13"/>
        <v>1678.7052064644108</v>
      </c>
      <c r="BU70" s="91">
        <f t="shared" si="13"/>
        <v>3457.8060157821792</v>
      </c>
      <c r="BV70" s="91">
        <f t="shared" si="13"/>
        <v>8286.4067492414215</v>
      </c>
      <c r="BW70" s="91">
        <f t="shared" si="13"/>
        <v>18404.689317984125</v>
      </c>
      <c r="BX70" s="91"/>
      <c r="BY70" s="91"/>
      <c r="BZ70" s="91"/>
      <c r="CA70" s="91"/>
      <c r="CB70" s="92"/>
    </row>
    <row r="71" spans="1:80" x14ac:dyDescent="0.4">
      <c r="A71" s="89"/>
      <c r="B71" s="99" t="s">
        <v>236</v>
      </c>
      <c r="C71" s="90" t="s">
        <v>189</v>
      </c>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v>0.86883707162361945</v>
      </c>
      <c r="BR71" s="91">
        <v>6.0235684465762844</v>
      </c>
      <c r="BS71" s="91">
        <v>36.585092662035954</v>
      </c>
      <c r="BT71" s="91">
        <v>732.94517514836934</v>
      </c>
      <c r="BU71" s="91">
        <v>2098.4285239652186</v>
      </c>
      <c r="BV71" s="91">
        <v>6296.8118874595339</v>
      </c>
      <c r="BW71" s="91">
        <v>15304.187591972228</v>
      </c>
      <c r="BX71" s="91"/>
      <c r="BY71" s="91"/>
      <c r="BZ71" s="91"/>
      <c r="CA71" s="91"/>
      <c r="CB71" s="92"/>
    </row>
    <row r="72" spans="1:80" x14ac:dyDescent="0.4">
      <c r="A72" s="89"/>
      <c r="B72" s="99" t="s">
        <v>237</v>
      </c>
      <c r="C72" s="90" t="s">
        <v>189</v>
      </c>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v>5.6247661921568319</v>
      </c>
      <c r="BR72" s="91">
        <v>55.367506982724926</v>
      </c>
      <c r="BS72" s="91">
        <v>495.43768684336192</v>
      </c>
      <c r="BT72" s="91">
        <v>945.76003131604159</v>
      </c>
      <c r="BU72" s="91">
        <v>1359.3774918169609</v>
      </c>
      <c r="BV72" s="91">
        <v>1989.5948617818874</v>
      </c>
      <c r="BW72" s="91">
        <v>3100.5017260118966</v>
      </c>
      <c r="BX72" s="91"/>
      <c r="BY72" s="91"/>
      <c r="BZ72" s="91"/>
      <c r="CA72" s="91"/>
      <c r="CB72" s="92"/>
    </row>
    <row r="73" spans="1:80" x14ac:dyDescent="0.4">
      <c r="A73" s="89"/>
      <c r="B73" s="14" t="s">
        <v>238</v>
      </c>
      <c r="C73" s="90"/>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f>SUM(BX74:BX75)</f>
        <v>879.0533931364389</v>
      </c>
      <c r="BY73" s="91">
        <f>SUM(BY74:BY75)</f>
        <v>613.8519388821677</v>
      </c>
      <c r="BZ73" s="91">
        <f>SUM(BZ74:BZ75)</f>
        <v>390.5024128171126</v>
      </c>
      <c r="CA73" s="91">
        <f>SUM(CA74:CA75)</f>
        <v>255.30511794067863</v>
      </c>
      <c r="CB73" s="92">
        <f>SUM(CB74:CB75)</f>
        <v>484.9204102092782</v>
      </c>
    </row>
    <row r="74" spans="1:80" x14ac:dyDescent="0.4">
      <c r="A74" s="89"/>
      <c r="B74" s="99" t="s">
        <v>236</v>
      </c>
      <c r="C74" s="90" t="s">
        <v>189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v>878.9909263662953</v>
      </c>
      <c r="BY74" s="91">
        <v>613.79076592482988</v>
      </c>
      <c r="BZ74" s="91">
        <v>390.44250835031283</v>
      </c>
      <c r="CA74" s="91">
        <v>254.32508733434872</v>
      </c>
      <c r="CB74" s="92">
        <v>483.05836151163686</v>
      </c>
    </row>
    <row r="75" spans="1:80" x14ac:dyDescent="0.4">
      <c r="A75" s="89"/>
      <c r="B75" s="99" t="s">
        <v>237</v>
      </c>
      <c r="C75" s="90" t="s">
        <v>189</v>
      </c>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v>6.246677014362613E-2</v>
      </c>
      <c r="BY75" s="91">
        <v>6.1172957337816809E-2</v>
      </c>
      <c r="BZ75" s="91">
        <v>5.990446679977135E-2</v>
      </c>
      <c r="CA75" s="91">
        <v>0.98003060632989458</v>
      </c>
      <c r="CB75" s="92">
        <v>1.8620486976413229</v>
      </c>
    </row>
    <row r="76" spans="1:80" ht="25.5" customHeight="1" x14ac:dyDescent="0.4">
      <c r="A76" s="89"/>
      <c r="B76" s="50" t="s">
        <v>239</v>
      </c>
      <c r="C76" s="90" t="s">
        <v>179</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91">
        <v>0</v>
      </c>
      <c r="V76" s="91">
        <v>0</v>
      </c>
      <c r="W76" s="91">
        <v>0</v>
      </c>
      <c r="X76" s="91">
        <v>0</v>
      </c>
      <c r="Y76" s="91">
        <v>0</v>
      </c>
      <c r="Z76" s="91">
        <v>0</v>
      </c>
      <c r="AA76" s="91">
        <v>0</v>
      </c>
      <c r="AB76" s="91">
        <v>0</v>
      </c>
      <c r="AC76" s="91">
        <v>0</v>
      </c>
      <c r="AD76" s="91">
        <v>0</v>
      </c>
      <c r="AE76" s="91">
        <v>0</v>
      </c>
      <c r="AF76" s="91">
        <v>0</v>
      </c>
      <c r="AG76" s="91">
        <v>0</v>
      </c>
      <c r="AH76" s="91">
        <v>0</v>
      </c>
      <c r="AI76" s="91">
        <v>0</v>
      </c>
      <c r="AJ76" s="91">
        <v>0</v>
      </c>
      <c r="AK76" s="91">
        <v>0</v>
      </c>
      <c r="AL76" s="91">
        <v>0</v>
      </c>
      <c r="AM76" s="91">
        <v>0</v>
      </c>
      <c r="AN76" s="91">
        <v>0</v>
      </c>
      <c r="AO76" s="91">
        <v>0</v>
      </c>
      <c r="AP76" s="91">
        <v>0</v>
      </c>
      <c r="AQ76" s="91">
        <v>0</v>
      </c>
      <c r="AR76" s="91">
        <v>0</v>
      </c>
      <c r="AS76" s="91">
        <v>0</v>
      </c>
      <c r="AT76" s="91">
        <v>0</v>
      </c>
      <c r="AU76" s="91">
        <v>0</v>
      </c>
      <c r="AV76" s="91">
        <v>0</v>
      </c>
      <c r="AW76" s="91">
        <v>4.2925208684180323E-2</v>
      </c>
      <c r="AX76" s="91">
        <v>2.7703558347571076E-2</v>
      </c>
      <c r="AY76" s="91">
        <v>0</v>
      </c>
      <c r="AZ76" s="91">
        <v>1.370707081202889E-2</v>
      </c>
      <c r="BA76" s="91">
        <v>1.8199048198314593E-2</v>
      </c>
      <c r="BB76" s="91">
        <v>0</v>
      </c>
      <c r="BC76" s="91">
        <v>8.9246342589001937E-2</v>
      </c>
      <c r="BD76" s="91">
        <v>88.61248505588955</v>
      </c>
      <c r="BE76" s="91">
        <v>9.4022016945428035</v>
      </c>
      <c r="BF76" s="91">
        <v>0.79995165601410612</v>
      </c>
      <c r="BG76" s="91">
        <v>0.65992753873244347</v>
      </c>
      <c r="BH76" s="91">
        <v>0.57597844786968144</v>
      </c>
      <c r="BI76" s="91">
        <v>0.65532755464532977</v>
      </c>
      <c r="BJ76" s="91">
        <v>0.49576691311379062</v>
      </c>
      <c r="BK76" s="91">
        <v>0.24828947115597261</v>
      </c>
      <c r="BL76" s="91">
        <v>0</v>
      </c>
      <c r="BM76" s="91">
        <v>0.34715324632703803</v>
      </c>
      <c r="BN76" s="91">
        <v>0.10713427908184386</v>
      </c>
      <c r="BO76" s="91">
        <v>0</v>
      </c>
      <c r="BP76" s="91">
        <v>0</v>
      </c>
      <c r="BQ76" s="91">
        <v>2.3402590684254261E-4</v>
      </c>
      <c r="BR76" s="91">
        <v>0.10933341947204023</v>
      </c>
      <c r="BS76" s="91">
        <v>0.26015972829989314</v>
      </c>
      <c r="BT76" s="91">
        <v>0.25414245457311413</v>
      </c>
      <c r="BU76" s="91">
        <v>0.3747396254337173</v>
      </c>
      <c r="BV76" s="91">
        <v>0.20383373792443799</v>
      </c>
      <c r="BW76" s="91">
        <v>0.21999999999999997</v>
      </c>
      <c r="BX76" s="91">
        <v>0.23536310388771212</v>
      </c>
      <c r="BY76" s="91">
        <v>0.2304882592763324</v>
      </c>
      <c r="BZ76" s="91">
        <v>0.22570882423270647</v>
      </c>
      <c r="CA76" s="91">
        <v>0.22112241591029763</v>
      </c>
      <c r="CB76" s="92">
        <v>0.21654903521099869</v>
      </c>
    </row>
    <row r="77" spans="1:80" x14ac:dyDescent="0.4">
      <c r="A77" s="89"/>
      <c r="B77" s="50" t="s">
        <v>240</v>
      </c>
      <c r="C77" s="90" t="s">
        <v>179</v>
      </c>
      <c r="D77" s="91">
        <v>2847.1289003937286</v>
      </c>
      <c r="E77" s="91">
        <v>2704.9379861240645</v>
      </c>
      <c r="F77" s="91">
        <v>2560.2358492564936</v>
      </c>
      <c r="G77" s="91">
        <v>2329.9205478222038</v>
      </c>
      <c r="H77" s="91">
        <v>2334.81122907288</v>
      </c>
      <c r="I77" s="91">
        <v>2179.1278695870647</v>
      </c>
      <c r="J77" s="91">
        <v>2238.8365002096075</v>
      </c>
      <c r="K77" s="91">
        <v>2194.9377453035368</v>
      </c>
      <c r="L77" s="91">
        <v>2079.3877646659312</v>
      </c>
      <c r="M77" s="91">
        <v>2028.1186098171627</v>
      </c>
      <c r="N77" s="91">
        <v>2191.7723479402366</v>
      </c>
      <c r="O77" s="91">
        <v>2152.859981272346</v>
      </c>
      <c r="P77" s="91">
        <v>2037.5929559306267</v>
      </c>
      <c r="Q77" s="91">
        <v>2125.8009562322163</v>
      </c>
      <c r="R77" s="91">
        <v>2027.5133628616843</v>
      </c>
      <c r="S77" s="91">
        <v>2150.5618775880325</v>
      </c>
      <c r="T77" s="91">
        <v>2062.8335273820421</v>
      </c>
      <c r="U77" s="91">
        <v>2143.4721157749464</v>
      </c>
      <c r="V77" s="91">
        <v>1997.2040839842821</v>
      </c>
      <c r="W77" s="91">
        <v>1983.1202842439293</v>
      </c>
      <c r="X77" s="91">
        <v>1945.3446031468782</v>
      </c>
      <c r="Y77" s="91">
        <v>1817.983482427657</v>
      </c>
      <c r="Z77" s="91">
        <v>1699.8484221507194</v>
      </c>
      <c r="AA77" s="91">
        <v>1687.933702508552</v>
      </c>
      <c r="AB77" s="91">
        <v>1703.6550787532901</v>
      </c>
      <c r="AC77" s="91">
        <v>1715.4288231500752</v>
      </c>
      <c r="AD77" s="91">
        <v>1772.8112866130887</v>
      </c>
      <c r="AE77" s="91">
        <v>1802.7597727526518</v>
      </c>
      <c r="AF77" s="91">
        <v>1734.5438823161371</v>
      </c>
      <c r="AG77" s="91">
        <v>1668.766947269208</v>
      </c>
      <c r="AH77" s="91">
        <v>1647.143273950627</v>
      </c>
      <c r="AI77" s="91">
        <v>1554.7341976095381</v>
      </c>
      <c r="AJ77" s="91">
        <v>1475.6500784128075</v>
      </c>
      <c r="AK77" s="91">
        <v>1508.2468597482941</v>
      </c>
      <c r="AL77" s="91">
        <v>1478.1590805468879</v>
      </c>
      <c r="AM77" s="91">
        <v>1466.7539871986301</v>
      </c>
      <c r="AN77" s="91">
        <v>1440.8028153354953</v>
      </c>
      <c r="AO77" s="91">
        <v>1457.6290175108682</v>
      </c>
      <c r="AP77" s="91">
        <v>1421.3103997170474</v>
      </c>
      <c r="AQ77" s="91">
        <v>1366.520374363037</v>
      </c>
      <c r="AR77" s="91">
        <v>1307.022062226848</v>
      </c>
      <c r="AS77" s="91">
        <v>1273.6182869055481</v>
      </c>
      <c r="AT77" s="91">
        <v>1508.7020368413596</v>
      </c>
      <c r="AU77" s="91">
        <v>1677.6581466734688</v>
      </c>
      <c r="AV77" s="91">
        <v>1958.4797764822806</v>
      </c>
      <c r="AW77" s="91">
        <v>2123.6553589281007</v>
      </c>
      <c r="AX77" s="91">
        <v>1868.9260458962847</v>
      </c>
      <c r="AY77" s="91">
        <v>1991.7036445539056</v>
      </c>
      <c r="AZ77" s="91">
        <v>2058.2491841106544</v>
      </c>
      <c r="BA77" s="91">
        <v>1953.6374923420742</v>
      </c>
      <c r="BB77" s="91">
        <v>1886.9062380306191</v>
      </c>
      <c r="BC77" s="91">
        <v>1867.5139297728579</v>
      </c>
      <c r="BD77" s="91">
        <v>2036.6193761299251</v>
      </c>
      <c r="BE77" s="91">
        <v>1784.0333662110493</v>
      </c>
      <c r="BF77" s="91">
        <v>0</v>
      </c>
      <c r="BG77" s="91">
        <v>0</v>
      </c>
      <c r="BH77" s="91">
        <v>0</v>
      </c>
      <c r="BI77" s="91">
        <v>0</v>
      </c>
      <c r="BJ77" s="91">
        <v>0</v>
      </c>
      <c r="BK77" s="91">
        <v>0</v>
      </c>
      <c r="BL77" s="91">
        <v>0</v>
      </c>
      <c r="BM77" s="91">
        <v>0</v>
      </c>
      <c r="BN77" s="91">
        <v>0</v>
      </c>
      <c r="BO77" s="91">
        <v>0</v>
      </c>
      <c r="BP77" s="91">
        <v>0</v>
      </c>
      <c r="BQ77" s="91">
        <v>0</v>
      </c>
      <c r="BR77" s="91">
        <v>0</v>
      </c>
      <c r="BS77" s="91">
        <v>0</v>
      </c>
      <c r="BT77" s="91">
        <v>0</v>
      </c>
      <c r="BU77" s="91">
        <v>0</v>
      </c>
      <c r="BV77" s="91">
        <v>0</v>
      </c>
      <c r="BW77" s="91">
        <v>0</v>
      </c>
      <c r="BX77" s="91">
        <v>0</v>
      </c>
      <c r="BY77" s="91">
        <v>0</v>
      </c>
      <c r="BZ77" s="91">
        <v>0</v>
      </c>
      <c r="CA77" s="91">
        <v>0</v>
      </c>
      <c r="CB77" s="92">
        <v>0</v>
      </c>
    </row>
    <row r="78" spans="1:80" x14ac:dyDescent="0.4">
      <c r="A78" s="89"/>
      <c r="B78" s="50" t="s">
        <v>241</v>
      </c>
      <c r="C78" s="90" t="s">
        <v>179</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c r="AG78" s="91">
        <v>0</v>
      </c>
      <c r="AH78" s="91">
        <v>0</v>
      </c>
      <c r="AI78" s="91">
        <v>0</v>
      </c>
      <c r="AJ78" s="91">
        <v>0</v>
      </c>
      <c r="AK78" s="91">
        <v>0</v>
      </c>
      <c r="AL78" s="91">
        <v>0</v>
      </c>
      <c r="AM78" s="91">
        <v>0</v>
      </c>
      <c r="AN78" s="91">
        <v>0</v>
      </c>
      <c r="AO78" s="91">
        <v>0</v>
      </c>
      <c r="AP78" s="91">
        <v>0</v>
      </c>
      <c r="AQ78" s="91">
        <v>0</v>
      </c>
      <c r="AR78" s="91">
        <v>0</v>
      </c>
      <c r="AS78" s="91">
        <v>0</v>
      </c>
      <c r="AT78" s="91">
        <v>0</v>
      </c>
      <c r="AU78" s="91">
        <v>0</v>
      </c>
      <c r="AV78" s="91">
        <v>0</v>
      </c>
      <c r="AW78" s="91">
        <v>0</v>
      </c>
      <c r="AX78" s="91">
        <v>0</v>
      </c>
      <c r="AY78" s="91">
        <v>0</v>
      </c>
      <c r="AZ78" s="91">
        <v>0</v>
      </c>
      <c r="BA78" s="91">
        <v>289.12221237722446</v>
      </c>
      <c r="BB78" s="91">
        <v>290.33622934827503</v>
      </c>
      <c r="BC78" s="91">
        <v>1129.674254735414</v>
      </c>
      <c r="BD78" s="91">
        <v>2552.2274921583594</v>
      </c>
      <c r="BE78" s="91">
        <v>2421.7935912921967</v>
      </c>
      <c r="BF78" s="91">
        <v>2401.8773810318189</v>
      </c>
      <c r="BG78" s="91">
        <v>2644.6747980872674</v>
      </c>
      <c r="BH78" s="91">
        <v>2634.6516256237546</v>
      </c>
      <c r="BI78" s="91">
        <v>2597.3868308714368</v>
      </c>
      <c r="BJ78" s="91">
        <v>2568.076433324652</v>
      </c>
      <c r="BK78" s="91">
        <v>2570.1092911423693</v>
      </c>
      <c r="BL78" s="91">
        <v>3269.3406196362239</v>
      </c>
      <c r="BM78" s="91">
        <v>3256.9444199381533</v>
      </c>
      <c r="BN78" s="91">
        <v>3230.9847465669027</v>
      </c>
      <c r="BO78" s="91">
        <v>2478.6432204251109</v>
      </c>
      <c r="BP78" s="91">
        <v>2422.8034181651724</v>
      </c>
      <c r="BQ78" s="91">
        <v>2372.4983254733452</v>
      </c>
      <c r="BR78" s="91">
        <v>2314.4857168087888</v>
      </c>
      <c r="BS78" s="91">
        <v>2247.3062236412848</v>
      </c>
      <c r="BT78" s="91">
        <v>2169.5490473890973</v>
      </c>
      <c r="BU78" s="91">
        <v>2105.3358222369993</v>
      </c>
      <c r="BV78" s="91">
        <v>2033.631670472384</v>
      </c>
      <c r="BW78" s="91">
        <v>1969.7804778422535</v>
      </c>
      <c r="BX78" s="91">
        <v>1911.5506021321671</v>
      </c>
      <c r="BY78" s="91">
        <v>1892.6215817100026</v>
      </c>
      <c r="BZ78" s="91">
        <v>1884.2415139153209</v>
      </c>
      <c r="CA78" s="91">
        <v>1881.2669177160551</v>
      </c>
      <c r="CB78" s="92">
        <v>1879.6833938424281</v>
      </c>
    </row>
    <row r="79" spans="1:80" x14ac:dyDescent="0.4">
      <c r="A79" s="89"/>
      <c r="B79" s="50" t="s">
        <v>242</v>
      </c>
      <c r="C79" s="90" t="s">
        <v>189</v>
      </c>
      <c r="D79" s="91">
        <v>0</v>
      </c>
      <c r="E79" s="91">
        <v>0</v>
      </c>
      <c r="F79" s="91">
        <v>0</v>
      </c>
      <c r="G79" s="91">
        <v>0</v>
      </c>
      <c r="H79" s="91">
        <v>0</v>
      </c>
      <c r="I79" s="91">
        <v>0</v>
      </c>
      <c r="J79" s="91">
        <v>0</v>
      </c>
      <c r="K79" s="91">
        <v>0</v>
      </c>
      <c r="L79" s="91">
        <v>0</v>
      </c>
      <c r="M79" s="91">
        <v>0</v>
      </c>
      <c r="N79" s="91">
        <v>0</v>
      </c>
      <c r="O79" s="91">
        <v>0</v>
      </c>
      <c r="P79" s="91">
        <v>0</v>
      </c>
      <c r="Q79" s="91">
        <v>0</v>
      </c>
      <c r="R79" s="91">
        <v>0</v>
      </c>
      <c r="S79" s="91">
        <v>0</v>
      </c>
      <c r="T79" s="91">
        <v>0</v>
      </c>
      <c r="U79" s="91">
        <v>0</v>
      </c>
      <c r="V79" s="91">
        <v>0</v>
      </c>
      <c r="W79" s="91">
        <v>0</v>
      </c>
      <c r="X79" s="91">
        <v>0</v>
      </c>
      <c r="Y79" s="91">
        <v>0</v>
      </c>
      <c r="Z79" s="91">
        <v>0</v>
      </c>
      <c r="AA79" s="91">
        <v>0</v>
      </c>
      <c r="AB79" s="91">
        <v>0</v>
      </c>
      <c r="AC79" s="91">
        <v>0</v>
      </c>
      <c r="AD79" s="91">
        <v>0</v>
      </c>
      <c r="AE79" s="91">
        <v>0</v>
      </c>
      <c r="AF79" s="91">
        <v>0</v>
      </c>
      <c r="AG79" s="91">
        <v>0</v>
      </c>
      <c r="AH79" s="91">
        <v>0</v>
      </c>
      <c r="AI79" s="91">
        <v>0</v>
      </c>
      <c r="AJ79" s="91">
        <v>0</v>
      </c>
      <c r="AK79" s="91">
        <v>0</v>
      </c>
      <c r="AL79" s="91">
        <v>0</v>
      </c>
      <c r="AM79" s="91">
        <v>0</v>
      </c>
      <c r="AN79" s="91">
        <v>0</v>
      </c>
      <c r="AO79" s="91">
        <v>0</v>
      </c>
      <c r="AP79" s="91">
        <v>0</v>
      </c>
      <c r="AQ79" s="91">
        <v>0</v>
      </c>
      <c r="AR79" s="91">
        <v>72.530961634133106</v>
      </c>
      <c r="AS79" s="91">
        <v>50.902837445325609</v>
      </c>
      <c r="AT79" s="91">
        <v>19.706154911783333</v>
      </c>
      <c r="AU79" s="91">
        <v>7.3952819206683529</v>
      </c>
      <c r="AV79" s="91">
        <v>3.7568705210625355</v>
      </c>
      <c r="AW79" s="91">
        <v>2.1479114037737923</v>
      </c>
      <c r="AX79" s="91">
        <v>1.3721409487444025</v>
      </c>
      <c r="AY79" s="91">
        <v>2.5111568675209011</v>
      </c>
      <c r="AZ79" s="91">
        <v>0</v>
      </c>
      <c r="BA79" s="91">
        <v>0.3412321537183986</v>
      </c>
      <c r="BB79" s="91">
        <v>0.8004249464087162</v>
      </c>
      <c r="BC79" s="91">
        <v>0.32277427236355705</v>
      </c>
      <c r="BD79" s="91">
        <v>6.4197143979634802E-2</v>
      </c>
      <c r="BE79" s="91">
        <v>0.49284282006799579</v>
      </c>
      <c r="BF79" s="91">
        <v>0.48166103231835261</v>
      </c>
      <c r="BG79" s="91">
        <v>0.17533639627410108</v>
      </c>
      <c r="BH79" s="91">
        <v>0.11680681809944589</v>
      </c>
      <c r="BI79" s="91">
        <v>0</v>
      </c>
      <c r="BJ79" s="91">
        <v>0</v>
      </c>
      <c r="BK79" s="91">
        <v>0</v>
      </c>
      <c r="BL79" s="91">
        <v>0</v>
      </c>
      <c r="BM79" s="91">
        <v>0</v>
      </c>
      <c r="BN79" s="91">
        <v>0</v>
      </c>
      <c r="BO79" s="91">
        <v>0</v>
      </c>
      <c r="BP79" s="91">
        <v>0</v>
      </c>
      <c r="BQ79" s="91">
        <v>0</v>
      </c>
      <c r="BR79" s="91">
        <v>0</v>
      </c>
      <c r="BS79" s="91">
        <v>0</v>
      </c>
      <c r="BT79" s="91">
        <v>0</v>
      </c>
      <c r="BU79" s="91">
        <v>0</v>
      </c>
      <c r="BV79" s="91">
        <v>0</v>
      </c>
      <c r="BW79" s="91">
        <v>0</v>
      </c>
      <c r="BX79" s="91">
        <v>0</v>
      </c>
      <c r="BY79" s="91">
        <v>0</v>
      </c>
      <c r="BZ79" s="91">
        <v>0</v>
      </c>
      <c r="CA79" s="91">
        <v>0</v>
      </c>
      <c r="CB79" s="92">
        <v>0</v>
      </c>
    </row>
    <row r="80" spans="1:80" x14ac:dyDescent="0.4">
      <c r="A80" s="89"/>
      <c r="B80" s="50" t="s">
        <v>243</v>
      </c>
      <c r="C80" s="90" t="s">
        <v>179</v>
      </c>
      <c r="D80" s="91">
        <v>400.58441505539668</v>
      </c>
      <c r="E80" s="91">
        <v>742.40541385266692</v>
      </c>
      <c r="F80" s="91">
        <v>847.11370658056182</v>
      </c>
      <c r="G80" s="91">
        <v>812.83122386240609</v>
      </c>
      <c r="H80" s="91">
        <v>890.348521685626</v>
      </c>
      <c r="I80" s="91">
        <v>1014.46702514029</v>
      </c>
      <c r="J80" s="91">
        <v>1079.3929147492686</v>
      </c>
      <c r="K80" s="91">
        <v>1234.0317414206536</v>
      </c>
      <c r="L80" s="91">
        <v>1238.2870958122962</v>
      </c>
      <c r="M80" s="91">
        <v>1246.3548284999742</v>
      </c>
      <c r="N80" s="91">
        <v>1548.4162856095202</v>
      </c>
      <c r="O80" s="91">
        <v>1612.4747641989445</v>
      </c>
      <c r="P80" s="91">
        <v>1614.335128968002</v>
      </c>
      <c r="Q80" s="91">
        <v>1838.5305567413764</v>
      </c>
      <c r="R80" s="91">
        <v>1824.5630556861281</v>
      </c>
      <c r="S80" s="91">
        <v>2146.6482072011572</v>
      </c>
      <c r="T80" s="91">
        <v>2182.4180796940445</v>
      </c>
      <c r="U80" s="91">
        <v>2443.097250238111</v>
      </c>
      <c r="V80" s="91">
        <v>2339.6301220322625</v>
      </c>
      <c r="W80" s="91">
        <v>2391.8925944895736</v>
      </c>
      <c r="X80" s="91">
        <v>2379.0300880505129</v>
      </c>
      <c r="Y80" s="91">
        <v>2318.4396096127989</v>
      </c>
      <c r="Z80" s="91">
        <v>0</v>
      </c>
      <c r="AA80" s="91">
        <v>0</v>
      </c>
      <c r="AB80" s="91">
        <v>0</v>
      </c>
      <c r="AC80" s="91">
        <v>0</v>
      </c>
      <c r="AD80" s="91">
        <v>0</v>
      </c>
      <c r="AE80" s="91">
        <v>0</v>
      </c>
      <c r="AF80" s="91">
        <v>0</v>
      </c>
      <c r="AG80" s="91">
        <v>0</v>
      </c>
      <c r="AH80" s="91">
        <v>0</v>
      </c>
      <c r="AI80" s="91">
        <v>0.24875747161752607</v>
      </c>
      <c r="AJ80" s="91">
        <v>0.2088184073225671</v>
      </c>
      <c r="AK80" s="91">
        <v>0.18892445007285519</v>
      </c>
      <c r="AL80" s="91">
        <v>0.17597131911272473</v>
      </c>
      <c r="AM80" s="91">
        <v>0.16794892983190418</v>
      </c>
      <c r="AN80" s="91">
        <v>0.1589120752208267</v>
      </c>
      <c r="AO80" s="91">
        <v>0.15052967478597604</v>
      </c>
      <c r="AP80" s="91">
        <v>0.14454004064919126</v>
      </c>
      <c r="AQ80" s="91">
        <v>0.13688017105472824</v>
      </c>
      <c r="AR80" s="91">
        <v>0.12848708881157325</v>
      </c>
      <c r="AS80" s="91">
        <v>0.11924297219066632</v>
      </c>
      <c r="AT80" s="91">
        <v>1.8363763779501757E-2</v>
      </c>
      <c r="AU80" s="91">
        <v>0</v>
      </c>
      <c r="AV80" s="91">
        <v>4.227113656975753</v>
      </c>
      <c r="AW80" s="91">
        <v>0</v>
      </c>
      <c r="AX80" s="91">
        <v>0</v>
      </c>
      <c r="AY80" s="91">
        <v>-1.0766625975086876E-4</v>
      </c>
      <c r="AZ80" s="91">
        <v>0</v>
      </c>
      <c r="BA80" s="91">
        <v>0.9782124899559167</v>
      </c>
      <c r="BB80" s="91">
        <v>0.12842639070067763</v>
      </c>
      <c r="BC80" s="91">
        <v>1.3923916883171263</v>
      </c>
      <c r="BD80" s="91">
        <v>0.34820812068052087</v>
      </c>
      <c r="BE80" s="91">
        <v>0.25511100712467083</v>
      </c>
      <c r="BF80" s="91">
        <v>0.27885638713167793</v>
      </c>
      <c r="BG80" s="91">
        <v>0.20949523971200515</v>
      </c>
      <c r="BH80" s="91">
        <v>0</v>
      </c>
      <c r="BI80" s="91">
        <v>0</v>
      </c>
      <c r="BJ80" s="91">
        <v>-0.18942234178020126</v>
      </c>
      <c r="BK80" s="91">
        <v>0</v>
      </c>
      <c r="BL80" s="91">
        <v>0</v>
      </c>
      <c r="BM80" s="91">
        <v>0</v>
      </c>
      <c r="BN80" s="91">
        <v>0</v>
      </c>
      <c r="BO80" s="91">
        <v>0</v>
      </c>
      <c r="BP80" s="91">
        <v>0</v>
      </c>
      <c r="BQ80" s="91">
        <v>0</v>
      </c>
      <c r="BR80" s="91">
        <v>0</v>
      </c>
      <c r="BS80" s="91">
        <v>0</v>
      </c>
      <c r="BT80" s="91">
        <v>0</v>
      </c>
      <c r="BU80" s="91">
        <v>0</v>
      </c>
      <c r="BV80" s="91">
        <v>0</v>
      </c>
      <c r="BW80" s="91">
        <v>0</v>
      </c>
      <c r="BX80" s="91">
        <v>0</v>
      </c>
      <c r="BY80" s="91">
        <v>0</v>
      </c>
      <c r="BZ80" s="91">
        <v>0</v>
      </c>
      <c r="CA80" s="91">
        <v>0</v>
      </c>
      <c r="CB80" s="92">
        <v>0</v>
      </c>
    </row>
    <row r="81" spans="1:80" s="66" customFormat="1" ht="25.5" customHeight="1" x14ac:dyDescent="0.4">
      <c r="A81" s="100"/>
      <c r="B81" s="66" t="s">
        <v>244</v>
      </c>
      <c r="C81" s="101"/>
      <c r="D81" s="52">
        <v>15602.928497157725</v>
      </c>
      <c r="E81" s="52">
        <v>19296.085060918445</v>
      </c>
      <c r="F81" s="52">
        <v>19225.387281317209</v>
      </c>
      <c r="G81" s="52">
        <v>18841.838586355632</v>
      </c>
      <c r="H81" s="52">
        <v>20851.908580383599</v>
      </c>
      <c r="I81" s="52">
        <v>21519.875829404547</v>
      </c>
      <c r="J81" s="52">
        <v>21670.491245396803</v>
      </c>
      <c r="K81" s="52">
        <v>23396.94386198555</v>
      </c>
      <c r="L81" s="52">
        <v>22915.320444767927</v>
      </c>
      <c r="M81" s="52">
        <v>23477.483158357041</v>
      </c>
      <c r="N81" s="52">
        <v>28067.771261682432</v>
      </c>
      <c r="O81" s="52">
        <v>29306.674583771935</v>
      </c>
      <c r="P81" s="52">
        <v>29559.986327269158</v>
      </c>
      <c r="Q81" s="52">
        <v>31868.54696065883</v>
      </c>
      <c r="R81" s="52">
        <v>32746.628975444164</v>
      </c>
      <c r="S81" s="52">
        <v>36995.926167133162</v>
      </c>
      <c r="T81" s="52">
        <v>36662.007826778128</v>
      </c>
      <c r="U81" s="52">
        <v>41174.521436523864</v>
      </c>
      <c r="V81" s="52">
        <v>41436.924259352949</v>
      </c>
      <c r="W81" s="52">
        <v>45795.631994427684</v>
      </c>
      <c r="X81" s="52">
        <v>49486.9458709104</v>
      </c>
      <c r="Y81" s="52">
        <v>49492.630583811042</v>
      </c>
      <c r="Z81" s="52">
        <v>48292.959274617904</v>
      </c>
      <c r="AA81" s="52">
        <v>52228.397767890812</v>
      </c>
      <c r="AB81" s="52">
        <v>55738.086033466861</v>
      </c>
      <c r="AC81" s="52">
        <v>57581.914365928911</v>
      </c>
      <c r="AD81" s="52">
        <v>60007.158031987696</v>
      </c>
      <c r="AE81" s="52">
        <v>65220.502890739757</v>
      </c>
      <c r="AF81" s="52">
        <v>68144.435060666263</v>
      </c>
      <c r="AG81" s="52">
        <v>72049.767558724736</v>
      </c>
      <c r="AH81" s="52">
        <v>76897.368198289114</v>
      </c>
      <c r="AI81" s="52">
        <v>77848.899500176412</v>
      </c>
      <c r="AJ81" s="52">
        <v>78857.000036986079</v>
      </c>
      <c r="AK81" s="52">
        <v>87214.799744957767</v>
      </c>
      <c r="AL81" s="52">
        <v>92760.523986273416</v>
      </c>
      <c r="AM81" s="52">
        <v>98899.694429277137</v>
      </c>
      <c r="AN81" s="52">
        <v>101309.25539993925</v>
      </c>
      <c r="AO81" s="52">
        <v>104788.87480401891</v>
      </c>
      <c r="AP81" s="52">
        <v>108206.66855310784</v>
      </c>
      <c r="AQ81" s="52">
        <v>106540.09711838455</v>
      </c>
      <c r="AR81" s="52">
        <v>101328.66686903726</v>
      </c>
      <c r="AS81" s="52">
        <v>99993.677527618827</v>
      </c>
      <c r="AT81" s="52">
        <v>103716.3336528631</v>
      </c>
      <c r="AU81" s="52">
        <v>115073.58657093853</v>
      </c>
      <c r="AV81" s="52">
        <v>127299.64111169685</v>
      </c>
      <c r="AW81" s="52">
        <v>136101.91246022648</v>
      </c>
      <c r="AX81" s="52">
        <v>138293.99133491502</v>
      </c>
      <c r="AY81" s="52">
        <v>140458.24889001538</v>
      </c>
      <c r="AZ81" s="52">
        <v>140448.66305103572</v>
      </c>
      <c r="BA81" s="52">
        <v>141569.47651422449</v>
      </c>
      <c r="BB81" s="52">
        <v>142710.56751217481</v>
      </c>
      <c r="BC81" s="52">
        <v>147328.73285842061</v>
      </c>
      <c r="BD81" s="52">
        <v>147907.0693784226</v>
      </c>
      <c r="BE81" s="52">
        <v>153769.88938328854</v>
      </c>
      <c r="BF81" s="52">
        <v>155344.92050010906</v>
      </c>
      <c r="BG81" s="52">
        <v>146054.69772691821</v>
      </c>
      <c r="BH81" s="52">
        <v>149153.61217396526</v>
      </c>
      <c r="BI81" s="52">
        <v>151777.79302716284</v>
      </c>
      <c r="BJ81" s="52">
        <v>151933.94728680179</v>
      </c>
      <c r="BK81" s="52">
        <v>156723.0526562614</v>
      </c>
      <c r="BL81" s="52">
        <v>164341.56645055473</v>
      </c>
      <c r="BM81" s="52">
        <v>176260.96889702629</v>
      </c>
      <c r="BN81" s="52">
        <v>179565.89783592703</v>
      </c>
      <c r="BO81" s="52">
        <v>183323.59935464742</v>
      </c>
      <c r="BP81" s="52">
        <v>188203.1070628461</v>
      </c>
      <c r="BQ81" s="52">
        <v>181957.28881130475</v>
      </c>
      <c r="BR81" s="52">
        <v>183994.17657518212</v>
      </c>
      <c r="BS81" s="52">
        <v>186233.39802138889</v>
      </c>
      <c r="BT81" s="52">
        <v>184107.34912074101</v>
      </c>
      <c r="BU81" s="52">
        <v>185431.27942694863</v>
      </c>
      <c r="BV81" s="52">
        <v>187408.95556428868</v>
      </c>
      <c r="BW81" s="52">
        <v>192001.05334834615</v>
      </c>
      <c r="BX81" s="52">
        <v>184674.9865071277</v>
      </c>
      <c r="BY81" s="52">
        <v>187078.65299252921</v>
      </c>
      <c r="BZ81" s="52">
        <v>191346.02792868749</v>
      </c>
      <c r="CA81" s="52">
        <v>196427.69830659559</v>
      </c>
      <c r="CB81" s="53">
        <v>201097.78834820891</v>
      </c>
    </row>
    <row r="82" spans="1:80" ht="26.25" customHeight="1" x14ac:dyDescent="0.4">
      <c r="A82" s="89"/>
      <c r="B82" s="14" t="s">
        <v>245</v>
      </c>
      <c r="D82" s="109">
        <v>8303.0224211482237</v>
      </c>
      <c r="E82" s="109">
        <v>11455.638320709195</v>
      </c>
      <c r="F82" s="109">
        <v>11207.723723866986</v>
      </c>
      <c r="G82" s="109">
        <v>11071.524215281077</v>
      </c>
      <c r="H82" s="109">
        <v>12090.986721984558</v>
      </c>
      <c r="I82" s="109">
        <v>12429.197292433111</v>
      </c>
      <c r="J82" s="109">
        <v>12402.689400815161</v>
      </c>
      <c r="K82" s="109">
        <v>14488.078895753548</v>
      </c>
      <c r="L82" s="109">
        <v>14104.790938526097</v>
      </c>
      <c r="M82" s="109">
        <v>14802.138796540017</v>
      </c>
      <c r="N82" s="109">
        <v>18707.485771772484</v>
      </c>
      <c r="O82" s="109">
        <v>19336.675839855445</v>
      </c>
      <c r="P82" s="109">
        <v>19303.959987501428</v>
      </c>
      <c r="Q82" s="109">
        <v>21643.772670209863</v>
      </c>
      <c r="R82" s="109">
        <v>22227.038053511162</v>
      </c>
      <c r="S82" s="109">
        <v>25708.900771384499</v>
      </c>
      <c r="T82" s="109">
        <v>25570.540599839896</v>
      </c>
      <c r="U82" s="109">
        <v>29634.521435217721</v>
      </c>
      <c r="V82" s="109">
        <v>29565.030388507184</v>
      </c>
      <c r="W82" s="109">
        <v>32458.819751714382</v>
      </c>
      <c r="X82" s="109">
        <v>33836.827940862699</v>
      </c>
      <c r="Y82" s="109">
        <v>33539.314855990815</v>
      </c>
      <c r="Z82" s="109">
        <v>33487.013916369171</v>
      </c>
      <c r="AA82" s="109">
        <v>36433.190801914658</v>
      </c>
      <c r="AB82" s="109">
        <v>38014.155374479727</v>
      </c>
      <c r="AC82" s="109">
        <v>40297.922979507057</v>
      </c>
      <c r="AD82" s="109">
        <v>42762.460112083827</v>
      </c>
      <c r="AE82" s="109">
        <v>45987.340123394926</v>
      </c>
      <c r="AF82" s="109">
        <v>47832.061685886722</v>
      </c>
      <c r="AG82" s="109">
        <v>48954.377973262504</v>
      </c>
      <c r="AH82" s="109">
        <v>50673.878369186932</v>
      </c>
      <c r="AI82" s="109">
        <v>49490.298978306819</v>
      </c>
      <c r="AJ82" s="109">
        <v>50565.377333159624</v>
      </c>
      <c r="AK82" s="109">
        <v>53097.216692975955</v>
      </c>
      <c r="AL82" s="109">
        <v>53407.29535071196</v>
      </c>
      <c r="AM82" s="109">
        <v>55417.548546867321</v>
      </c>
      <c r="AN82" s="109">
        <v>55256.377088868459</v>
      </c>
      <c r="AO82" s="109">
        <v>56318.168993259838</v>
      </c>
      <c r="AP82" s="109">
        <v>58436.570016195685</v>
      </c>
      <c r="AQ82" s="109">
        <v>57960.735826325981</v>
      </c>
      <c r="AR82" s="109">
        <v>55750.988974346554</v>
      </c>
      <c r="AS82" s="109">
        <v>55054.615402465795</v>
      </c>
      <c r="AT82" s="109">
        <v>56024.438649455136</v>
      </c>
      <c r="AU82" s="109">
        <v>61182.661659126905</v>
      </c>
      <c r="AV82" s="109">
        <v>63128.106094821509</v>
      </c>
      <c r="AW82" s="109">
        <v>65277.34717292407</v>
      </c>
      <c r="AX82" s="109">
        <v>64898.962004061483</v>
      </c>
      <c r="AY82" s="109">
        <v>64444.230356249136</v>
      </c>
      <c r="AZ82" s="109">
        <v>64207.981545527298</v>
      </c>
      <c r="BA82" s="109">
        <v>65394.803682437603</v>
      </c>
      <c r="BB82" s="109">
        <v>67227.047623584673</v>
      </c>
      <c r="BC82" s="109">
        <v>69737.565104661844</v>
      </c>
      <c r="BD82" s="109">
        <v>69736.731582923487</v>
      </c>
      <c r="BE82" s="109">
        <v>73628.982279319302</v>
      </c>
      <c r="BF82" s="109">
        <v>75610.259765678056</v>
      </c>
      <c r="BG82" s="109">
        <v>77423.220076999263</v>
      </c>
      <c r="BH82" s="109">
        <v>78419.719430199897</v>
      </c>
      <c r="BI82" s="109">
        <v>79838.303933872521</v>
      </c>
      <c r="BJ82" s="109">
        <v>80455.980890352614</v>
      </c>
      <c r="BK82" s="109">
        <v>83688.422286589965</v>
      </c>
      <c r="BL82" s="109">
        <v>87972.493468651388</v>
      </c>
      <c r="BM82" s="109">
        <v>92671.243566908553</v>
      </c>
      <c r="BN82" s="109">
        <v>94073.694250108732</v>
      </c>
      <c r="BO82" s="109">
        <v>97453.107337183668</v>
      </c>
      <c r="BP82" s="109">
        <v>101011.37971894146</v>
      </c>
      <c r="BQ82" s="109">
        <v>101614.87889423789</v>
      </c>
      <c r="BR82" s="109">
        <v>103343.03385744923</v>
      </c>
      <c r="BS82" s="109">
        <v>105792.93141494415</v>
      </c>
      <c r="BT82" s="109">
        <v>105783.68091160624</v>
      </c>
      <c r="BU82" s="109">
        <v>106219.56469830948</v>
      </c>
      <c r="BV82" s="109">
        <v>106813.64311846797</v>
      </c>
      <c r="BW82" s="109">
        <v>106857.6104351133</v>
      </c>
      <c r="BX82" s="109">
        <v>108464.59534538777</v>
      </c>
      <c r="BY82" s="109">
        <v>110711.55850937728</v>
      </c>
      <c r="BZ82" s="109">
        <v>114096.87037730173</v>
      </c>
      <c r="CA82" s="109">
        <v>117981.79962667877</v>
      </c>
      <c r="CB82" s="110">
        <v>121299.12704111358</v>
      </c>
    </row>
    <row r="83" spans="1:80" x14ac:dyDescent="0.4">
      <c r="A83" s="89"/>
      <c r="B83" s="14" t="s">
        <v>246</v>
      </c>
      <c r="D83" s="109">
        <v>2069.1343752861399</v>
      </c>
      <c r="E83" s="109">
        <v>2427.3429183356766</v>
      </c>
      <c r="F83" s="109">
        <v>2661.0077400021364</v>
      </c>
      <c r="G83" s="109">
        <v>2775.950677883885</v>
      </c>
      <c r="H83" s="109">
        <v>3190.19137981617</v>
      </c>
      <c r="I83" s="109">
        <v>3169.8800811526467</v>
      </c>
      <c r="J83" s="109">
        <v>3238.1787442478062</v>
      </c>
      <c r="K83" s="109">
        <v>2833.0587866417818</v>
      </c>
      <c r="L83" s="109">
        <v>2834.0419758873873</v>
      </c>
      <c r="M83" s="109">
        <v>2671.3985213010201</v>
      </c>
      <c r="N83" s="109">
        <v>2874.3840344131659</v>
      </c>
      <c r="O83" s="109">
        <v>3439.8014821740608</v>
      </c>
      <c r="P83" s="109">
        <v>3817.8281376779491</v>
      </c>
      <c r="Q83" s="109">
        <v>3510.8546680630525</v>
      </c>
      <c r="R83" s="109">
        <v>3975.4383699682485</v>
      </c>
      <c r="S83" s="109">
        <v>4254.1597105335604</v>
      </c>
      <c r="T83" s="109">
        <v>4172.37977051096</v>
      </c>
      <c r="U83" s="109">
        <v>4359.6343529285305</v>
      </c>
      <c r="V83" s="109">
        <v>5018.3126265652354</v>
      </c>
      <c r="W83" s="109">
        <v>6331.8666691463868</v>
      </c>
      <c r="X83" s="109">
        <v>6690.9246214089499</v>
      </c>
      <c r="Y83" s="109">
        <v>6867.7754829751057</v>
      </c>
      <c r="Z83" s="109">
        <v>7487.3010969419965</v>
      </c>
      <c r="AA83" s="109">
        <v>8471.7725917418993</v>
      </c>
      <c r="AB83" s="109">
        <v>9619.9040619248899</v>
      </c>
      <c r="AC83" s="109">
        <v>10191.111599970234</v>
      </c>
      <c r="AD83" s="109">
        <v>10504.711115674025</v>
      </c>
      <c r="AE83" s="109">
        <v>11532.493842665257</v>
      </c>
      <c r="AF83" s="109">
        <v>12764.746937412396</v>
      </c>
      <c r="AG83" s="109">
        <v>13525.312987023979</v>
      </c>
      <c r="AH83" s="109">
        <v>13041.499098456141</v>
      </c>
      <c r="AI83" s="109">
        <v>12189.116109258779</v>
      </c>
      <c r="AJ83" s="109">
        <v>13329.575000757201</v>
      </c>
      <c r="AK83" s="109">
        <v>18442.962253153852</v>
      </c>
      <c r="AL83" s="109">
        <v>23219.415556924032</v>
      </c>
      <c r="AM83" s="109">
        <v>26449.15729969438</v>
      </c>
      <c r="AN83" s="109">
        <v>28559.148451769572</v>
      </c>
      <c r="AO83" s="109">
        <v>30687.983033034317</v>
      </c>
      <c r="AP83" s="109">
        <v>31740.992926562401</v>
      </c>
      <c r="AQ83" s="109">
        <v>30573.760327040687</v>
      </c>
      <c r="AR83" s="109">
        <v>28378.501117496042</v>
      </c>
      <c r="AS83" s="109">
        <v>28221.378275862782</v>
      </c>
      <c r="AT83" s="109">
        <v>30847.151067457446</v>
      </c>
      <c r="AU83" s="109">
        <v>35224.222252402542</v>
      </c>
      <c r="AV83" s="109">
        <v>43178.597564615178</v>
      </c>
      <c r="AW83" s="109">
        <v>47597.366702079504</v>
      </c>
      <c r="AX83" s="109">
        <v>49441.408344998912</v>
      </c>
      <c r="AY83" s="109">
        <v>50487.067894996748</v>
      </c>
      <c r="AZ83" s="109">
        <v>49402.440938610176</v>
      </c>
      <c r="BA83" s="109">
        <v>47985.451234538967</v>
      </c>
      <c r="BB83" s="109">
        <v>46611.259150908721</v>
      </c>
      <c r="BC83" s="109">
        <v>45703.920916141091</v>
      </c>
      <c r="BD83" s="109">
        <v>43284.29906824747</v>
      </c>
      <c r="BE83" s="109">
        <v>44553.664869049462</v>
      </c>
      <c r="BF83" s="109">
        <v>45482.622877232017</v>
      </c>
      <c r="BG83" s="109">
        <v>46047.270797339181</v>
      </c>
      <c r="BH83" s="109">
        <v>47028.833669072694</v>
      </c>
      <c r="BI83" s="109">
        <v>46812.382199243562</v>
      </c>
      <c r="BJ83" s="109">
        <v>47374.717119355868</v>
      </c>
      <c r="BK83" s="109">
        <v>48039.14856817582</v>
      </c>
      <c r="BL83" s="109">
        <v>49592.631552676707</v>
      </c>
      <c r="BM83" s="109">
        <v>55610.999938691602</v>
      </c>
      <c r="BN83" s="109">
        <v>57097.141498895522</v>
      </c>
      <c r="BO83" s="109">
        <v>57594.101522103971</v>
      </c>
      <c r="BP83" s="109">
        <v>58088.293414313215</v>
      </c>
      <c r="BQ83" s="109">
        <v>51185.186100743274</v>
      </c>
      <c r="BR83" s="109">
        <v>50119.226877707319</v>
      </c>
      <c r="BS83" s="109">
        <v>49222.153393369248</v>
      </c>
      <c r="BT83" s="109">
        <v>47578.788999979493</v>
      </c>
      <c r="BU83" s="109">
        <v>47481.601408489798</v>
      </c>
      <c r="BV83" s="109">
        <v>48873.278968287705</v>
      </c>
      <c r="BW83" s="109">
        <v>52979.433782351945</v>
      </c>
      <c r="BX83" s="109">
        <v>46368.893317540278</v>
      </c>
      <c r="BY83" s="109">
        <v>45966.837361847727</v>
      </c>
      <c r="BZ83" s="109">
        <v>45987.191720811345</v>
      </c>
      <c r="CA83" s="109">
        <v>46221.823171117016</v>
      </c>
      <c r="CB83" s="110">
        <v>46863.68005151453</v>
      </c>
    </row>
    <row r="84" spans="1:80" x14ac:dyDescent="0.4">
      <c r="A84" s="89"/>
      <c r="B84" s="14" t="s">
        <v>247</v>
      </c>
      <c r="D84" s="109">
        <v>5230.7717007233623</v>
      </c>
      <c r="E84" s="109">
        <v>5413.1038218735757</v>
      </c>
      <c r="F84" s="109">
        <v>5356.6558174480879</v>
      </c>
      <c r="G84" s="109">
        <v>4994.3636931906685</v>
      </c>
      <c r="H84" s="109">
        <v>5570.7304785828737</v>
      </c>
      <c r="I84" s="109">
        <v>5920.7984558187836</v>
      </c>
      <c r="J84" s="109">
        <v>6029.6231003338335</v>
      </c>
      <c r="K84" s="109">
        <v>6075.8061795902195</v>
      </c>
      <c r="L84" s="109">
        <v>5976.4875303544413</v>
      </c>
      <c r="M84" s="109">
        <v>6003.9458405160058</v>
      </c>
      <c r="N84" s="109">
        <v>6485.9014554967789</v>
      </c>
      <c r="O84" s="109">
        <v>6530.197261742429</v>
      </c>
      <c r="P84" s="109">
        <v>6438.1982020897785</v>
      </c>
      <c r="Q84" s="109">
        <v>6713.919622385919</v>
      </c>
      <c r="R84" s="109">
        <v>6544.1525519647494</v>
      </c>
      <c r="S84" s="109">
        <v>7032.8656852150953</v>
      </c>
      <c r="T84" s="109">
        <v>6919.0874564272663</v>
      </c>
      <c r="U84" s="109">
        <v>7180.3656483776122</v>
      </c>
      <c r="V84" s="109">
        <v>6853.5812442805218</v>
      </c>
      <c r="W84" s="109">
        <v>7004.9455735669262</v>
      </c>
      <c r="X84" s="109">
        <v>8959.1933086387489</v>
      </c>
      <c r="Y84" s="109">
        <v>9085.5402448451205</v>
      </c>
      <c r="Z84" s="109">
        <v>7318.6442613067293</v>
      </c>
      <c r="AA84" s="109">
        <v>7323.4343742342517</v>
      </c>
      <c r="AB84" s="109">
        <v>8104.0265970622431</v>
      </c>
      <c r="AC84" s="109">
        <v>7092.8797864516227</v>
      </c>
      <c r="AD84" s="109">
        <v>6739.9868042298485</v>
      </c>
      <c r="AE84" s="109">
        <v>7700.6689246795759</v>
      </c>
      <c r="AF84" s="109">
        <v>7547.6264373671438</v>
      </c>
      <c r="AG84" s="109">
        <v>9570.0765984382397</v>
      </c>
      <c r="AH84" s="109">
        <v>13181.990730646046</v>
      </c>
      <c r="AI84" s="109">
        <v>16169.484412610813</v>
      </c>
      <c r="AJ84" s="109">
        <v>14962.047703069256</v>
      </c>
      <c r="AK84" s="109">
        <v>15674.62079882796</v>
      </c>
      <c r="AL84" s="109">
        <v>16133.813078637428</v>
      </c>
      <c r="AM84" s="109">
        <v>17032.98858271545</v>
      </c>
      <c r="AN84" s="109">
        <v>17493.729859301227</v>
      </c>
      <c r="AO84" s="109">
        <v>17782.722777724757</v>
      </c>
      <c r="AP84" s="109">
        <v>18029.105610349776</v>
      </c>
      <c r="AQ84" s="109">
        <v>18005.600965017908</v>
      </c>
      <c r="AR84" s="109">
        <v>17199.176777194669</v>
      </c>
      <c r="AS84" s="109">
        <v>16717.683849290261</v>
      </c>
      <c r="AT84" s="109">
        <v>16844.743935950519</v>
      </c>
      <c r="AU84" s="109">
        <v>18666.702659409078</v>
      </c>
      <c r="AV84" s="109">
        <v>20992.937452260187</v>
      </c>
      <c r="AW84" s="109">
        <v>23227.198585222919</v>
      </c>
      <c r="AX84" s="109">
        <v>23953.620985854643</v>
      </c>
      <c r="AY84" s="109">
        <v>25526.950638769493</v>
      </c>
      <c r="AZ84" s="109">
        <v>26838.240566898261</v>
      </c>
      <c r="BA84" s="109">
        <v>28189.221597247895</v>
      </c>
      <c r="BB84" s="109">
        <v>28872.260737681438</v>
      </c>
      <c r="BC84" s="109">
        <v>31887.246837617644</v>
      </c>
      <c r="BD84" s="109">
        <v>34886.038727251704</v>
      </c>
      <c r="BE84" s="109">
        <v>35587.242234919751</v>
      </c>
      <c r="BF84" s="109">
        <v>34252.037857198971</v>
      </c>
      <c r="BG84" s="109">
        <v>22584.206852579777</v>
      </c>
      <c r="BH84" s="109">
        <v>23705.05907469265</v>
      </c>
      <c r="BI84" s="109">
        <v>25127.106894046785</v>
      </c>
      <c r="BJ84" s="109">
        <v>24103.249277093317</v>
      </c>
      <c r="BK84" s="109">
        <v>24995.481801495651</v>
      </c>
      <c r="BL84" s="109">
        <v>26776.441429226616</v>
      </c>
      <c r="BM84" s="109">
        <v>27978.725391426109</v>
      </c>
      <c r="BN84" s="109">
        <v>28395.062086922797</v>
      </c>
      <c r="BO84" s="109">
        <v>28276.39049535969</v>
      </c>
      <c r="BP84" s="109">
        <v>29103.433929591392</v>
      </c>
      <c r="BQ84" s="109">
        <v>29157.223816323611</v>
      </c>
      <c r="BR84" s="109">
        <v>30531.915840025536</v>
      </c>
      <c r="BS84" s="109">
        <v>31218.313213075497</v>
      </c>
      <c r="BT84" s="109">
        <v>30744.879209155275</v>
      </c>
      <c r="BU84" s="109">
        <v>31730.113320149383</v>
      </c>
      <c r="BV84" s="109">
        <v>31722.03347753295</v>
      </c>
      <c r="BW84" s="109">
        <v>32164.009130880891</v>
      </c>
      <c r="BX84" s="109">
        <v>29841.497844199686</v>
      </c>
      <c r="BY84" s="109">
        <v>30400.257121304196</v>
      </c>
      <c r="BZ84" s="109">
        <v>31261.965830574383</v>
      </c>
      <c r="CA84" s="109">
        <v>32224.075508799815</v>
      </c>
      <c r="CB84" s="110">
        <v>32934.98125558078</v>
      </c>
    </row>
    <row r="85" spans="1:80" x14ac:dyDescent="0.4">
      <c r="A85" s="89"/>
      <c r="BL85" s="105"/>
      <c r="BX85" s="109"/>
      <c r="BY85" s="109"/>
      <c r="BZ85" s="109"/>
      <c r="CA85" s="109"/>
      <c r="CB85" s="110"/>
    </row>
    <row r="86" spans="1:80" s="66" customFormat="1" ht="26.25" customHeight="1" x14ac:dyDescent="0.4">
      <c r="A86" s="100"/>
      <c r="B86" s="125" t="s">
        <v>248</v>
      </c>
      <c r="C86" s="126"/>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8">
        <v>108165.7250609443</v>
      </c>
      <c r="AV86" s="128">
        <v>119683.68477382808</v>
      </c>
      <c r="AW86" s="128">
        <v>127944.18292099361</v>
      </c>
      <c r="AX86" s="128">
        <v>129859.96500549668</v>
      </c>
      <c r="AY86" s="128">
        <v>131884.02427615057</v>
      </c>
      <c r="AZ86" s="128">
        <v>132000.03153661903</v>
      </c>
      <c r="BA86" s="128">
        <v>133341.25201337997</v>
      </c>
      <c r="BB86" s="128">
        <v>134758.49416468592</v>
      </c>
      <c r="BC86" s="128">
        <v>139426.41568254106</v>
      </c>
      <c r="BD86" s="128">
        <v>140217.96218876165</v>
      </c>
      <c r="BE86" s="128">
        <v>146155.1970261863</v>
      </c>
      <c r="BF86" s="128">
        <v>147890.58275931797</v>
      </c>
      <c r="BG86" s="128">
        <v>139037.60696329872</v>
      </c>
      <c r="BH86" s="128">
        <v>148505.33188598038</v>
      </c>
      <c r="BI86" s="128">
        <v>151051.6805039311</v>
      </c>
      <c r="BJ86" s="128">
        <v>151279.57327446056</v>
      </c>
      <c r="BK86" s="128">
        <v>156127.21030320626</v>
      </c>
      <c r="BL86" s="129">
        <v>163303.82970459241</v>
      </c>
      <c r="BM86" s="128">
        <v>175163.3098877219</v>
      </c>
      <c r="BN86" s="128">
        <v>178428.8314817106</v>
      </c>
      <c r="BO86" s="128">
        <v>182198.1158618542</v>
      </c>
      <c r="BP86" s="128">
        <v>187061.459206862</v>
      </c>
      <c r="BQ86" s="128">
        <v>180862.33151756614</v>
      </c>
      <c r="BR86" s="128">
        <v>182634.67264322299</v>
      </c>
      <c r="BS86" s="128">
        <v>185163.38435763679</v>
      </c>
      <c r="BT86" s="128">
        <v>183154.20809490359</v>
      </c>
      <c r="BU86" s="128">
        <v>184374.44753786139</v>
      </c>
      <c r="BV86" s="128">
        <v>186538.6750945494</v>
      </c>
      <c r="BW86" s="128">
        <v>191178.26617828029</v>
      </c>
      <c r="BX86" s="128">
        <v>183733.72786881699</v>
      </c>
      <c r="BY86" s="128">
        <v>186144.66632990405</v>
      </c>
      <c r="BZ86" s="128">
        <v>190416.15725717432</v>
      </c>
      <c r="CA86" s="128">
        <v>195492.75417928438</v>
      </c>
      <c r="CB86" s="130">
        <v>200152.36880444412</v>
      </c>
    </row>
    <row r="87" spans="1:80" s="66" customFormat="1" ht="15" customHeight="1" x14ac:dyDescent="0.4">
      <c r="A87" s="100"/>
      <c r="B87" s="64" t="s">
        <v>249</v>
      </c>
      <c r="C87" s="108"/>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29"/>
      <c r="AV87" s="129"/>
      <c r="AW87" s="129"/>
      <c r="AX87" s="129"/>
      <c r="AY87" s="129"/>
      <c r="AZ87" s="129"/>
      <c r="BA87" s="129"/>
      <c r="BB87" s="129"/>
      <c r="BC87" s="129"/>
      <c r="BD87" s="129"/>
      <c r="BE87" s="129"/>
      <c r="BF87" s="129"/>
      <c r="BG87" s="129"/>
      <c r="BH87" s="129"/>
      <c r="BI87" s="129"/>
      <c r="BJ87" s="129"/>
      <c r="BK87" s="129"/>
      <c r="BL87" s="129">
        <f t="shared" ref="BL87:CB87" si="14">SUM(BL88:BL89)</f>
        <v>157275.67893670057</v>
      </c>
      <c r="BM87" s="129">
        <f t="shared" si="14"/>
        <v>168593.56333261018</v>
      </c>
      <c r="BN87" s="129">
        <f t="shared" si="14"/>
        <v>171665.68125825986</v>
      </c>
      <c r="BO87" s="129">
        <f t="shared" si="14"/>
        <v>175702.64053183497</v>
      </c>
      <c r="BP87" s="129">
        <f t="shared" si="14"/>
        <v>180728.05464536039</v>
      </c>
      <c r="BQ87" s="129">
        <f t="shared" si="14"/>
        <v>180180.3435222847</v>
      </c>
      <c r="BR87" s="129">
        <f t="shared" si="14"/>
        <v>181965.61848471971</v>
      </c>
      <c r="BS87" s="129">
        <f t="shared" si="14"/>
        <v>184489.40829879724</v>
      </c>
      <c r="BT87" s="129">
        <f t="shared" si="14"/>
        <v>182489.67746361269</v>
      </c>
      <c r="BU87" s="129">
        <f t="shared" si="14"/>
        <v>183692.88682578431</v>
      </c>
      <c r="BV87" s="129">
        <f t="shared" si="14"/>
        <v>186061.70414780622</v>
      </c>
      <c r="BW87" s="129">
        <f t="shared" si="14"/>
        <v>190931.26617828029</v>
      </c>
      <c r="BX87" s="129">
        <f t="shared" si="14"/>
        <v>183733.72786881699</v>
      </c>
      <c r="BY87" s="129">
        <f t="shared" si="14"/>
        <v>186144.66632990405</v>
      </c>
      <c r="BZ87" s="129">
        <f t="shared" si="14"/>
        <v>190416.15725717432</v>
      </c>
      <c r="CA87" s="129">
        <f t="shared" si="14"/>
        <v>195492.75417928438</v>
      </c>
      <c r="CB87" s="132">
        <f t="shared" si="14"/>
        <v>200152.36880444409</v>
      </c>
    </row>
    <row r="88" spans="1:80" x14ac:dyDescent="0.4">
      <c r="A88" s="89"/>
      <c r="B88" s="64" t="s">
        <v>250</v>
      </c>
      <c r="C88" s="101"/>
      <c r="D88" s="114"/>
      <c r="E88" s="114"/>
      <c r="F88" s="114"/>
      <c r="G88" s="114"/>
      <c r="H88" s="114"/>
      <c r="I88" s="114"/>
      <c r="J88" s="114"/>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91">
        <v>0</v>
      </c>
      <c r="AV88" s="91">
        <v>0</v>
      </c>
      <c r="AW88" s="91">
        <v>0</v>
      </c>
      <c r="AX88" s="91">
        <v>0</v>
      </c>
      <c r="AY88" s="91">
        <v>0</v>
      </c>
      <c r="AZ88" s="91">
        <v>0</v>
      </c>
      <c r="BA88" s="91">
        <v>0</v>
      </c>
      <c r="BB88" s="91">
        <v>0</v>
      </c>
      <c r="BC88" s="91">
        <v>0</v>
      </c>
      <c r="BD88" s="91">
        <v>0</v>
      </c>
      <c r="BE88" s="91">
        <v>0</v>
      </c>
      <c r="BF88" s="91">
        <v>0</v>
      </c>
      <c r="BG88" s="91">
        <v>0</v>
      </c>
      <c r="BH88" s="91">
        <v>0</v>
      </c>
      <c r="BI88" s="91">
        <v>0</v>
      </c>
      <c r="BJ88" s="91">
        <v>0</v>
      </c>
      <c r="BK88" s="91">
        <v>0</v>
      </c>
      <c r="BL88" s="91">
        <v>77301.012395928294</v>
      </c>
      <c r="BM88" s="91">
        <v>80155.761157534347</v>
      </c>
      <c r="BN88" s="91">
        <v>81138.904959499385</v>
      </c>
      <c r="BO88" s="91">
        <v>80648.835299429338</v>
      </c>
      <c r="BP88" s="91">
        <v>80662.920561636987</v>
      </c>
      <c r="BQ88" s="91">
        <v>79705.344596257259</v>
      </c>
      <c r="BR88" s="91">
        <v>81392.933190460652</v>
      </c>
      <c r="BS88" s="91">
        <v>82586.668221236556</v>
      </c>
      <c r="BT88" s="91">
        <v>80888.473300159516</v>
      </c>
      <c r="BU88" s="91">
        <v>81488.338392914084</v>
      </c>
      <c r="BV88" s="91">
        <v>83052.780426457844</v>
      </c>
      <c r="BW88" s="91">
        <v>87747.77842540195</v>
      </c>
      <c r="BX88" s="91">
        <v>79813.058025620659</v>
      </c>
      <c r="BY88" s="91">
        <v>79805.450702136979</v>
      </c>
      <c r="BZ88" s="91">
        <v>80564.216142485471</v>
      </c>
      <c r="CA88" s="91">
        <v>81652.556846013875</v>
      </c>
      <c r="CB88" s="92">
        <v>82840.66556331898</v>
      </c>
    </row>
    <row r="89" spans="1:80" x14ac:dyDescent="0.4">
      <c r="A89" s="89"/>
      <c r="B89" s="64" t="s">
        <v>251</v>
      </c>
      <c r="C89" s="101"/>
      <c r="D89" s="114"/>
      <c r="E89" s="114"/>
      <c r="F89" s="114"/>
      <c r="G89" s="114"/>
      <c r="H89" s="114"/>
      <c r="I89" s="114"/>
      <c r="J89" s="114"/>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91">
        <v>0</v>
      </c>
      <c r="AV89" s="91">
        <v>0</v>
      </c>
      <c r="AW89" s="91">
        <v>0</v>
      </c>
      <c r="AX89" s="91">
        <v>0</v>
      </c>
      <c r="AY89" s="91">
        <v>0</v>
      </c>
      <c r="AZ89" s="91">
        <v>0</v>
      </c>
      <c r="BA89" s="91">
        <v>0</v>
      </c>
      <c r="BB89" s="91">
        <v>0</v>
      </c>
      <c r="BC89" s="91">
        <v>0</v>
      </c>
      <c r="BD89" s="91">
        <v>0</v>
      </c>
      <c r="BE89" s="91">
        <v>0</v>
      </c>
      <c r="BF89" s="91">
        <v>0</v>
      </c>
      <c r="BG89" s="91">
        <v>0</v>
      </c>
      <c r="BH89" s="91">
        <v>0</v>
      </c>
      <c r="BI89" s="91">
        <v>0</v>
      </c>
      <c r="BJ89" s="91">
        <v>0</v>
      </c>
      <c r="BK89" s="91">
        <v>0</v>
      </c>
      <c r="BL89" s="91">
        <v>79974.666540772261</v>
      </c>
      <c r="BM89" s="91">
        <v>88437.802175075849</v>
      </c>
      <c r="BN89" s="91">
        <v>90526.77629876048</v>
      </c>
      <c r="BO89" s="91">
        <v>95053.805232405648</v>
      </c>
      <c r="BP89" s="91">
        <v>100065.13408372342</v>
      </c>
      <c r="BQ89" s="91">
        <v>100474.99892602743</v>
      </c>
      <c r="BR89" s="91">
        <v>100572.68529425906</v>
      </c>
      <c r="BS89" s="91">
        <v>101902.74007756068</v>
      </c>
      <c r="BT89" s="91">
        <v>101601.20416345318</v>
      </c>
      <c r="BU89" s="91">
        <v>102204.54843287023</v>
      </c>
      <c r="BV89" s="91">
        <v>103008.92372134839</v>
      </c>
      <c r="BW89" s="91">
        <v>103183.48775287834</v>
      </c>
      <c r="BX89" s="91">
        <v>103920.66984319635</v>
      </c>
      <c r="BY89" s="91">
        <v>106339.21562776706</v>
      </c>
      <c r="BZ89" s="91">
        <v>109851.94111468885</v>
      </c>
      <c r="CA89" s="91">
        <v>113840.19733327049</v>
      </c>
      <c r="CB89" s="92">
        <v>117311.70324112513</v>
      </c>
    </row>
    <row r="90" spans="1:80" x14ac:dyDescent="0.4">
      <c r="A90" s="89"/>
      <c r="B90" s="64" t="s">
        <v>252</v>
      </c>
      <c r="C90" s="101"/>
      <c r="D90" s="114"/>
      <c r="E90" s="114"/>
      <c r="F90" s="114"/>
      <c r="G90" s="114"/>
      <c r="H90" s="114"/>
      <c r="I90" s="114"/>
      <c r="J90" s="114"/>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91"/>
      <c r="AV90" s="91"/>
      <c r="AW90" s="91"/>
      <c r="AX90" s="91"/>
      <c r="AY90" s="91"/>
      <c r="AZ90" s="91"/>
      <c r="BA90" s="91"/>
      <c r="BB90" s="91"/>
      <c r="BC90" s="91"/>
      <c r="BD90" s="91"/>
      <c r="BE90" s="91"/>
      <c r="BF90" s="91"/>
      <c r="BG90" s="91"/>
      <c r="BH90" s="91"/>
      <c r="BI90" s="91"/>
      <c r="BJ90" s="91"/>
      <c r="BK90" s="91"/>
      <c r="BL90" s="91">
        <v>6028.1507678918624</v>
      </c>
      <c r="BM90" s="91">
        <v>6569.746555111702</v>
      </c>
      <c r="BN90" s="91">
        <v>6763.1502234507425</v>
      </c>
      <c r="BO90" s="91">
        <v>6495.4753300191878</v>
      </c>
      <c r="BP90" s="91">
        <v>6333.4045615015775</v>
      </c>
      <c r="BQ90" s="91">
        <v>681.98799528145514</v>
      </c>
      <c r="BR90" s="91">
        <v>669.05415850326426</v>
      </c>
      <c r="BS90" s="91">
        <v>673.97605883955805</v>
      </c>
      <c r="BT90" s="91">
        <v>664.53063129088491</v>
      </c>
      <c r="BU90" s="91">
        <v>681.56071207706748</v>
      </c>
      <c r="BV90" s="91">
        <v>476.97094674318498</v>
      </c>
      <c r="BW90" s="91">
        <v>247</v>
      </c>
      <c r="BX90" s="91">
        <v>0</v>
      </c>
      <c r="BY90" s="91">
        <v>0</v>
      </c>
      <c r="BZ90" s="91">
        <v>0</v>
      </c>
      <c r="CA90" s="91">
        <v>0</v>
      </c>
      <c r="CB90" s="92">
        <v>0</v>
      </c>
    </row>
    <row r="91" spans="1:80" ht="25.5" customHeight="1" x14ac:dyDescent="0.4">
      <c r="A91" s="89"/>
      <c r="B91" s="50" t="s">
        <v>253</v>
      </c>
      <c r="C91" s="101"/>
      <c r="D91" s="114"/>
      <c r="E91" s="114"/>
      <c r="F91" s="114"/>
      <c r="G91" s="114"/>
      <c r="H91" s="114"/>
      <c r="I91" s="114"/>
      <c r="J91" s="114"/>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91">
        <v>0</v>
      </c>
      <c r="AV91" s="91">
        <v>0</v>
      </c>
      <c r="AW91" s="91">
        <v>0</v>
      </c>
      <c r="AX91" s="91">
        <v>5.6336000710325411</v>
      </c>
      <c r="AY91" s="91">
        <v>6.5369166401193359</v>
      </c>
      <c r="AZ91" s="91">
        <v>8.3125769435615222</v>
      </c>
      <c r="BA91" s="91">
        <v>7.5328893667523804</v>
      </c>
      <c r="BB91" s="91">
        <v>12.389749429535712</v>
      </c>
      <c r="BC91" s="91">
        <v>15.711818612793792</v>
      </c>
      <c r="BD91" s="91">
        <v>17.322539130276407</v>
      </c>
      <c r="BE91" s="91">
        <v>20.749975356469644</v>
      </c>
      <c r="BF91" s="91">
        <v>27.758456258420683</v>
      </c>
      <c r="BG91" s="91">
        <v>26.701525297517154</v>
      </c>
      <c r="BH91" s="91">
        <v>27.715557952111176</v>
      </c>
      <c r="BI91" s="91">
        <v>64.927232804040685</v>
      </c>
      <c r="BJ91" s="91">
        <v>50.558029417028465</v>
      </c>
      <c r="BK91" s="91">
        <v>50.821161625961246</v>
      </c>
      <c r="BL91" s="91">
        <v>484.89950935818842</v>
      </c>
      <c r="BM91" s="91">
        <v>497.21259828943533</v>
      </c>
      <c r="BN91" s="91">
        <v>518.77778459780848</v>
      </c>
      <c r="BO91" s="91">
        <v>515.88004313737667</v>
      </c>
      <c r="BP91" s="91">
        <v>526.97868060539702</v>
      </c>
      <c r="BQ91" s="91">
        <v>554.30978569298293</v>
      </c>
      <c r="BR91" s="91">
        <v>697.22799282278243</v>
      </c>
      <c r="BS91" s="91">
        <v>342.92801381038419</v>
      </c>
      <c r="BT91" s="91">
        <v>331.46925446569657</v>
      </c>
      <c r="BU91" s="91">
        <v>338.2316569847867</v>
      </c>
      <c r="BV91" s="91">
        <v>327.04529976355747</v>
      </c>
      <c r="BW91" s="91">
        <v>302.59154449621337</v>
      </c>
      <c r="BX91" s="91">
        <v>340.50308175678447</v>
      </c>
      <c r="BY91" s="91">
        <v>328.0483672855932</v>
      </c>
      <c r="BZ91" s="91">
        <v>315.22241188410305</v>
      </c>
      <c r="CA91" s="91">
        <v>309.87920770758473</v>
      </c>
      <c r="CB91" s="92">
        <v>304.45968344907271</v>
      </c>
    </row>
    <row r="92" spans="1:80" ht="26.25" customHeight="1" x14ac:dyDescent="0.4">
      <c r="A92" s="89"/>
      <c r="B92" s="50" t="s">
        <v>254</v>
      </c>
      <c r="D92" s="91">
        <v>0</v>
      </c>
      <c r="E92" s="91">
        <v>0</v>
      </c>
      <c r="F92" s="91">
        <v>0</v>
      </c>
      <c r="G92" s="91">
        <v>0</v>
      </c>
      <c r="H92" s="91">
        <v>0</v>
      </c>
      <c r="I92" s="91">
        <v>0</v>
      </c>
      <c r="J92" s="91">
        <v>0</v>
      </c>
      <c r="K92" s="91">
        <v>0</v>
      </c>
      <c r="L92" s="91">
        <v>0</v>
      </c>
      <c r="M92" s="91">
        <v>0</v>
      </c>
      <c r="N92" s="91">
        <v>0</v>
      </c>
      <c r="O92" s="91">
        <v>0</v>
      </c>
      <c r="P92" s="91">
        <v>0</v>
      </c>
      <c r="Q92" s="91">
        <v>0</v>
      </c>
      <c r="R92" s="91">
        <v>0</v>
      </c>
      <c r="S92" s="91">
        <v>0</v>
      </c>
      <c r="T92" s="91">
        <v>0</v>
      </c>
      <c r="U92" s="91">
        <v>0</v>
      </c>
      <c r="V92" s="91">
        <v>0</v>
      </c>
      <c r="W92" s="91">
        <v>0</v>
      </c>
      <c r="X92" s="91">
        <v>0</v>
      </c>
      <c r="Y92" s="91">
        <v>0</v>
      </c>
      <c r="Z92" s="91">
        <v>0</v>
      </c>
      <c r="AA92" s="91">
        <v>0</v>
      </c>
      <c r="AB92" s="91">
        <v>0</v>
      </c>
      <c r="AC92" s="91">
        <v>0</v>
      </c>
      <c r="AD92" s="91">
        <v>0</v>
      </c>
      <c r="AE92" s="91">
        <v>0</v>
      </c>
      <c r="AF92" s="91">
        <v>0</v>
      </c>
      <c r="AG92" s="91">
        <v>0</v>
      </c>
      <c r="AH92" s="91">
        <v>0</v>
      </c>
      <c r="AI92" s="91">
        <v>0</v>
      </c>
      <c r="AJ92" s="91">
        <v>0</v>
      </c>
      <c r="AK92" s="91">
        <v>0</v>
      </c>
      <c r="AL92" s="91">
        <v>0</v>
      </c>
      <c r="AM92" s="91">
        <v>0</v>
      </c>
      <c r="AN92" s="91">
        <v>0</v>
      </c>
      <c r="AO92" s="91">
        <v>0</v>
      </c>
      <c r="AP92" s="91">
        <v>0</v>
      </c>
      <c r="AQ92" s="91">
        <v>0</v>
      </c>
      <c r="AR92" s="91">
        <v>0</v>
      </c>
      <c r="AS92" s="91">
        <v>0</v>
      </c>
      <c r="AT92" s="91">
        <v>0</v>
      </c>
      <c r="AU92" s="91">
        <v>6907.8615099942335</v>
      </c>
      <c r="AV92" s="91">
        <v>7615.9563378687735</v>
      </c>
      <c r="AW92" s="91">
        <v>8157.729539232876</v>
      </c>
      <c r="AX92" s="91">
        <v>8428.3927293473225</v>
      </c>
      <c r="AY92" s="91">
        <v>8567.6876972246828</v>
      </c>
      <c r="AZ92" s="91">
        <v>8440.3189374731082</v>
      </c>
      <c r="BA92" s="91">
        <v>8220.6916114777541</v>
      </c>
      <c r="BB92" s="91">
        <v>7939.6835980593478</v>
      </c>
      <c r="BC92" s="91">
        <v>7886.6053572667606</v>
      </c>
      <c r="BD92" s="91">
        <v>7671.784650530687</v>
      </c>
      <c r="BE92" s="91">
        <v>7593.9423817457746</v>
      </c>
      <c r="BF92" s="91">
        <v>7426.5792845326905</v>
      </c>
      <c r="BG92" s="91">
        <v>6990.3892383219782</v>
      </c>
      <c r="BH92" s="91">
        <v>620.56473003274129</v>
      </c>
      <c r="BI92" s="91">
        <v>661.18529042772832</v>
      </c>
      <c r="BJ92" s="91">
        <v>603.81598292417755</v>
      </c>
      <c r="BK92" s="91">
        <v>545.02119142919696</v>
      </c>
      <c r="BL92" s="91">
        <v>552.83723660413182</v>
      </c>
      <c r="BM92" s="91">
        <v>600.44641101494597</v>
      </c>
      <c r="BN92" s="91">
        <v>618.2885696186072</v>
      </c>
      <c r="BO92" s="91">
        <v>609.60344965586023</v>
      </c>
      <c r="BP92" s="91">
        <v>614.66917537871359</v>
      </c>
      <c r="BQ92" s="91">
        <v>540.64750804563153</v>
      </c>
      <c r="BR92" s="91">
        <v>662.27593913635201</v>
      </c>
      <c r="BS92" s="91">
        <v>727.08564994168785</v>
      </c>
      <c r="BT92" s="91">
        <v>621.6717713717585</v>
      </c>
      <c r="BU92" s="91">
        <v>718.60023210244663</v>
      </c>
      <c r="BV92" s="91">
        <v>543.23516997569743</v>
      </c>
      <c r="BW92" s="91">
        <v>520.19562556964183</v>
      </c>
      <c r="BX92" s="91">
        <v>600.75555655392759</v>
      </c>
      <c r="BY92" s="91">
        <v>605.93829533955522</v>
      </c>
      <c r="BZ92" s="91">
        <v>614.64825962906173</v>
      </c>
      <c r="CA92" s="91">
        <v>625.06491960363724</v>
      </c>
      <c r="CB92" s="92">
        <v>640.95986031573671</v>
      </c>
    </row>
    <row r="93" spans="1:80" x14ac:dyDescent="0.4">
      <c r="A93" s="89"/>
      <c r="B93" s="64" t="s">
        <v>255</v>
      </c>
      <c r="D93" s="91">
        <v>0</v>
      </c>
      <c r="E93" s="91">
        <v>0</v>
      </c>
      <c r="F93" s="91">
        <v>0</v>
      </c>
      <c r="G93" s="91">
        <v>0</v>
      </c>
      <c r="H93" s="91">
        <v>0</v>
      </c>
      <c r="I93" s="91">
        <v>0</v>
      </c>
      <c r="J93" s="91">
        <v>0</v>
      </c>
      <c r="K93" s="91">
        <v>0</v>
      </c>
      <c r="L93" s="91">
        <v>0</v>
      </c>
      <c r="M93" s="91">
        <v>0</v>
      </c>
      <c r="N93" s="91">
        <v>0</v>
      </c>
      <c r="O93" s="91">
        <v>0</v>
      </c>
      <c r="P93" s="91">
        <v>0</v>
      </c>
      <c r="Q93" s="91">
        <v>0</v>
      </c>
      <c r="R93" s="91">
        <v>0</v>
      </c>
      <c r="S93" s="91">
        <v>0</v>
      </c>
      <c r="T93" s="91">
        <v>0</v>
      </c>
      <c r="U93" s="91">
        <v>0</v>
      </c>
      <c r="V93" s="91">
        <v>0</v>
      </c>
      <c r="W93" s="91">
        <v>0</v>
      </c>
      <c r="X93" s="91">
        <v>0</v>
      </c>
      <c r="Y93" s="91">
        <v>0</v>
      </c>
      <c r="Z93" s="91">
        <v>0</v>
      </c>
      <c r="AA93" s="91">
        <v>0</v>
      </c>
      <c r="AB93" s="91">
        <v>0</v>
      </c>
      <c r="AC93" s="91">
        <v>0</v>
      </c>
      <c r="AD93" s="91">
        <v>0</v>
      </c>
      <c r="AE93" s="91">
        <v>0</v>
      </c>
      <c r="AF93" s="91">
        <v>0</v>
      </c>
      <c r="AG93" s="91">
        <v>0</v>
      </c>
      <c r="AH93" s="91">
        <v>0</v>
      </c>
      <c r="AI93" s="91">
        <v>0</v>
      </c>
      <c r="AJ93" s="91">
        <v>0</v>
      </c>
      <c r="AK93" s="91">
        <v>0</v>
      </c>
      <c r="AL93" s="91">
        <v>0</v>
      </c>
      <c r="AM93" s="91">
        <v>0</v>
      </c>
      <c r="AN93" s="91">
        <v>0</v>
      </c>
      <c r="AO93" s="91">
        <v>0</v>
      </c>
      <c r="AP93" s="91">
        <v>0</v>
      </c>
      <c r="AQ93" s="91">
        <v>0</v>
      </c>
      <c r="AR93" s="91">
        <v>0</v>
      </c>
      <c r="AS93" s="91">
        <v>0</v>
      </c>
      <c r="AT93" s="91">
        <v>0</v>
      </c>
      <c r="AU93" s="91">
        <v>6334.8321633851492</v>
      </c>
      <c r="AV93" s="91">
        <v>7234.3895550415773</v>
      </c>
      <c r="AW93" s="91">
        <v>7862.9555273203505</v>
      </c>
      <c r="AX93" s="91">
        <v>8131.6156565187102</v>
      </c>
      <c r="AY93" s="91">
        <v>8270.0704208206225</v>
      </c>
      <c r="AZ93" s="91">
        <v>8149.4232284622649</v>
      </c>
      <c r="BA93" s="91">
        <v>7920.665704775296</v>
      </c>
      <c r="BB93" s="91">
        <v>7625.1321023540595</v>
      </c>
      <c r="BC93" s="91">
        <v>7522.004374869216</v>
      </c>
      <c r="BD93" s="91">
        <v>7267.8889625257389</v>
      </c>
      <c r="BE93" s="91">
        <v>7150.1096587956808</v>
      </c>
      <c r="BF93" s="91">
        <v>7092.9549158207356</v>
      </c>
      <c r="BG93" s="91">
        <v>6615.2176731373302</v>
      </c>
      <c r="BH93" s="91">
        <v>473.66999989022054</v>
      </c>
      <c r="BI93" s="91">
        <v>486.07458019387713</v>
      </c>
      <c r="BJ93" s="91">
        <v>436.76723233793092</v>
      </c>
      <c r="BK93" s="91">
        <v>399.31669026877194</v>
      </c>
      <c r="BL93" s="91">
        <v>421.56259604364175</v>
      </c>
      <c r="BM93" s="91">
        <v>459.7318417264068</v>
      </c>
      <c r="BN93" s="91">
        <v>467.76012920268215</v>
      </c>
      <c r="BO93" s="91">
        <v>499.59997641751374</v>
      </c>
      <c r="BP93" s="91">
        <v>505.02224831547232</v>
      </c>
      <c r="BQ93" s="91">
        <v>522.03295660032757</v>
      </c>
      <c r="BR93" s="91">
        <v>616.60556035478851</v>
      </c>
      <c r="BS93" s="91">
        <v>681.03961974226559</v>
      </c>
      <c r="BT93" s="91">
        <v>578.28459905913576</v>
      </c>
      <c r="BU93" s="91">
        <v>650.3510453427856</v>
      </c>
      <c r="BV93" s="91">
        <v>543.23516997569743</v>
      </c>
      <c r="BW93" s="91">
        <v>520.19562556964183</v>
      </c>
      <c r="BX93" s="91">
        <v>600.75555655392759</v>
      </c>
      <c r="BY93" s="91">
        <v>605.93829533955522</v>
      </c>
      <c r="BZ93" s="91">
        <v>614.64825962906173</v>
      </c>
      <c r="CA93" s="91">
        <v>625.06491960363724</v>
      </c>
      <c r="CB93" s="92">
        <v>640.95986031573671</v>
      </c>
    </row>
    <row r="94" spans="1:80" x14ac:dyDescent="0.4">
      <c r="A94" s="89"/>
      <c r="B94" s="64" t="s">
        <v>256</v>
      </c>
      <c r="D94" s="91">
        <v>0</v>
      </c>
      <c r="E94" s="91">
        <v>0</v>
      </c>
      <c r="F94" s="91">
        <v>0</v>
      </c>
      <c r="G94" s="91">
        <v>0</v>
      </c>
      <c r="H94" s="91">
        <v>0</v>
      </c>
      <c r="I94" s="91">
        <v>0</v>
      </c>
      <c r="J94" s="91">
        <v>0</v>
      </c>
      <c r="K94" s="91">
        <v>0</v>
      </c>
      <c r="L94" s="91">
        <v>0</v>
      </c>
      <c r="M94" s="91">
        <v>0</v>
      </c>
      <c r="N94" s="91">
        <v>0</v>
      </c>
      <c r="O94" s="91">
        <v>0</v>
      </c>
      <c r="P94" s="91">
        <v>0</v>
      </c>
      <c r="Q94" s="91">
        <v>0</v>
      </c>
      <c r="R94" s="91">
        <v>0</v>
      </c>
      <c r="S94" s="91">
        <v>0</v>
      </c>
      <c r="T94" s="91">
        <v>0</v>
      </c>
      <c r="U94" s="91">
        <v>0</v>
      </c>
      <c r="V94" s="91">
        <v>0</v>
      </c>
      <c r="W94" s="91">
        <v>0</v>
      </c>
      <c r="X94" s="91">
        <v>0</v>
      </c>
      <c r="Y94" s="91">
        <v>0</v>
      </c>
      <c r="Z94" s="91">
        <v>0</v>
      </c>
      <c r="AA94" s="91">
        <v>0</v>
      </c>
      <c r="AB94" s="91">
        <v>0</v>
      </c>
      <c r="AC94" s="91">
        <v>0</v>
      </c>
      <c r="AD94" s="91">
        <v>0</v>
      </c>
      <c r="AE94" s="91">
        <v>0</v>
      </c>
      <c r="AF94" s="91">
        <v>0</v>
      </c>
      <c r="AG94" s="91">
        <v>0</v>
      </c>
      <c r="AH94" s="91">
        <v>0</v>
      </c>
      <c r="AI94" s="91">
        <v>0</v>
      </c>
      <c r="AJ94" s="91">
        <v>0</v>
      </c>
      <c r="AK94" s="91">
        <v>0</v>
      </c>
      <c r="AL94" s="91">
        <v>0</v>
      </c>
      <c r="AM94" s="91">
        <v>0</v>
      </c>
      <c r="AN94" s="91">
        <v>0</v>
      </c>
      <c r="AO94" s="91">
        <v>0</v>
      </c>
      <c r="AP94" s="91">
        <v>0</v>
      </c>
      <c r="AQ94" s="91">
        <v>0</v>
      </c>
      <c r="AR94" s="91">
        <v>0</v>
      </c>
      <c r="AS94" s="91">
        <v>0</v>
      </c>
      <c r="AT94" s="91">
        <v>0</v>
      </c>
      <c r="AU94" s="91">
        <v>573.02934660908409</v>
      </c>
      <c r="AV94" s="91">
        <v>381.56678282719611</v>
      </c>
      <c r="AW94" s="91">
        <v>294.77401191252545</v>
      </c>
      <c r="AX94" s="91">
        <v>296.77707282861155</v>
      </c>
      <c r="AY94" s="91">
        <v>297.61727640406093</v>
      </c>
      <c r="AZ94" s="91">
        <v>290.89570901084471</v>
      </c>
      <c r="BA94" s="91">
        <v>300.02590670245837</v>
      </c>
      <c r="BB94" s="91">
        <v>314.55149570528874</v>
      </c>
      <c r="BC94" s="91">
        <v>364.60098239754433</v>
      </c>
      <c r="BD94" s="91">
        <v>403.89568800494817</v>
      </c>
      <c r="BE94" s="91">
        <v>443.83272295009408</v>
      </c>
      <c r="BF94" s="91">
        <v>332.26172444178178</v>
      </c>
      <c r="BG94" s="91">
        <v>373.49116787739734</v>
      </c>
      <c r="BH94" s="91">
        <v>145.08922478454218</v>
      </c>
      <c r="BI94" s="91">
        <v>173.35674307235934</v>
      </c>
      <c r="BJ94" s="91">
        <v>165.04191161126346</v>
      </c>
      <c r="BK94" s="91">
        <v>143.11681339466921</v>
      </c>
      <c r="BL94" s="91">
        <v>128.28184624244784</v>
      </c>
      <c r="BM94" s="91">
        <v>137.31326300924616</v>
      </c>
      <c r="BN94" s="91">
        <v>147.77346662263852</v>
      </c>
      <c r="BO94" s="91">
        <v>109.00133280215795</v>
      </c>
      <c r="BP94" s="91">
        <v>108.38232309560883</v>
      </c>
      <c r="BQ94" s="91">
        <v>0</v>
      </c>
      <c r="BR94" s="91">
        <v>0</v>
      </c>
      <c r="BS94" s="91">
        <v>0</v>
      </c>
      <c r="BT94" s="91">
        <v>0</v>
      </c>
      <c r="BU94" s="91">
        <v>0</v>
      </c>
      <c r="BV94" s="91">
        <v>0</v>
      </c>
      <c r="BW94" s="91">
        <v>0</v>
      </c>
      <c r="BX94" s="91">
        <v>0</v>
      </c>
      <c r="BY94" s="91">
        <v>0</v>
      </c>
      <c r="BZ94" s="91">
        <v>0</v>
      </c>
      <c r="CA94" s="91">
        <v>0</v>
      </c>
      <c r="CB94" s="92">
        <v>0</v>
      </c>
    </row>
    <row r="95" spans="1:80" x14ac:dyDescent="0.4">
      <c r="A95" s="89"/>
      <c r="B95" s="64" t="s">
        <v>268</v>
      </c>
      <c r="D95" s="91">
        <v>0</v>
      </c>
      <c r="E95" s="91">
        <v>0</v>
      </c>
      <c r="F95" s="91">
        <v>0</v>
      </c>
      <c r="G95" s="91">
        <v>0</v>
      </c>
      <c r="H95" s="91">
        <v>0</v>
      </c>
      <c r="I95" s="91">
        <v>0</v>
      </c>
      <c r="J95" s="91">
        <v>0</v>
      </c>
      <c r="K95" s="91">
        <v>0</v>
      </c>
      <c r="L95" s="91">
        <v>0</v>
      </c>
      <c r="M95" s="91">
        <v>0</v>
      </c>
      <c r="N95" s="91">
        <v>0</v>
      </c>
      <c r="O95" s="91">
        <v>0</v>
      </c>
      <c r="P95" s="91">
        <v>0</v>
      </c>
      <c r="Q95" s="91">
        <v>0</v>
      </c>
      <c r="R95" s="91">
        <v>0</v>
      </c>
      <c r="S95" s="91">
        <v>0</v>
      </c>
      <c r="T95" s="91">
        <v>0</v>
      </c>
      <c r="U95" s="91">
        <v>0</v>
      </c>
      <c r="V95" s="91">
        <v>0</v>
      </c>
      <c r="W95" s="91">
        <v>0</v>
      </c>
      <c r="X95" s="91">
        <v>0</v>
      </c>
      <c r="Y95" s="91">
        <v>0</v>
      </c>
      <c r="Z95" s="91">
        <v>0</v>
      </c>
      <c r="AA95" s="91">
        <v>0</v>
      </c>
      <c r="AB95" s="91">
        <v>0</v>
      </c>
      <c r="AC95" s="91">
        <v>0</v>
      </c>
      <c r="AD95" s="91">
        <v>0</v>
      </c>
      <c r="AE95" s="91">
        <v>0</v>
      </c>
      <c r="AF95" s="91">
        <v>0</v>
      </c>
      <c r="AG95" s="91">
        <v>0</v>
      </c>
      <c r="AH95" s="91">
        <v>0</v>
      </c>
      <c r="AI95" s="91">
        <v>0</v>
      </c>
      <c r="AJ95" s="91">
        <v>0</v>
      </c>
      <c r="AK95" s="91">
        <v>0</v>
      </c>
      <c r="AL95" s="91">
        <v>0</v>
      </c>
      <c r="AM95" s="91">
        <v>0</v>
      </c>
      <c r="AN95" s="91">
        <v>0</v>
      </c>
      <c r="AO95" s="91">
        <v>0</v>
      </c>
      <c r="AP95" s="91">
        <v>0</v>
      </c>
      <c r="AQ95" s="91">
        <v>0</v>
      </c>
      <c r="AR95" s="91">
        <v>0</v>
      </c>
      <c r="AS95" s="91">
        <v>0</v>
      </c>
      <c r="AT95" s="91">
        <v>0</v>
      </c>
      <c r="AU95" s="91">
        <v>0</v>
      </c>
      <c r="AV95" s="91">
        <v>0</v>
      </c>
      <c r="AW95" s="91">
        <v>0</v>
      </c>
      <c r="AX95" s="91">
        <v>0</v>
      </c>
      <c r="AY95" s="91">
        <v>0</v>
      </c>
      <c r="AZ95" s="91">
        <v>0</v>
      </c>
      <c r="BA95" s="91">
        <v>0</v>
      </c>
      <c r="BB95" s="91">
        <v>0</v>
      </c>
      <c r="BC95" s="91">
        <v>0</v>
      </c>
      <c r="BD95" s="91">
        <v>0</v>
      </c>
      <c r="BE95" s="91">
        <v>0</v>
      </c>
      <c r="BF95" s="91">
        <v>1.3626442701727133</v>
      </c>
      <c r="BG95" s="91">
        <v>1.6803973072510756</v>
      </c>
      <c r="BH95" s="91">
        <v>1.8055053579786131</v>
      </c>
      <c r="BI95" s="91">
        <v>1.7539671614918038</v>
      </c>
      <c r="BJ95" s="91">
        <v>2.0068389749831748</v>
      </c>
      <c r="BK95" s="91">
        <v>2.5876877657558159</v>
      </c>
      <c r="BL95" s="91">
        <v>2.9927943180421797</v>
      </c>
      <c r="BM95" s="91">
        <v>3.4013062792929811</v>
      </c>
      <c r="BN95" s="91">
        <v>2.7549737932865286</v>
      </c>
      <c r="BO95" s="91">
        <v>1.0021404361885571</v>
      </c>
      <c r="BP95" s="91">
        <v>1.2646039676323908</v>
      </c>
      <c r="BQ95" s="91">
        <v>18.614551445303881</v>
      </c>
      <c r="BR95" s="91">
        <v>45.670378781563485</v>
      </c>
      <c r="BS95" s="91">
        <v>46.046030199422269</v>
      </c>
      <c r="BT95" s="91">
        <v>43.387172312622788</v>
      </c>
      <c r="BU95" s="91">
        <v>68.249186759660958</v>
      </c>
      <c r="BV95" s="91">
        <v>0</v>
      </c>
      <c r="BW95" s="91">
        <v>0</v>
      </c>
      <c r="BX95" s="91">
        <v>0</v>
      </c>
      <c r="BY95" s="91">
        <v>0</v>
      </c>
      <c r="BZ95" s="91">
        <v>0</v>
      </c>
      <c r="CA95" s="91">
        <v>0</v>
      </c>
      <c r="CB95" s="92">
        <v>0</v>
      </c>
    </row>
    <row r="96" spans="1:80" ht="28.5" customHeight="1" x14ac:dyDescent="0.4">
      <c r="A96" s="89"/>
      <c r="B96" s="66" t="s">
        <v>269</v>
      </c>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2"/>
    </row>
    <row r="97" spans="1:80" x14ac:dyDescent="0.4">
      <c r="A97" s="89"/>
      <c r="B97" s="50" t="s">
        <v>270</v>
      </c>
      <c r="CB97" s="74"/>
    </row>
    <row r="98" spans="1:80" x14ac:dyDescent="0.4">
      <c r="A98" s="89"/>
      <c r="B98" s="50" t="s">
        <v>271</v>
      </c>
      <c r="CB98" s="74"/>
    </row>
    <row r="99" spans="1:80" ht="32.25" customHeight="1" thickBot="1" x14ac:dyDescent="0.45">
      <c r="A99" s="134"/>
      <c r="B99" s="135" t="s">
        <v>272</v>
      </c>
      <c r="C99" s="104"/>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69"/>
      <c r="BY99" s="69"/>
      <c r="BZ99" s="69"/>
      <c r="CA99" s="69"/>
      <c r="CB99" s="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64"/>
  <sheetViews>
    <sheetView zoomScale="85" zoomScaleNormal="85" workbookViewId="0">
      <pane xSplit="3" topLeftCell="BV1" activePane="topRight" state="frozen"/>
      <selection pane="topRight" activeCell="A4" sqref="A4"/>
    </sheetView>
  </sheetViews>
  <sheetFormatPr defaultColWidth="11.73046875" defaultRowHeight="15" x14ac:dyDescent="0.4"/>
  <cols>
    <col min="1" max="1" width="23.1328125" style="148" bestFit="1" customWidth="1"/>
    <col min="2" max="2" width="75.73046875" style="140" customWidth="1"/>
    <col min="3" max="3" width="25.73046875" style="148" customWidth="1"/>
    <col min="4" max="75" width="12.73046875" style="162" customWidth="1"/>
    <col min="76" max="80" width="12.73046875" style="140" customWidth="1"/>
    <col min="81" max="81" width="11.73046875" style="140" customWidth="1"/>
    <col min="82" max="16384" width="11.73046875" style="140"/>
  </cols>
  <sheetData>
    <row r="1" spans="1:80" s="137" customFormat="1" ht="25.5" customHeight="1" thickBot="1" x14ac:dyDescent="0.4">
      <c r="A1" s="42" t="s">
        <v>39</v>
      </c>
      <c r="B1" s="43" t="s">
        <v>78</v>
      </c>
      <c r="C1" s="44"/>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0" ht="33" customHeight="1" x14ac:dyDescent="0.4">
      <c r="A2" s="46" t="s">
        <v>40</v>
      </c>
      <c r="B2" s="138" t="s">
        <v>273</v>
      </c>
      <c r="C2" s="139"/>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143" customFormat="1" x14ac:dyDescent="0.4">
      <c r="A3" s="51">
        <v>2020</v>
      </c>
      <c r="B3" s="141" t="s">
        <v>274</v>
      </c>
      <c r="C3" s="142"/>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55"/>
      <c r="B4" s="144"/>
      <c r="C4" s="145"/>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7"/>
    </row>
    <row r="5" spans="1:80" ht="27" customHeight="1" x14ac:dyDescent="0.4">
      <c r="B5" s="50" t="s">
        <v>178</v>
      </c>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50">
        <v>1</v>
      </c>
      <c r="BR5" s="150">
        <v>1</v>
      </c>
      <c r="BS5" s="150">
        <v>1</v>
      </c>
      <c r="BT5" s="150">
        <v>1</v>
      </c>
      <c r="BU5" s="150">
        <v>1</v>
      </c>
      <c r="BV5" s="150">
        <v>1</v>
      </c>
      <c r="BW5" s="150">
        <v>1</v>
      </c>
      <c r="BX5" s="150">
        <v>1</v>
      </c>
      <c r="BY5" s="150">
        <v>1</v>
      </c>
      <c r="BZ5" s="150">
        <v>1</v>
      </c>
      <c r="CA5" s="150">
        <v>1</v>
      </c>
      <c r="CB5" s="151">
        <v>2</v>
      </c>
    </row>
    <row r="6" spans="1:80" x14ac:dyDescent="0.4">
      <c r="B6" s="140" t="s">
        <v>180</v>
      </c>
      <c r="D6" s="150">
        <v>0</v>
      </c>
      <c r="E6" s="150">
        <v>0</v>
      </c>
      <c r="F6" s="150">
        <v>0</v>
      </c>
      <c r="G6" s="150">
        <v>0</v>
      </c>
      <c r="H6" s="150">
        <v>0</v>
      </c>
      <c r="I6" s="150">
        <v>0</v>
      </c>
      <c r="J6" s="150">
        <v>0</v>
      </c>
      <c r="K6" s="150">
        <v>0</v>
      </c>
      <c r="L6" s="150">
        <v>0</v>
      </c>
      <c r="M6" s="150">
        <v>0</v>
      </c>
      <c r="N6" s="150">
        <v>0</v>
      </c>
      <c r="O6" s="150">
        <v>0</v>
      </c>
      <c r="P6" s="150">
        <v>0</v>
      </c>
      <c r="Q6" s="150">
        <v>0</v>
      </c>
      <c r="R6" s="150">
        <v>0</v>
      </c>
      <c r="S6" s="150">
        <v>0</v>
      </c>
      <c r="T6" s="150">
        <v>0</v>
      </c>
      <c r="U6" s="150">
        <v>0</v>
      </c>
      <c r="V6" s="150">
        <v>0</v>
      </c>
      <c r="W6" s="150">
        <v>0</v>
      </c>
      <c r="X6" s="150">
        <v>0</v>
      </c>
      <c r="Y6" s="150">
        <v>0</v>
      </c>
      <c r="Z6" s="150">
        <v>0</v>
      </c>
      <c r="AA6" s="150">
        <v>0</v>
      </c>
      <c r="AB6" s="150">
        <v>0</v>
      </c>
      <c r="AC6" s="150">
        <v>0</v>
      </c>
      <c r="AD6" s="150">
        <v>0</v>
      </c>
      <c r="AE6" s="150">
        <v>0</v>
      </c>
      <c r="AF6" s="150">
        <v>0</v>
      </c>
      <c r="AG6" s="150">
        <v>0</v>
      </c>
      <c r="AH6" s="150">
        <v>0</v>
      </c>
      <c r="AI6" s="150">
        <v>0</v>
      </c>
      <c r="AJ6" s="150">
        <v>0</v>
      </c>
      <c r="AK6" s="150">
        <v>0</v>
      </c>
      <c r="AL6" s="150">
        <v>0</v>
      </c>
      <c r="AM6" s="150">
        <v>0</v>
      </c>
      <c r="AN6" s="150">
        <v>0</v>
      </c>
      <c r="AO6" s="150">
        <v>0</v>
      </c>
      <c r="AP6" s="150">
        <v>0</v>
      </c>
      <c r="AQ6" s="150">
        <v>0</v>
      </c>
      <c r="AR6" s="150">
        <v>0</v>
      </c>
      <c r="AS6" s="150">
        <v>0</v>
      </c>
      <c r="AT6" s="150">
        <v>0</v>
      </c>
      <c r="AU6" s="150">
        <v>0</v>
      </c>
      <c r="AV6" s="150">
        <v>0</v>
      </c>
      <c r="AW6" s="150">
        <v>0</v>
      </c>
      <c r="AX6" s="150">
        <v>0</v>
      </c>
      <c r="AY6" s="150">
        <v>1268</v>
      </c>
      <c r="AZ6" s="150">
        <v>1298</v>
      </c>
      <c r="BA6" s="150">
        <v>1365</v>
      </c>
      <c r="BB6" s="150">
        <v>1404</v>
      </c>
      <c r="BC6" s="150">
        <v>1434</v>
      </c>
      <c r="BD6" s="150">
        <v>1464</v>
      </c>
      <c r="BE6" s="150">
        <v>1495</v>
      </c>
      <c r="BF6" s="150">
        <v>1510</v>
      </c>
      <c r="BG6" s="150">
        <v>1547</v>
      </c>
      <c r="BH6" s="150">
        <v>1589</v>
      </c>
      <c r="BI6" s="150">
        <v>1629</v>
      </c>
      <c r="BJ6" s="150">
        <v>1666</v>
      </c>
      <c r="BK6" s="150">
        <v>1700</v>
      </c>
      <c r="BL6" s="150">
        <v>1737</v>
      </c>
      <c r="BM6" s="150">
        <v>1776</v>
      </c>
      <c r="BN6" s="150">
        <v>1782</v>
      </c>
      <c r="BO6" s="150">
        <v>1756</v>
      </c>
      <c r="BP6" s="150">
        <v>1710</v>
      </c>
      <c r="BQ6" s="150">
        <v>1641</v>
      </c>
      <c r="BR6" s="150">
        <v>1617</v>
      </c>
      <c r="BS6" s="150">
        <v>1603</v>
      </c>
      <c r="BT6" s="150">
        <v>1594</v>
      </c>
      <c r="BU6" s="150">
        <v>1578</v>
      </c>
      <c r="BV6" s="150">
        <v>1571</v>
      </c>
      <c r="BW6" s="150">
        <v>1591</v>
      </c>
      <c r="BX6" s="150">
        <v>1474</v>
      </c>
      <c r="BY6" s="150">
        <v>1498</v>
      </c>
      <c r="BZ6" s="150">
        <v>1518</v>
      </c>
      <c r="CA6" s="150">
        <v>1541</v>
      </c>
      <c r="CB6" s="151">
        <v>1570</v>
      </c>
    </row>
    <row r="7" spans="1:80" x14ac:dyDescent="0.4">
      <c r="B7" s="152" t="s">
        <v>275</v>
      </c>
      <c r="D7" s="153">
        <v>0</v>
      </c>
      <c r="E7" s="153">
        <v>0</v>
      </c>
      <c r="F7" s="153">
        <v>0</v>
      </c>
      <c r="G7" s="153">
        <v>0</v>
      </c>
      <c r="H7" s="153">
        <v>0</v>
      </c>
      <c r="I7" s="153">
        <v>0</v>
      </c>
      <c r="J7" s="153">
        <v>0</v>
      </c>
      <c r="K7" s="153">
        <v>0</v>
      </c>
      <c r="L7" s="153">
        <v>0</v>
      </c>
      <c r="M7" s="153">
        <v>0</v>
      </c>
      <c r="N7" s="153">
        <v>0</v>
      </c>
      <c r="O7" s="153">
        <v>0</v>
      </c>
      <c r="P7" s="153">
        <v>0</v>
      </c>
      <c r="Q7" s="153">
        <v>0</v>
      </c>
      <c r="R7" s="153">
        <v>0</v>
      </c>
      <c r="S7" s="153">
        <v>0</v>
      </c>
      <c r="T7" s="153">
        <v>0</v>
      </c>
      <c r="U7" s="153">
        <v>0</v>
      </c>
      <c r="V7" s="153">
        <v>0</v>
      </c>
      <c r="W7" s="153">
        <v>0</v>
      </c>
      <c r="X7" s="153">
        <v>0</v>
      </c>
      <c r="Y7" s="153">
        <v>0</v>
      </c>
      <c r="Z7" s="153">
        <v>0</v>
      </c>
      <c r="AA7" s="153">
        <v>0</v>
      </c>
      <c r="AB7" s="153">
        <v>0</v>
      </c>
      <c r="AC7" s="153">
        <v>143</v>
      </c>
      <c r="AD7" s="153">
        <v>170</v>
      </c>
      <c r="AE7" s="153">
        <v>193</v>
      </c>
      <c r="AF7" s="153">
        <v>217</v>
      </c>
      <c r="AG7" s="153">
        <v>243</v>
      </c>
      <c r="AH7" s="153">
        <v>264</v>
      </c>
      <c r="AI7" s="153">
        <v>278</v>
      </c>
      <c r="AJ7" s="153">
        <v>314</v>
      </c>
      <c r="AK7" s="153">
        <v>350</v>
      </c>
      <c r="AL7" s="153">
        <v>388</v>
      </c>
      <c r="AM7" s="153">
        <v>441</v>
      </c>
      <c r="AN7" s="153">
        <v>507</v>
      </c>
      <c r="AO7" s="153">
        <v>562</v>
      </c>
      <c r="AP7" s="153">
        <v>611</v>
      </c>
      <c r="AQ7" s="153">
        <v>677</v>
      </c>
      <c r="AR7" s="153">
        <v>737</v>
      </c>
      <c r="AS7" s="153">
        <v>798</v>
      </c>
      <c r="AT7" s="153">
        <v>875</v>
      </c>
      <c r="AU7" s="153">
        <v>988</v>
      </c>
      <c r="AV7" s="153">
        <v>890</v>
      </c>
      <c r="AW7" s="153">
        <v>962</v>
      </c>
      <c r="AX7" s="153">
        <v>1046</v>
      </c>
      <c r="AY7" s="153">
        <v>1115</v>
      </c>
      <c r="AZ7" s="153">
        <v>1152</v>
      </c>
      <c r="BA7" s="153">
        <v>1207</v>
      </c>
      <c r="BB7" s="153">
        <v>1238</v>
      </c>
      <c r="BC7" s="153">
        <v>1256</v>
      </c>
      <c r="BD7" s="153">
        <v>1276</v>
      </c>
      <c r="BE7" s="153">
        <v>1296</v>
      </c>
      <c r="BF7" s="153">
        <v>1304</v>
      </c>
      <c r="BG7" s="153">
        <v>1343</v>
      </c>
      <c r="BH7" s="153">
        <v>1400</v>
      </c>
      <c r="BI7" s="153">
        <v>1445</v>
      </c>
      <c r="BJ7" s="153">
        <v>1489</v>
      </c>
      <c r="BK7" s="153">
        <v>1528</v>
      </c>
      <c r="BL7" s="153">
        <v>1568</v>
      </c>
      <c r="BM7" s="153">
        <v>1607</v>
      </c>
      <c r="BN7" s="153">
        <v>1619</v>
      </c>
      <c r="BO7" s="153">
        <v>1597</v>
      </c>
      <c r="BP7" s="153">
        <v>1553</v>
      </c>
      <c r="BQ7" s="153">
        <v>1490</v>
      </c>
      <c r="BR7" s="153">
        <v>1462</v>
      </c>
      <c r="BS7" s="153">
        <v>1459</v>
      </c>
      <c r="BT7" s="153">
        <v>1445</v>
      </c>
      <c r="BU7" s="153">
        <v>1435</v>
      </c>
      <c r="BV7" s="153">
        <v>1431</v>
      </c>
      <c r="BW7" s="153">
        <v>1452</v>
      </c>
      <c r="BX7" s="153">
        <v>1351</v>
      </c>
      <c r="BY7" s="153">
        <v>1376</v>
      </c>
      <c r="BZ7" s="153">
        <v>1396</v>
      </c>
      <c r="CA7" s="153">
        <v>1419</v>
      </c>
      <c r="CB7" s="154">
        <v>1447</v>
      </c>
    </row>
    <row r="8" spans="1:80" x14ac:dyDescent="0.4">
      <c r="B8" s="152" t="s">
        <v>276</v>
      </c>
      <c r="D8" s="153">
        <v>0</v>
      </c>
      <c r="E8" s="153">
        <v>0</v>
      </c>
      <c r="F8" s="153">
        <v>0</v>
      </c>
      <c r="G8" s="153">
        <v>0</v>
      </c>
      <c r="H8" s="153">
        <v>0</v>
      </c>
      <c r="I8" s="153">
        <v>0</v>
      </c>
      <c r="J8" s="153">
        <v>0</v>
      </c>
      <c r="K8" s="153">
        <v>0</v>
      </c>
      <c r="L8" s="153">
        <v>0</v>
      </c>
      <c r="M8" s="153">
        <v>0</v>
      </c>
      <c r="N8" s="153">
        <v>0</v>
      </c>
      <c r="O8" s="153">
        <v>0</v>
      </c>
      <c r="P8" s="153">
        <v>0</v>
      </c>
      <c r="Q8" s="153">
        <v>0</v>
      </c>
      <c r="R8" s="153">
        <v>0</v>
      </c>
      <c r="S8" s="153">
        <v>0</v>
      </c>
      <c r="T8" s="153">
        <v>0</v>
      </c>
      <c r="U8" s="153">
        <v>0</v>
      </c>
      <c r="V8" s="153">
        <v>0</v>
      </c>
      <c r="W8" s="153">
        <v>0</v>
      </c>
      <c r="X8" s="153">
        <v>0</v>
      </c>
      <c r="Y8" s="153">
        <v>0</v>
      </c>
      <c r="Z8" s="153">
        <v>0</v>
      </c>
      <c r="AA8" s="153">
        <v>0</v>
      </c>
      <c r="AB8" s="153">
        <v>0</v>
      </c>
      <c r="AC8" s="153">
        <v>0</v>
      </c>
      <c r="AD8" s="153">
        <v>0</v>
      </c>
      <c r="AE8" s="153">
        <v>0</v>
      </c>
      <c r="AF8" s="153">
        <v>0</v>
      </c>
      <c r="AG8" s="153">
        <v>0</v>
      </c>
      <c r="AH8" s="153">
        <v>0</v>
      </c>
      <c r="AI8" s="153">
        <v>0</v>
      </c>
      <c r="AJ8" s="153">
        <v>0</v>
      </c>
      <c r="AK8" s="153">
        <v>0</v>
      </c>
      <c r="AL8" s="153">
        <v>0</v>
      </c>
      <c r="AM8" s="153">
        <v>0</v>
      </c>
      <c r="AN8" s="153">
        <v>0</v>
      </c>
      <c r="AO8" s="153">
        <v>0</v>
      </c>
      <c r="AP8" s="153">
        <v>0</v>
      </c>
      <c r="AQ8" s="153">
        <v>0</v>
      </c>
      <c r="AR8" s="153">
        <v>0</v>
      </c>
      <c r="AS8" s="153">
        <v>0</v>
      </c>
      <c r="AT8" s="153">
        <v>0</v>
      </c>
      <c r="AU8" s="153">
        <v>0</v>
      </c>
      <c r="AV8" s="153">
        <v>0</v>
      </c>
      <c r="AW8" s="153">
        <v>0</v>
      </c>
      <c r="AX8" s="153">
        <v>0</v>
      </c>
      <c r="AY8" s="153">
        <v>153</v>
      </c>
      <c r="AZ8" s="153">
        <v>146</v>
      </c>
      <c r="BA8" s="153">
        <v>158</v>
      </c>
      <c r="BB8" s="153">
        <v>166</v>
      </c>
      <c r="BC8" s="153">
        <v>178</v>
      </c>
      <c r="BD8" s="153">
        <v>188</v>
      </c>
      <c r="BE8" s="153">
        <v>199</v>
      </c>
      <c r="BF8" s="153">
        <v>206</v>
      </c>
      <c r="BG8" s="153">
        <v>204</v>
      </c>
      <c r="BH8" s="153">
        <v>189</v>
      </c>
      <c r="BI8" s="153">
        <v>184</v>
      </c>
      <c r="BJ8" s="153">
        <v>177</v>
      </c>
      <c r="BK8" s="153">
        <v>172</v>
      </c>
      <c r="BL8" s="153">
        <v>169</v>
      </c>
      <c r="BM8" s="153">
        <v>169</v>
      </c>
      <c r="BN8" s="153">
        <v>163</v>
      </c>
      <c r="BO8" s="153">
        <v>160</v>
      </c>
      <c r="BP8" s="153">
        <v>158</v>
      </c>
      <c r="BQ8" s="153">
        <v>151</v>
      </c>
      <c r="BR8" s="153">
        <v>155</v>
      </c>
      <c r="BS8" s="153">
        <v>144</v>
      </c>
      <c r="BT8" s="153">
        <v>149</v>
      </c>
      <c r="BU8" s="153">
        <v>144</v>
      </c>
      <c r="BV8" s="153">
        <v>140</v>
      </c>
      <c r="BW8" s="153">
        <v>139</v>
      </c>
      <c r="BX8" s="153">
        <v>123</v>
      </c>
      <c r="BY8" s="153">
        <v>122</v>
      </c>
      <c r="BZ8" s="153">
        <v>121</v>
      </c>
      <c r="CA8" s="153">
        <v>122</v>
      </c>
      <c r="CB8" s="154">
        <v>123</v>
      </c>
    </row>
    <row r="9" spans="1:80" x14ac:dyDescent="0.4">
      <c r="B9" s="140" t="s">
        <v>181</v>
      </c>
      <c r="D9" s="150">
        <v>0</v>
      </c>
      <c r="E9" s="150">
        <v>0</v>
      </c>
      <c r="F9" s="150">
        <v>0</v>
      </c>
      <c r="G9" s="150">
        <v>0</v>
      </c>
      <c r="H9" s="150">
        <v>0</v>
      </c>
      <c r="I9" s="150">
        <v>0</v>
      </c>
      <c r="J9" s="150">
        <v>0</v>
      </c>
      <c r="K9" s="150">
        <v>0</v>
      </c>
      <c r="L9" s="150">
        <v>0</v>
      </c>
      <c r="M9" s="150">
        <v>0</v>
      </c>
      <c r="N9" s="150">
        <v>0</v>
      </c>
      <c r="O9" s="150">
        <v>0</v>
      </c>
      <c r="P9" s="150">
        <v>0</v>
      </c>
      <c r="Q9" s="150">
        <v>0</v>
      </c>
      <c r="R9" s="150">
        <v>0</v>
      </c>
      <c r="S9" s="150">
        <v>0</v>
      </c>
      <c r="T9" s="150">
        <v>0</v>
      </c>
      <c r="U9" s="150">
        <v>0</v>
      </c>
      <c r="V9" s="150">
        <v>0</v>
      </c>
      <c r="W9" s="150">
        <v>0</v>
      </c>
      <c r="X9" s="150">
        <v>0</v>
      </c>
      <c r="Y9" s="150">
        <v>0</v>
      </c>
      <c r="Z9" s="150">
        <v>0</v>
      </c>
      <c r="AA9" s="150">
        <v>0</v>
      </c>
      <c r="AB9" s="150">
        <v>0</v>
      </c>
      <c r="AC9" s="150">
        <v>0</v>
      </c>
      <c r="AD9" s="150">
        <v>0</v>
      </c>
      <c r="AE9" s="150">
        <v>0</v>
      </c>
      <c r="AF9" s="150">
        <v>0</v>
      </c>
      <c r="AG9" s="150">
        <v>0</v>
      </c>
      <c r="AH9" s="150">
        <v>469</v>
      </c>
      <c r="AI9" s="150">
        <v>463</v>
      </c>
      <c r="AJ9" s="150">
        <v>446</v>
      </c>
      <c r="AK9" s="150">
        <v>429</v>
      </c>
      <c r="AL9" s="150">
        <v>422</v>
      </c>
      <c r="AM9" s="150">
        <v>416</v>
      </c>
      <c r="AN9" s="150">
        <v>410</v>
      </c>
      <c r="AO9" s="150">
        <v>394</v>
      </c>
      <c r="AP9" s="150">
        <v>385</v>
      </c>
      <c r="AQ9" s="150">
        <v>376</v>
      </c>
      <c r="AR9" s="150">
        <v>384</v>
      </c>
      <c r="AS9" s="150">
        <v>381</v>
      </c>
      <c r="AT9" s="150">
        <v>362</v>
      </c>
      <c r="AU9" s="150">
        <v>354</v>
      </c>
      <c r="AV9" s="150">
        <v>349</v>
      </c>
      <c r="AW9" s="150">
        <v>343</v>
      </c>
      <c r="AX9" s="150">
        <v>332</v>
      </c>
      <c r="AY9" s="150">
        <v>322</v>
      </c>
      <c r="AZ9" s="150">
        <v>309</v>
      </c>
      <c r="BA9" s="150">
        <v>291</v>
      </c>
      <c r="BB9" s="150">
        <v>280</v>
      </c>
      <c r="BC9" s="150">
        <v>270</v>
      </c>
      <c r="BD9" s="150">
        <v>263</v>
      </c>
      <c r="BE9" s="150">
        <v>243</v>
      </c>
      <c r="BF9" s="150">
        <v>256</v>
      </c>
      <c r="BG9" s="150">
        <v>230</v>
      </c>
      <c r="BH9" s="150">
        <v>206</v>
      </c>
      <c r="BI9" s="150">
        <v>186</v>
      </c>
      <c r="BJ9" s="150">
        <v>168</v>
      </c>
      <c r="BK9" s="150">
        <v>148</v>
      </c>
      <c r="BL9" s="150">
        <v>131</v>
      </c>
      <c r="BM9" s="150">
        <v>119</v>
      </c>
      <c r="BN9" s="150">
        <v>112</v>
      </c>
      <c r="BO9" s="150">
        <v>106</v>
      </c>
      <c r="BP9" s="150">
        <v>102</v>
      </c>
      <c r="BQ9" s="150">
        <v>98</v>
      </c>
      <c r="BR9" s="150">
        <v>94</v>
      </c>
      <c r="BS9" s="150">
        <v>93</v>
      </c>
      <c r="BT9" s="150">
        <v>91</v>
      </c>
      <c r="BU9" s="150">
        <v>87</v>
      </c>
      <c r="BV9" s="150">
        <v>101</v>
      </c>
      <c r="BW9" s="150">
        <v>100</v>
      </c>
      <c r="BX9" s="150">
        <v>93</v>
      </c>
      <c r="BY9" s="150">
        <v>87</v>
      </c>
      <c r="BZ9" s="150">
        <v>82</v>
      </c>
      <c r="CA9" s="150">
        <v>78</v>
      </c>
      <c r="CB9" s="151">
        <v>74</v>
      </c>
    </row>
    <row r="10" spans="1:80" ht="27" customHeight="1" x14ac:dyDescent="0.4">
      <c r="B10" s="140" t="s">
        <v>183</v>
      </c>
      <c r="D10" s="150">
        <v>0</v>
      </c>
      <c r="E10" s="150">
        <v>0</v>
      </c>
      <c r="F10" s="150">
        <v>0</v>
      </c>
      <c r="G10" s="150">
        <v>0</v>
      </c>
      <c r="H10" s="150">
        <v>0</v>
      </c>
      <c r="I10" s="150">
        <v>0</v>
      </c>
      <c r="J10" s="150">
        <v>0</v>
      </c>
      <c r="K10" s="150">
        <v>0</v>
      </c>
      <c r="L10" s="150">
        <v>0</v>
      </c>
      <c r="M10" s="150">
        <v>0</v>
      </c>
      <c r="N10" s="150">
        <v>0</v>
      </c>
      <c r="O10" s="150">
        <v>0</v>
      </c>
      <c r="P10" s="150">
        <v>0</v>
      </c>
      <c r="Q10" s="150">
        <v>0</v>
      </c>
      <c r="R10" s="150">
        <v>0</v>
      </c>
      <c r="S10" s="150">
        <v>0</v>
      </c>
      <c r="T10" s="150">
        <v>0</v>
      </c>
      <c r="U10" s="150">
        <v>0</v>
      </c>
      <c r="V10" s="150">
        <v>0</v>
      </c>
      <c r="W10" s="150">
        <v>0</v>
      </c>
      <c r="X10" s="150">
        <v>0</v>
      </c>
      <c r="Y10" s="150">
        <v>0</v>
      </c>
      <c r="Z10" s="150">
        <v>0</v>
      </c>
      <c r="AA10" s="150">
        <v>0</v>
      </c>
      <c r="AB10" s="150">
        <v>0</v>
      </c>
      <c r="AC10" s="150">
        <v>0</v>
      </c>
      <c r="AD10" s="150">
        <v>0</v>
      </c>
      <c r="AE10" s="150">
        <v>0</v>
      </c>
      <c r="AF10" s="150">
        <v>0</v>
      </c>
      <c r="AG10" s="150">
        <v>0</v>
      </c>
      <c r="AH10" s="150">
        <v>0</v>
      </c>
      <c r="AI10" s="150">
        <v>0</v>
      </c>
      <c r="AJ10" s="150">
        <v>0</v>
      </c>
      <c r="AK10" s="150">
        <v>0</v>
      </c>
      <c r="AL10" s="150">
        <v>0</v>
      </c>
      <c r="AM10" s="150">
        <v>0</v>
      </c>
      <c r="AN10" s="150">
        <v>0</v>
      </c>
      <c r="AO10" s="150">
        <v>0</v>
      </c>
      <c r="AP10" s="150">
        <v>0</v>
      </c>
      <c r="AQ10" s="150">
        <v>0</v>
      </c>
      <c r="AR10" s="150">
        <v>0</v>
      </c>
      <c r="AS10" s="150">
        <v>0</v>
      </c>
      <c r="AT10" s="150">
        <v>0</v>
      </c>
      <c r="AU10" s="150">
        <v>0</v>
      </c>
      <c r="AV10" s="150">
        <v>0</v>
      </c>
      <c r="AW10" s="150">
        <v>0</v>
      </c>
      <c r="AX10" s="150">
        <v>0</v>
      </c>
      <c r="AY10" s="150">
        <v>0</v>
      </c>
      <c r="AZ10" s="150">
        <v>0</v>
      </c>
      <c r="BA10" s="150">
        <v>0</v>
      </c>
      <c r="BB10" s="150">
        <v>0</v>
      </c>
      <c r="BC10" s="150">
        <v>448</v>
      </c>
      <c r="BD10" s="150">
        <v>459</v>
      </c>
      <c r="BE10" s="150">
        <v>493</v>
      </c>
      <c r="BF10" s="150">
        <v>541</v>
      </c>
      <c r="BG10" s="150">
        <v>632</v>
      </c>
      <c r="BH10" s="150">
        <v>702</v>
      </c>
      <c r="BI10" s="150">
        <v>754</v>
      </c>
      <c r="BJ10" s="150">
        <v>803</v>
      </c>
      <c r="BK10" s="150">
        <v>852</v>
      </c>
      <c r="BL10" s="150">
        <v>907</v>
      </c>
      <c r="BM10" s="150">
        <v>961</v>
      </c>
      <c r="BN10" s="150">
        <v>1004</v>
      </c>
      <c r="BO10" s="150">
        <v>1032</v>
      </c>
      <c r="BP10" s="150">
        <v>1056</v>
      </c>
      <c r="BQ10" s="150">
        <v>1071</v>
      </c>
      <c r="BR10" s="150">
        <v>1108</v>
      </c>
      <c r="BS10" s="150">
        <v>1170</v>
      </c>
      <c r="BT10" s="150">
        <v>1210</v>
      </c>
      <c r="BU10" s="150">
        <v>1245</v>
      </c>
      <c r="BV10" s="150">
        <v>1219</v>
      </c>
      <c r="BW10" s="150">
        <v>1203</v>
      </c>
      <c r="BX10" s="150">
        <v>1246</v>
      </c>
      <c r="BY10" s="150">
        <v>1300</v>
      </c>
      <c r="BZ10" s="150">
        <v>1366</v>
      </c>
      <c r="CA10" s="150">
        <v>1446</v>
      </c>
      <c r="CB10" s="151">
        <v>1517</v>
      </c>
    </row>
    <row r="11" spans="1:80" x14ac:dyDescent="0.4">
      <c r="B11" s="152" t="s">
        <v>275</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6</v>
      </c>
      <c r="AI11" s="153">
        <v>6</v>
      </c>
      <c r="AJ11" s="153">
        <v>7</v>
      </c>
      <c r="AK11" s="153">
        <v>7</v>
      </c>
      <c r="AL11" s="153">
        <v>8</v>
      </c>
      <c r="AM11" s="153">
        <v>9</v>
      </c>
      <c r="AN11" s="153">
        <v>10</v>
      </c>
      <c r="AO11" s="153">
        <v>10</v>
      </c>
      <c r="AP11" s="153">
        <v>33</v>
      </c>
      <c r="AQ11" s="153">
        <v>76</v>
      </c>
      <c r="AR11" s="153">
        <v>104</v>
      </c>
      <c r="AS11" s="153">
        <v>118</v>
      </c>
      <c r="AT11" s="153">
        <v>130</v>
      </c>
      <c r="AU11" s="153">
        <v>152</v>
      </c>
      <c r="AV11" s="153">
        <v>182</v>
      </c>
      <c r="AW11" s="153">
        <v>220</v>
      </c>
      <c r="AX11" s="153">
        <v>263</v>
      </c>
      <c r="AY11" s="153">
        <v>326</v>
      </c>
      <c r="AZ11" s="153">
        <v>343</v>
      </c>
      <c r="BA11" s="153">
        <v>367</v>
      </c>
      <c r="BB11" s="153">
        <v>373</v>
      </c>
      <c r="BC11" s="153">
        <v>378</v>
      </c>
      <c r="BD11" s="153">
        <v>384</v>
      </c>
      <c r="BE11" s="153">
        <v>386</v>
      </c>
      <c r="BF11" s="153">
        <v>395</v>
      </c>
      <c r="BG11" s="153">
        <v>406</v>
      </c>
      <c r="BH11" s="153">
        <v>429</v>
      </c>
      <c r="BI11" s="153">
        <v>446</v>
      </c>
      <c r="BJ11" s="153">
        <v>458</v>
      </c>
      <c r="BK11" s="153">
        <v>471</v>
      </c>
      <c r="BL11" s="153">
        <v>492</v>
      </c>
      <c r="BM11" s="153">
        <v>521</v>
      </c>
      <c r="BN11" s="153">
        <v>553</v>
      </c>
      <c r="BO11" s="153">
        <v>584</v>
      </c>
      <c r="BP11" s="153">
        <v>618</v>
      </c>
      <c r="BQ11" s="153">
        <v>653</v>
      </c>
      <c r="BR11" s="153">
        <v>699</v>
      </c>
      <c r="BS11" s="153">
        <v>760</v>
      </c>
      <c r="BT11" s="153">
        <v>798</v>
      </c>
      <c r="BU11" s="153">
        <v>826</v>
      </c>
      <c r="BV11" s="153">
        <v>815</v>
      </c>
      <c r="BW11" s="153">
        <v>814</v>
      </c>
      <c r="BX11" s="153">
        <v>850</v>
      </c>
      <c r="BY11" s="153">
        <v>890</v>
      </c>
      <c r="BZ11" s="153">
        <v>939</v>
      </c>
      <c r="CA11" s="153">
        <v>998</v>
      </c>
      <c r="CB11" s="154">
        <v>1049</v>
      </c>
    </row>
    <row r="12" spans="1:80" x14ac:dyDescent="0.4">
      <c r="B12" s="152" t="s">
        <v>276</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153">
        <v>0</v>
      </c>
      <c r="AY12" s="153">
        <v>0</v>
      </c>
      <c r="AZ12" s="153">
        <v>0</v>
      </c>
      <c r="BA12" s="153">
        <v>0</v>
      </c>
      <c r="BB12" s="153">
        <v>0</v>
      </c>
      <c r="BC12" s="153">
        <v>0</v>
      </c>
      <c r="BD12" s="153">
        <v>0</v>
      </c>
      <c r="BE12" s="153">
        <v>0</v>
      </c>
      <c r="BF12" s="153">
        <v>0</v>
      </c>
      <c r="BG12" s="153">
        <v>226</v>
      </c>
      <c r="BH12" s="153">
        <v>273</v>
      </c>
      <c r="BI12" s="153">
        <v>308</v>
      </c>
      <c r="BJ12" s="153">
        <v>345</v>
      </c>
      <c r="BK12" s="153">
        <v>381</v>
      </c>
      <c r="BL12" s="153">
        <v>414</v>
      </c>
      <c r="BM12" s="153">
        <v>439</v>
      </c>
      <c r="BN12" s="153">
        <v>451</v>
      </c>
      <c r="BO12" s="153">
        <v>448</v>
      </c>
      <c r="BP12" s="153">
        <v>438</v>
      </c>
      <c r="BQ12" s="153">
        <v>418</v>
      </c>
      <c r="BR12" s="153">
        <v>409</v>
      </c>
      <c r="BS12" s="153">
        <v>411</v>
      </c>
      <c r="BT12" s="153">
        <v>412</v>
      </c>
      <c r="BU12" s="153">
        <v>419</v>
      </c>
      <c r="BV12" s="153">
        <v>404</v>
      </c>
      <c r="BW12" s="153">
        <v>388</v>
      </c>
      <c r="BX12" s="153">
        <v>396</v>
      </c>
      <c r="BY12" s="153">
        <v>409</v>
      </c>
      <c r="BZ12" s="153">
        <v>426</v>
      </c>
      <c r="CA12" s="153">
        <v>448</v>
      </c>
      <c r="CB12" s="154">
        <v>468</v>
      </c>
    </row>
    <row r="13" spans="1:80" ht="26.25" customHeight="1" x14ac:dyDescent="0.4">
      <c r="B13" s="140" t="s">
        <v>184</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7244</v>
      </c>
      <c r="AI13" s="153">
        <v>7250</v>
      </c>
      <c r="AJ13" s="153">
        <v>7230</v>
      </c>
      <c r="AK13" s="153">
        <v>7174</v>
      </c>
      <c r="AL13" s="153">
        <v>7091</v>
      </c>
      <c r="AM13" s="153">
        <v>6983</v>
      </c>
      <c r="AN13" s="153">
        <v>6924</v>
      </c>
      <c r="AO13" s="153">
        <v>6868</v>
      </c>
      <c r="AP13" s="153">
        <v>6816</v>
      </c>
      <c r="AQ13" s="153">
        <v>6768</v>
      </c>
      <c r="AR13" s="153">
        <v>6752</v>
      </c>
      <c r="AS13" s="153">
        <v>6745</v>
      </c>
      <c r="AT13" s="153">
        <v>6780</v>
      </c>
      <c r="AU13" s="153">
        <v>6854</v>
      </c>
      <c r="AV13" s="153">
        <v>6795</v>
      </c>
      <c r="AW13" s="153">
        <v>6849</v>
      </c>
      <c r="AX13" s="153">
        <v>6905</v>
      </c>
      <c r="AY13" s="153">
        <v>6943</v>
      </c>
      <c r="AZ13" s="153">
        <v>6970</v>
      </c>
      <c r="BA13" s="153">
        <v>7008</v>
      </c>
      <c r="BB13" s="153">
        <v>7021</v>
      </c>
      <c r="BC13" s="153">
        <v>7025</v>
      </c>
      <c r="BD13" s="153">
        <v>7012</v>
      </c>
      <c r="BE13" s="153">
        <v>6991</v>
      </c>
      <c r="BF13" s="153">
        <v>7042</v>
      </c>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4"/>
    </row>
    <row r="14" spans="1:80" x14ac:dyDescent="0.4">
      <c r="B14" s="152" t="s">
        <v>277</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13589</v>
      </c>
      <c r="AI14" s="153">
        <v>13438</v>
      </c>
      <c r="AJ14" s="153">
        <v>13273</v>
      </c>
      <c r="AK14" s="153">
        <v>13079</v>
      </c>
      <c r="AL14" s="153">
        <v>12856</v>
      </c>
      <c r="AM14" s="153">
        <v>12584</v>
      </c>
      <c r="AN14" s="153">
        <v>12449</v>
      </c>
      <c r="AO14" s="153">
        <v>12325</v>
      </c>
      <c r="AP14" s="153">
        <v>12217</v>
      </c>
      <c r="AQ14" s="153">
        <v>12141</v>
      </c>
      <c r="AR14" s="153">
        <v>12124</v>
      </c>
      <c r="AS14" s="153">
        <v>12137</v>
      </c>
      <c r="AT14" s="153">
        <v>12227</v>
      </c>
      <c r="AU14" s="153">
        <v>12405</v>
      </c>
      <c r="AV14" s="153">
        <v>12285</v>
      </c>
      <c r="AW14" s="153">
        <v>12414</v>
      </c>
      <c r="AX14" s="153">
        <v>12543</v>
      </c>
      <c r="AY14" s="153">
        <v>12579</v>
      </c>
      <c r="AZ14" s="153">
        <v>12625</v>
      </c>
      <c r="BA14" s="153">
        <v>12729</v>
      </c>
      <c r="BB14" s="153">
        <v>12716</v>
      </c>
      <c r="BC14" s="153">
        <v>12689</v>
      </c>
      <c r="BD14" s="153">
        <v>12656</v>
      </c>
      <c r="BE14" s="153">
        <v>12600</v>
      </c>
      <c r="BF14" s="153">
        <v>12622</v>
      </c>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4"/>
    </row>
    <row r="15" spans="1:80" x14ac:dyDescent="0.4">
      <c r="B15" s="140" t="s">
        <v>185</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c r="X15" s="150">
        <v>0</v>
      </c>
      <c r="Y15" s="150">
        <v>0</v>
      </c>
      <c r="Z15" s="150">
        <v>0</v>
      </c>
      <c r="AA15" s="150">
        <v>0</v>
      </c>
      <c r="AB15" s="150">
        <v>8050</v>
      </c>
      <c r="AC15" s="150">
        <v>7980</v>
      </c>
      <c r="AD15" s="150">
        <v>9190</v>
      </c>
      <c r="AE15" s="150">
        <v>10</v>
      </c>
      <c r="AF15" s="150">
        <v>0</v>
      </c>
      <c r="AG15" s="150">
        <v>9800</v>
      </c>
      <c r="AH15" s="150">
        <v>10100</v>
      </c>
      <c r="AI15" s="150">
        <v>10100</v>
      </c>
      <c r="AJ15" s="150">
        <v>10300</v>
      </c>
      <c r="AK15" s="150">
        <v>10700</v>
      </c>
      <c r="AL15" s="150">
        <v>10800</v>
      </c>
      <c r="AM15" s="150">
        <v>10900</v>
      </c>
      <c r="AN15" s="150">
        <v>11100</v>
      </c>
      <c r="AO15" s="150">
        <v>11200</v>
      </c>
      <c r="AP15" s="150">
        <v>11500</v>
      </c>
      <c r="AQ15" s="150">
        <v>11587</v>
      </c>
      <c r="AR15" s="150">
        <v>11761</v>
      </c>
      <c r="AS15" s="150">
        <v>12077</v>
      </c>
      <c r="AT15" s="150">
        <v>12170</v>
      </c>
      <c r="AU15" s="150">
        <v>12500</v>
      </c>
      <c r="AV15" s="150">
        <v>12776</v>
      </c>
      <c r="AW15" s="150">
        <v>13601</v>
      </c>
      <c r="AX15" s="150">
        <v>13591</v>
      </c>
      <c r="AY15" s="150">
        <v>13894</v>
      </c>
      <c r="AZ15" s="150">
        <v>14405</v>
      </c>
      <c r="BA15" s="150">
        <v>13904</v>
      </c>
      <c r="BB15" s="150">
        <v>14048</v>
      </c>
      <c r="BC15" s="150">
        <v>13430</v>
      </c>
      <c r="BD15" s="150">
        <v>13518</v>
      </c>
      <c r="BE15" s="150">
        <v>13649</v>
      </c>
      <c r="BF15" s="150">
        <v>13721</v>
      </c>
      <c r="BG15" s="150">
        <v>14086</v>
      </c>
      <c r="BH15" s="150">
        <v>14223</v>
      </c>
      <c r="BI15" s="150">
        <v>14299</v>
      </c>
      <c r="BJ15" s="150">
        <v>14507</v>
      </c>
      <c r="BK15" s="150">
        <v>14731</v>
      </c>
      <c r="BL15" s="150">
        <v>14918</v>
      </c>
      <c r="BM15" s="150">
        <v>15370</v>
      </c>
      <c r="BN15" s="150">
        <v>15466</v>
      </c>
      <c r="BO15" s="150">
        <v>15547</v>
      </c>
      <c r="BP15" s="150">
        <v>15586</v>
      </c>
      <c r="BQ15" s="150">
        <v>15460</v>
      </c>
      <c r="BR15" s="150">
        <v>15789</v>
      </c>
      <c r="BS15" s="150">
        <v>16322</v>
      </c>
      <c r="BT15" s="150">
        <v>15952</v>
      </c>
      <c r="BU15" s="150">
        <v>15922</v>
      </c>
      <c r="BV15" s="150">
        <v>15812</v>
      </c>
      <c r="BW15" s="150">
        <v>15753</v>
      </c>
      <c r="BX15" s="150">
        <v>15883</v>
      </c>
      <c r="BY15" s="150">
        <v>16261</v>
      </c>
      <c r="BZ15" s="150">
        <v>16662</v>
      </c>
      <c r="CA15" s="150">
        <v>17106</v>
      </c>
      <c r="CB15" s="151">
        <v>17495</v>
      </c>
    </row>
    <row r="16" spans="1:80" x14ac:dyDescent="0.4">
      <c r="B16" s="152" t="s">
        <v>186</v>
      </c>
      <c r="D16" s="150">
        <v>0</v>
      </c>
      <c r="E16" s="150">
        <v>0</v>
      </c>
      <c r="F16" s="150">
        <v>0</v>
      </c>
      <c r="G16" s="150">
        <v>0</v>
      </c>
      <c r="H16" s="150">
        <v>0</v>
      </c>
      <c r="I16" s="150">
        <v>0</v>
      </c>
      <c r="J16" s="150">
        <v>0</v>
      </c>
      <c r="K16" s="150">
        <v>0</v>
      </c>
      <c r="L16" s="150">
        <v>0</v>
      </c>
      <c r="M16" s="150">
        <v>0</v>
      </c>
      <c r="N16" s="150">
        <v>0</v>
      </c>
      <c r="O16" s="150">
        <v>0</v>
      </c>
      <c r="P16" s="150">
        <v>0</v>
      </c>
      <c r="Q16" s="150">
        <v>0</v>
      </c>
      <c r="R16" s="150">
        <v>0</v>
      </c>
      <c r="S16" s="150">
        <v>0</v>
      </c>
      <c r="T16" s="150">
        <v>0</v>
      </c>
      <c r="U16" s="150">
        <v>0</v>
      </c>
      <c r="V16" s="150">
        <v>0</v>
      </c>
      <c r="W16" s="150">
        <v>0</v>
      </c>
      <c r="X16" s="150">
        <v>0</v>
      </c>
      <c r="Y16" s="150">
        <v>0</v>
      </c>
      <c r="Z16" s="150">
        <v>0</v>
      </c>
      <c r="AA16" s="150">
        <v>0</v>
      </c>
      <c r="AB16" s="150">
        <v>0</v>
      </c>
      <c r="AC16" s="150">
        <v>7720</v>
      </c>
      <c r="AD16" s="150">
        <v>8850</v>
      </c>
      <c r="AE16" s="150">
        <v>10</v>
      </c>
      <c r="AF16" s="150">
        <v>0</v>
      </c>
      <c r="AG16" s="150">
        <v>0</v>
      </c>
      <c r="AH16" s="150">
        <v>9600</v>
      </c>
      <c r="AI16" s="150">
        <v>9600</v>
      </c>
      <c r="AJ16" s="150">
        <v>9800</v>
      </c>
      <c r="AK16" s="150">
        <v>10100</v>
      </c>
      <c r="AL16" s="150">
        <v>10200</v>
      </c>
      <c r="AM16" s="150">
        <v>10300</v>
      </c>
      <c r="AN16" s="150">
        <v>10500</v>
      </c>
      <c r="AO16" s="150">
        <v>10500</v>
      </c>
      <c r="AP16" s="150">
        <v>10700</v>
      </c>
      <c r="AQ16" s="150">
        <v>10700</v>
      </c>
      <c r="AR16" s="150">
        <v>10900</v>
      </c>
      <c r="AS16" s="150">
        <v>11200</v>
      </c>
      <c r="AT16" s="150">
        <v>11236</v>
      </c>
      <c r="AU16" s="150">
        <v>11432</v>
      </c>
      <c r="AV16" s="150">
        <v>11511</v>
      </c>
      <c r="AW16" s="150">
        <v>12209</v>
      </c>
      <c r="AX16" s="150">
        <v>12331</v>
      </c>
      <c r="AY16" s="150">
        <v>12418</v>
      </c>
      <c r="AZ16" s="150">
        <v>12861</v>
      </c>
      <c r="BA16" s="150">
        <v>12326</v>
      </c>
      <c r="BB16" s="150">
        <v>12442</v>
      </c>
      <c r="BC16" s="150">
        <v>11818</v>
      </c>
      <c r="BD16" s="150">
        <v>11896</v>
      </c>
      <c r="BE16" s="150">
        <v>12014</v>
      </c>
      <c r="BF16" s="150">
        <v>12002</v>
      </c>
      <c r="BG16" s="150">
        <v>12232</v>
      </c>
      <c r="BH16" s="150">
        <v>12302</v>
      </c>
      <c r="BI16" s="150">
        <v>12387</v>
      </c>
      <c r="BJ16" s="150">
        <v>12586</v>
      </c>
      <c r="BK16" s="150">
        <v>12728</v>
      </c>
      <c r="BL16" s="150">
        <v>11754</v>
      </c>
      <c r="BM16" s="150">
        <v>12123</v>
      </c>
      <c r="BN16" s="150">
        <v>12239</v>
      </c>
      <c r="BO16" s="150">
        <v>12335</v>
      </c>
      <c r="BP16" s="150">
        <v>12346</v>
      </c>
      <c r="BQ16" s="150">
        <v>12245</v>
      </c>
      <c r="BR16" s="150">
        <v>12459</v>
      </c>
      <c r="BS16" s="150">
        <v>12757</v>
      </c>
      <c r="BT16" s="150">
        <v>12642</v>
      </c>
      <c r="BU16" s="150">
        <v>12605</v>
      </c>
      <c r="BV16" s="150">
        <v>12570</v>
      </c>
      <c r="BW16" s="150">
        <v>12454</v>
      </c>
      <c r="BX16" s="150">
        <v>12490</v>
      </c>
      <c r="BY16" s="150">
        <v>12778</v>
      </c>
      <c r="BZ16" s="150">
        <v>13071</v>
      </c>
      <c r="CA16" s="150">
        <v>13398</v>
      </c>
      <c r="CB16" s="151">
        <v>13664</v>
      </c>
    </row>
    <row r="17" spans="2:80" x14ac:dyDescent="0.4">
      <c r="B17" s="152" t="s">
        <v>187</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8050</v>
      </c>
      <c r="AC17" s="150">
        <v>260</v>
      </c>
      <c r="AD17" s="150">
        <v>340</v>
      </c>
      <c r="AE17" s="150">
        <v>0</v>
      </c>
      <c r="AF17" s="150">
        <v>0</v>
      </c>
      <c r="AG17" s="150">
        <v>9800</v>
      </c>
      <c r="AH17" s="150">
        <v>500</v>
      </c>
      <c r="AI17" s="150">
        <v>500</v>
      </c>
      <c r="AJ17" s="150">
        <v>500</v>
      </c>
      <c r="AK17" s="150">
        <v>600</v>
      </c>
      <c r="AL17" s="150">
        <v>600</v>
      </c>
      <c r="AM17" s="150">
        <v>600</v>
      </c>
      <c r="AN17" s="150">
        <v>600</v>
      </c>
      <c r="AO17" s="150">
        <v>700</v>
      </c>
      <c r="AP17" s="150">
        <v>800</v>
      </c>
      <c r="AQ17" s="150">
        <v>887</v>
      </c>
      <c r="AR17" s="150">
        <v>861</v>
      </c>
      <c r="AS17" s="150">
        <v>877</v>
      </c>
      <c r="AT17" s="150">
        <v>934</v>
      </c>
      <c r="AU17" s="150">
        <v>1067</v>
      </c>
      <c r="AV17" s="150">
        <v>1265</v>
      </c>
      <c r="AW17" s="150">
        <v>1392</v>
      </c>
      <c r="AX17" s="150">
        <v>1260</v>
      </c>
      <c r="AY17" s="150">
        <v>1476</v>
      </c>
      <c r="AZ17" s="150">
        <v>1544</v>
      </c>
      <c r="BA17" s="150">
        <v>1578</v>
      </c>
      <c r="BB17" s="150">
        <v>1607</v>
      </c>
      <c r="BC17" s="150">
        <v>1612</v>
      </c>
      <c r="BD17" s="150">
        <v>1622</v>
      </c>
      <c r="BE17" s="150">
        <v>1635</v>
      </c>
      <c r="BF17" s="150">
        <v>1719</v>
      </c>
      <c r="BG17" s="150">
        <v>1854</v>
      </c>
      <c r="BH17" s="150">
        <v>1921</v>
      </c>
      <c r="BI17" s="150">
        <v>1912</v>
      </c>
      <c r="BJ17" s="150">
        <v>1920</v>
      </c>
      <c r="BK17" s="150">
        <v>2003</v>
      </c>
      <c r="BL17" s="150">
        <v>3164</v>
      </c>
      <c r="BM17" s="150">
        <v>3246</v>
      </c>
      <c r="BN17" s="150">
        <v>3227</v>
      </c>
      <c r="BO17" s="150">
        <v>3212</v>
      </c>
      <c r="BP17" s="150">
        <v>3240</v>
      </c>
      <c r="BQ17" s="150">
        <v>3215</v>
      </c>
      <c r="BR17" s="150">
        <v>3329</v>
      </c>
      <c r="BS17" s="150">
        <v>3565</v>
      </c>
      <c r="BT17" s="150">
        <v>3310</v>
      </c>
      <c r="BU17" s="150">
        <v>3317</v>
      </c>
      <c r="BV17" s="150">
        <v>3241</v>
      </c>
      <c r="BW17" s="150">
        <v>3299</v>
      </c>
      <c r="BX17" s="150">
        <v>3393</v>
      </c>
      <c r="BY17" s="150">
        <v>3483</v>
      </c>
      <c r="BZ17" s="150">
        <v>3591</v>
      </c>
      <c r="CA17" s="150">
        <v>3708</v>
      </c>
      <c r="CB17" s="151">
        <v>3831</v>
      </c>
    </row>
    <row r="18" spans="2:80" ht="26.25" customHeight="1" x14ac:dyDescent="0.4">
      <c r="B18" s="140" t="s">
        <v>19</v>
      </c>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5460</v>
      </c>
      <c r="AI18" s="150">
        <v>5396</v>
      </c>
      <c r="AJ18" s="150">
        <v>5800</v>
      </c>
      <c r="AK18" s="150">
        <v>6555</v>
      </c>
      <c r="AL18" s="150">
        <v>6950</v>
      </c>
      <c r="AM18" s="150">
        <v>7020</v>
      </c>
      <c r="AN18" s="150">
        <v>7230</v>
      </c>
      <c r="AO18" s="150">
        <v>7020</v>
      </c>
      <c r="AP18" s="150">
        <v>7050</v>
      </c>
      <c r="AQ18" s="150">
        <v>6875</v>
      </c>
      <c r="AR18" s="150">
        <v>5143</v>
      </c>
      <c r="AS18" s="150">
        <v>5201</v>
      </c>
      <c r="AT18" s="150">
        <v>6726</v>
      </c>
      <c r="AU18" s="150">
        <v>6367</v>
      </c>
      <c r="AV18" s="150">
        <v>6704</v>
      </c>
      <c r="AW18" s="150">
        <v>5466</v>
      </c>
      <c r="AX18" s="150">
        <v>5615</v>
      </c>
      <c r="AY18" s="150">
        <v>5690</v>
      </c>
      <c r="AZ18" s="150">
        <v>5618</v>
      </c>
      <c r="BA18" s="150">
        <v>5479</v>
      </c>
      <c r="BB18" s="150">
        <v>5306</v>
      </c>
      <c r="BC18" s="150">
        <v>5051</v>
      </c>
      <c r="BD18" s="150">
        <v>4761</v>
      </c>
      <c r="BE18" s="150">
        <v>4664</v>
      </c>
      <c r="BF18" s="150">
        <v>4625</v>
      </c>
      <c r="BG18" s="150">
        <v>4693</v>
      </c>
      <c r="BH18" s="150">
        <v>4915</v>
      </c>
      <c r="BI18" s="150">
        <v>5029</v>
      </c>
      <c r="BJ18" s="150">
        <v>5080</v>
      </c>
      <c r="BK18" s="150">
        <v>5068</v>
      </c>
      <c r="BL18" s="150">
        <v>5158</v>
      </c>
      <c r="BM18" s="150">
        <v>5571</v>
      </c>
      <c r="BN18" s="150">
        <v>5805</v>
      </c>
      <c r="BO18" s="150">
        <v>5874</v>
      </c>
      <c r="BP18" s="150">
        <v>5911</v>
      </c>
      <c r="BQ18" s="150"/>
      <c r="BR18" s="150"/>
      <c r="BS18" s="150"/>
      <c r="BT18" s="150"/>
      <c r="BU18" s="150"/>
      <c r="BV18" s="150"/>
      <c r="BW18" s="150"/>
      <c r="BX18" s="150"/>
      <c r="BY18" s="150"/>
      <c r="BZ18" s="150"/>
      <c r="CA18" s="150"/>
      <c r="CB18" s="151"/>
    </row>
    <row r="19" spans="2:80" x14ac:dyDescent="0.4">
      <c r="B19" s="140" t="s">
        <v>191</v>
      </c>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1045</v>
      </c>
      <c r="AW19" s="150">
        <v>1286</v>
      </c>
      <c r="AX19" s="150">
        <v>1466</v>
      </c>
      <c r="AY19" s="150">
        <v>1669</v>
      </c>
      <c r="AZ19" s="150">
        <v>1846</v>
      </c>
      <c r="BA19" s="150">
        <v>2004</v>
      </c>
      <c r="BB19" s="150">
        <v>2092</v>
      </c>
      <c r="BC19" s="150">
        <v>2165</v>
      </c>
      <c r="BD19" s="150">
        <v>2255</v>
      </c>
      <c r="BE19" s="150">
        <v>2368</v>
      </c>
      <c r="BF19" s="150">
        <v>2490</v>
      </c>
      <c r="BG19" s="150">
        <v>2607</v>
      </c>
      <c r="BH19" s="150">
        <v>2701</v>
      </c>
      <c r="BI19" s="150">
        <v>2777</v>
      </c>
      <c r="BJ19" s="150">
        <v>2852</v>
      </c>
      <c r="BK19" s="150">
        <v>2941</v>
      </c>
      <c r="BL19" s="150">
        <v>3034</v>
      </c>
      <c r="BM19" s="150">
        <v>3133</v>
      </c>
      <c r="BN19" s="150">
        <v>3205</v>
      </c>
      <c r="BO19" s="150">
        <v>3253</v>
      </c>
      <c r="BP19" s="150">
        <v>3307</v>
      </c>
      <c r="BQ19" s="150">
        <v>3307</v>
      </c>
      <c r="BR19" s="150">
        <v>3214</v>
      </c>
      <c r="BS19" s="150">
        <v>3018</v>
      </c>
      <c r="BT19" s="150">
        <v>2631</v>
      </c>
      <c r="BU19" s="150">
        <v>2128</v>
      </c>
      <c r="BV19" s="150">
        <v>1791</v>
      </c>
      <c r="BW19" s="150">
        <v>1531</v>
      </c>
      <c r="BX19" s="150">
        <v>1184</v>
      </c>
      <c r="BY19" s="150">
        <v>1128</v>
      </c>
      <c r="BZ19" s="150">
        <v>1051</v>
      </c>
      <c r="CA19" s="150">
        <v>973</v>
      </c>
      <c r="CB19" s="151">
        <v>957</v>
      </c>
    </row>
    <row r="20" spans="2:80" x14ac:dyDescent="0.4">
      <c r="B20" s="152" t="s">
        <v>275</v>
      </c>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c r="AB20" s="153">
        <v>0</v>
      </c>
      <c r="AC20" s="153">
        <v>0</v>
      </c>
      <c r="AD20" s="153">
        <v>0</v>
      </c>
      <c r="AE20" s="153">
        <v>0</v>
      </c>
      <c r="AF20" s="153">
        <v>0</v>
      </c>
      <c r="AG20" s="153">
        <v>0</v>
      </c>
      <c r="AH20" s="153">
        <v>0</v>
      </c>
      <c r="AI20" s="153">
        <v>0</v>
      </c>
      <c r="AJ20" s="153">
        <v>0</v>
      </c>
      <c r="AK20" s="153">
        <v>0</v>
      </c>
      <c r="AL20" s="153">
        <v>0</v>
      </c>
      <c r="AM20" s="153">
        <v>0</v>
      </c>
      <c r="AN20" s="153">
        <v>0</v>
      </c>
      <c r="AO20" s="153">
        <v>0</v>
      </c>
      <c r="AP20" s="153">
        <v>0</v>
      </c>
      <c r="AQ20" s="153">
        <v>0</v>
      </c>
      <c r="AR20" s="153">
        <v>0</v>
      </c>
      <c r="AS20" s="153">
        <v>0</v>
      </c>
      <c r="AT20" s="153">
        <v>0</v>
      </c>
      <c r="AU20" s="153">
        <v>0</v>
      </c>
      <c r="AV20" s="153">
        <v>983</v>
      </c>
      <c r="AW20" s="153">
        <v>1281</v>
      </c>
      <c r="AX20" s="153">
        <v>1455</v>
      </c>
      <c r="AY20" s="153">
        <v>1655</v>
      </c>
      <c r="AZ20" s="153">
        <v>1835</v>
      </c>
      <c r="BA20" s="153">
        <v>1995</v>
      </c>
      <c r="BB20" s="153">
        <v>2080</v>
      </c>
      <c r="BC20" s="153">
        <v>2150</v>
      </c>
      <c r="BD20" s="153">
        <v>2239</v>
      </c>
      <c r="BE20" s="153">
        <v>2350</v>
      </c>
      <c r="BF20" s="153">
        <v>2471</v>
      </c>
      <c r="BG20" s="153">
        <v>2588</v>
      </c>
      <c r="BH20" s="153">
        <v>2682</v>
      </c>
      <c r="BI20" s="153">
        <v>2757</v>
      </c>
      <c r="BJ20" s="153">
        <v>2830</v>
      </c>
      <c r="BK20" s="153">
        <v>2918</v>
      </c>
      <c r="BL20" s="153">
        <v>3009</v>
      </c>
      <c r="BM20" s="153">
        <v>3106</v>
      </c>
      <c r="BN20" s="153">
        <v>3177</v>
      </c>
      <c r="BO20" s="153">
        <v>3224</v>
      </c>
      <c r="BP20" s="153">
        <v>3278</v>
      </c>
      <c r="BQ20" s="153">
        <v>3277</v>
      </c>
      <c r="BR20" s="153">
        <v>3185</v>
      </c>
      <c r="BS20" s="153">
        <v>2989</v>
      </c>
      <c r="BT20" s="153">
        <v>2604</v>
      </c>
      <c r="BU20" s="153">
        <v>2105</v>
      </c>
      <c r="BV20" s="153">
        <v>1771</v>
      </c>
      <c r="BW20" s="153">
        <v>1515</v>
      </c>
      <c r="BX20" s="153">
        <v>1173</v>
      </c>
      <c r="BY20" s="153">
        <v>1117</v>
      </c>
      <c r="BZ20" s="153">
        <v>1040</v>
      </c>
      <c r="CA20" s="153">
        <v>963</v>
      </c>
      <c r="CB20" s="154">
        <v>948</v>
      </c>
    </row>
    <row r="21" spans="2:80" x14ac:dyDescent="0.4">
      <c r="B21" s="152" t="s">
        <v>276</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62</v>
      </c>
      <c r="AW21" s="153">
        <v>5</v>
      </c>
      <c r="AX21" s="153">
        <v>11</v>
      </c>
      <c r="AY21" s="153">
        <v>14</v>
      </c>
      <c r="AZ21" s="153">
        <v>11</v>
      </c>
      <c r="BA21" s="153">
        <v>9</v>
      </c>
      <c r="BB21" s="153">
        <v>12</v>
      </c>
      <c r="BC21" s="153">
        <v>15</v>
      </c>
      <c r="BD21" s="153">
        <v>16</v>
      </c>
      <c r="BE21" s="153">
        <v>18</v>
      </c>
      <c r="BF21" s="153">
        <v>19</v>
      </c>
      <c r="BG21" s="153">
        <v>19</v>
      </c>
      <c r="BH21" s="153">
        <v>19</v>
      </c>
      <c r="BI21" s="153">
        <v>20</v>
      </c>
      <c r="BJ21" s="153">
        <v>22</v>
      </c>
      <c r="BK21" s="153">
        <v>23</v>
      </c>
      <c r="BL21" s="153">
        <v>24</v>
      </c>
      <c r="BM21" s="153">
        <v>27</v>
      </c>
      <c r="BN21" s="153">
        <v>28</v>
      </c>
      <c r="BO21" s="153">
        <v>29</v>
      </c>
      <c r="BP21" s="153">
        <v>29</v>
      </c>
      <c r="BQ21" s="153">
        <v>30</v>
      </c>
      <c r="BR21" s="153">
        <v>30</v>
      </c>
      <c r="BS21" s="153">
        <v>29</v>
      </c>
      <c r="BT21" s="153">
        <v>27</v>
      </c>
      <c r="BU21" s="153">
        <v>23</v>
      </c>
      <c r="BV21" s="153">
        <v>20</v>
      </c>
      <c r="BW21" s="153">
        <v>16</v>
      </c>
      <c r="BX21" s="153">
        <v>12</v>
      </c>
      <c r="BY21" s="153">
        <v>11</v>
      </c>
      <c r="BZ21" s="153">
        <v>10</v>
      </c>
      <c r="CA21" s="153">
        <v>10</v>
      </c>
      <c r="CB21" s="154">
        <v>10</v>
      </c>
    </row>
    <row r="22" spans="2:80" x14ac:dyDescent="0.4">
      <c r="B22" s="140" t="s">
        <v>192</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c r="X22" s="150">
        <v>0</v>
      </c>
      <c r="Y22" s="150">
        <v>0</v>
      </c>
      <c r="Z22" s="150">
        <v>0</v>
      </c>
      <c r="AA22" s="150">
        <v>0</v>
      </c>
      <c r="AB22" s="150">
        <v>0</v>
      </c>
      <c r="AC22" s="150">
        <v>0</v>
      </c>
      <c r="AD22" s="150">
        <v>0</v>
      </c>
      <c r="AE22" s="150">
        <v>0</v>
      </c>
      <c r="AF22" s="150">
        <v>0</v>
      </c>
      <c r="AG22" s="150">
        <v>0</v>
      </c>
      <c r="AH22" s="150">
        <v>0</v>
      </c>
      <c r="AI22" s="150">
        <v>0</v>
      </c>
      <c r="AJ22" s="150">
        <v>0</v>
      </c>
      <c r="AK22" s="150">
        <v>0</v>
      </c>
      <c r="AL22" s="150">
        <v>0</v>
      </c>
      <c r="AM22" s="150">
        <v>0</v>
      </c>
      <c r="AN22" s="150">
        <v>0</v>
      </c>
      <c r="AO22" s="150">
        <v>0</v>
      </c>
      <c r="AP22" s="150">
        <v>0</v>
      </c>
      <c r="AQ22" s="150">
        <v>0</v>
      </c>
      <c r="AR22" s="150">
        <v>0</v>
      </c>
      <c r="AS22" s="150">
        <v>0</v>
      </c>
      <c r="AT22" s="150">
        <v>0</v>
      </c>
      <c r="AU22" s="150">
        <v>0</v>
      </c>
      <c r="AV22" s="150">
        <v>1</v>
      </c>
      <c r="AW22" s="150">
        <v>3</v>
      </c>
      <c r="AX22" s="150">
        <v>5</v>
      </c>
      <c r="AY22" s="150">
        <v>7</v>
      </c>
      <c r="AZ22" s="150">
        <v>11</v>
      </c>
      <c r="BA22" s="150">
        <v>14</v>
      </c>
      <c r="BB22" s="150">
        <v>16</v>
      </c>
      <c r="BC22" s="150">
        <v>13</v>
      </c>
      <c r="BD22" s="150">
        <v>0</v>
      </c>
      <c r="BE22" s="150">
        <v>0</v>
      </c>
      <c r="BF22" s="150">
        <v>0</v>
      </c>
      <c r="BG22" s="150">
        <v>0</v>
      </c>
      <c r="BH22" s="150">
        <v>0</v>
      </c>
      <c r="BI22" s="150">
        <v>0</v>
      </c>
      <c r="BJ22" s="150">
        <v>0</v>
      </c>
      <c r="BK22" s="150">
        <v>0</v>
      </c>
      <c r="BL22" s="150">
        <v>0</v>
      </c>
      <c r="BM22" s="150">
        <v>0</v>
      </c>
      <c r="BN22" s="150">
        <v>0</v>
      </c>
      <c r="BO22" s="150">
        <v>0</v>
      </c>
      <c r="BP22" s="150">
        <v>0</v>
      </c>
      <c r="BQ22" s="150">
        <v>0</v>
      </c>
      <c r="BR22" s="150">
        <v>0</v>
      </c>
      <c r="BS22" s="150">
        <v>0</v>
      </c>
      <c r="BT22" s="150">
        <v>0</v>
      </c>
      <c r="BU22" s="150">
        <v>0</v>
      </c>
      <c r="BV22" s="150">
        <v>0</v>
      </c>
      <c r="BW22" s="150">
        <v>0</v>
      </c>
      <c r="BX22" s="150">
        <v>0</v>
      </c>
      <c r="BY22" s="150">
        <v>0</v>
      </c>
      <c r="BZ22" s="150">
        <v>0</v>
      </c>
      <c r="CA22" s="150">
        <v>0</v>
      </c>
      <c r="CB22" s="151">
        <v>0</v>
      </c>
    </row>
    <row r="23" spans="2:80" ht="26.25" customHeight="1" x14ac:dyDescent="0.4">
      <c r="B23" s="140" t="s">
        <v>195</v>
      </c>
      <c r="D23" s="150">
        <v>0</v>
      </c>
      <c r="E23" s="150">
        <v>0</v>
      </c>
      <c r="F23" s="150">
        <v>0</v>
      </c>
      <c r="G23" s="150">
        <v>0</v>
      </c>
      <c r="H23" s="150">
        <v>0</v>
      </c>
      <c r="I23" s="150">
        <v>0</v>
      </c>
      <c r="J23" s="150">
        <v>0</v>
      </c>
      <c r="K23" s="150">
        <v>0</v>
      </c>
      <c r="L23" s="150">
        <v>0</v>
      </c>
      <c r="M23" s="150">
        <v>0</v>
      </c>
      <c r="N23" s="150">
        <v>0</v>
      </c>
      <c r="O23" s="150">
        <v>0</v>
      </c>
      <c r="P23" s="150">
        <v>0</v>
      </c>
      <c r="Q23" s="150">
        <v>0</v>
      </c>
      <c r="R23" s="150">
        <v>0</v>
      </c>
      <c r="S23" s="150">
        <v>0</v>
      </c>
      <c r="T23" s="150">
        <v>0</v>
      </c>
      <c r="U23" s="150">
        <v>0</v>
      </c>
      <c r="V23" s="150">
        <v>0</v>
      </c>
      <c r="W23" s="150">
        <v>0</v>
      </c>
      <c r="X23" s="150">
        <v>0</v>
      </c>
      <c r="Y23" s="150">
        <v>0</v>
      </c>
      <c r="Z23" s="150">
        <v>0</v>
      </c>
      <c r="AA23" s="150">
        <v>0</v>
      </c>
      <c r="AB23" s="150">
        <v>0</v>
      </c>
      <c r="AC23" s="150">
        <v>0</v>
      </c>
      <c r="AD23" s="150">
        <v>0</v>
      </c>
      <c r="AE23" s="150">
        <v>0</v>
      </c>
      <c r="AF23" s="150">
        <v>0</v>
      </c>
      <c r="AG23" s="150">
        <v>0</v>
      </c>
      <c r="AH23" s="150">
        <v>0</v>
      </c>
      <c r="AI23" s="150">
        <v>0</v>
      </c>
      <c r="AJ23" s="150">
        <v>0</v>
      </c>
      <c r="AK23" s="150">
        <v>0</v>
      </c>
      <c r="AL23" s="150">
        <v>0</v>
      </c>
      <c r="AM23" s="150">
        <v>0</v>
      </c>
      <c r="AN23" s="150">
        <v>0</v>
      </c>
      <c r="AO23" s="150">
        <v>0</v>
      </c>
      <c r="AP23" s="150">
        <v>0</v>
      </c>
      <c r="AQ23" s="150">
        <v>0</v>
      </c>
      <c r="AR23" s="150">
        <v>0</v>
      </c>
      <c r="AS23" s="150">
        <v>0</v>
      </c>
      <c r="AT23" s="150">
        <v>0</v>
      </c>
      <c r="AU23" s="150">
        <v>0</v>
      </c>
      <c r="AV23" s="150">
        <v>0</v>
      </c>
      <c r="AW23" s="150">
        <v>0</v>
      </c>
      <c r="AX23" s="150">
        <v>0</v>
      </c>
      <c r="AY23" s="150">
        <v>0</v>
      </c>
      <c r="AZ23" s="150">
        <v>0</v>
      </c>
      <c r="BA23" s="150">
        <v>0</v>
      </c>
      <c r="BB23" s="150">
        <v>0</v>
      </c>
      <c r="BC23" s="150">
        <v>0</v>
      </c>
      <c r="BD23" s="150">
        <v>0</v>
      </c>
      <c r="BE23" s="150">
        <v>0</v>
      </c>
      <c r="BF23" s="150">
        <v>0</v>
      </c>
      <c r="BG23" s="150">
        <v>0</v>
      </c>
      <c r="BH23" s="150">
        <v>0</v>
      </c>
      <c r="BI23" s="150">
        <v>0</v>
      </c>
      <c r="BJ23" s="150">
        <v>0</v>
      </c>
      <c r="BK23" s="150">
        <v>0</v>
      </c>
      <c r="BL23" s="150">
        <v>136</v>
      </c>
      <c r="BM23" s="150">
        <v>391</v>
      </c>
      <c r="BN23" s="150">
        <v>579</v>
      </c>
      <c r="BO23" s="150">
        <v>811</v>
      </c>
      <c r="BP23" s="150">
        <v>1365</v>
      </c>
      <c r="BQ23" s="150">
        <v>1912</v>
      </c>
      <c r="BR23" s="150">
        <v>2235</v>
      </c>
      <c r="BS23" s="150">
        <v>2356</v>
      </c>
      <c r="BT23" s="150">
        <v>2381</v>
      </c>
      <c r="BU23" s="150">
        <v>2325</v>
      </c>
      <c r="BV23" s="150">
        <v>2159</v>
      </c>
      <c r="BW23" s="150">
        <v>1938</v>
      </c>
      <c r="BX23" s="150">
        <v>2507</v>
      </c>
      <c r="BY23" s="150">
        <v>2518</v>
      </c>
      <c r="BZ23" s="150">
        <v>2527</v>
      </c>
      <c r="CA23" s="150">
        <v>2535</v>
      </c>
      <c r="CB23" s="151">
        <v>2542</v>
      </c>
    </row>
    <row r="24" spans="2:80" x14ac:dyDescent="0.4">
      <c r="B24" s="152" t="s">
        <v>278</v>
      </c>
      <c r="D24" s="150">
        <v>0</v>
      </c>
      <c r="E24" s="150">
        <v>0</v>
      </c>
      <c r="F24" s="150">
        <v>0</v>
      </c>
      <c r="G24" s="150">
        <v>0</v>
      </c>
      <c r="H24" s="150">
        <v>0</v>
      </c>
      <c r="I24" s="150">
        <v>0</v>
      </c>
      <c r="J24" s="150">
        <v>0</v>
      </c>
      <c r="K24" s="150">
        <v>0</v>
      </c>
      <c r="L24" s="150">
        <v>0</v>
      </c>
      <c r="M24" s="150">
        <v>0</v>
      </c>
      <c r="N24" s="150">
        <v>0</v>
      </c>
      <c r="O24" s="150">
        <v>0</v>
      </c>
      <c r="P24" s="150">
        <v>0</v>
      </c>
      <c r="Q24" s="150">
        <v>0</v>
      </c>
      <c r="R24" s="150">
        <v>0</v>
      </c>
      <c r="S24" s="150">
        <v>0</v>
      </c>
      <c r="T24" s="150">
        <v>0</v>
      </c>
      <c r="U24" s="150">
        <v>0</v>
      </c>
      <c r="V24" s="150">
        <v>0</v>
      </c>
      <c r="W24" s="150">
        <v>0</v>
      </c>
      <c r="X24" s="150">
        <v>0</v>
      </c>
      <c r="Y24" s="150">
        <v>0</v>
      </c>
      <c r="Z24" s="150">
        <v>0</v>
      </c>
      <c r="AA24" s="150">
        <v>0</v>
      </c>
      <c r="AB24" s="150">
        <v>0</v>
      </c>
      <c r="AC24" s="150">
        <v>0</v>
      </c>
      <c r="AD24" s="150">
        <v>0</v>
      </c>
      <c r="AE24" s="150">
        <v>0</v>
      </c>
      <c r="AF24" s="150">
        <v>0</v>
      </c>
      <c r="AG24" s="150">
        <v>0</v>
      </c>
      <c r="AH24" s="150">
        <v>0</v>
      </c>
      <c r="AI24" s="150">
        <v>0</v>
      </c>
      <c r="AJ24" s="150">
        <v>0</v>
      </c>
      <c r="AK24" s="150">
        <v>0</v>
      </c>
      <c r="AL24" s="150">
        <v>0</v>
      </c>
      <c r="AM24" s="150">
        <v>0</v>
      </c>
      <c r="AN24" s="150">
        <v>0</v>
      </c>
      <c r="AO24" s="150">
        <v>0</v>
      </c>
      <c r="AP24" s="150">
        <v>0</v>
      </c>
      <c r="AQ24" s="150">
        <v>0</v>
      </c>
      <c r="AR24" s="150">
        <v>0</v>
      </c>
      <c r="AS24" s="150">
        <v>0</v>
      </c>
      <c r="AT24" s="150">
        <v>0</v>
      </c>
      <c r="AU24" s="150">
        <v>0</v>
      </c>
      <c r="AV24" s="150">
        <v>0</v>
      </c>
      <c r="AW24" s="150">
        <v>0</v>
      </c>
      <c r="AX24" s="150">
        <v>0</v>
      </c>
      <c r="AY24" s="150">
        <v>0</v>
      </c>
      <c r="AZ24" s="150">
        <v>0</v>
      </c>
      <c r="BA24" s="150">
        <v>0</v>
      </c>
      <c r="BB24" s="150">
        <v>0</v>
      </c>
      <c r="BC24" s="150">
        <v>0</v>
      </c>
      <c r="BD24" s="150">
        <v>0</v>
      </c>
      <c r="BE24" s="150">
        <v>0</v>
      </c>
      <c r="BF24" s="150">
        <v>0</v>
      </c>
      <c r="BG24" s="150">
        <v>0</v>
      </c>
      <c r="BH24" s="150">
        <v>0</v>
      </c>
      <c r="BI24" s="150">
        <v>0</v>
      </c>
      <c r="BJ24" s="150">
        <v>0</v>
      </c>
      <c r="BK24" s="150">
        <v>0</v>
      </c>
      <c r="BL24" s="150">
        <v>59</v>
      </c>
      <c r="BM24" s="150">
        <v>145</v>
      </c>
      <c r="BN24" s="150">
        <v>199</v>
      </c>
      <c r="BO24" s="150">
        <v>262</v>
      </c>
      <c r="BP24" s="150">
        <v>364</v>
      </c>
      <c r="BQ24" s="150">
        <v>492</v>
      </c>
      <c r="BR24" s="150">
        <v>507</v>
      </c>
      <c r="BS24" s="150">
        <v>489</v>
      </c>
      <c r="BT24" s="150">
        <v>483</v>
      </c>
      <c r="BU24" s="150">
        <v>459</v>
      </c>
      <c r="BV24" s="150">
        <v>397</v>
      </c>
      <c r="BW24" s="150">
        <v>347</v>
      </c>
      <c r="BX24" s="150">
        <v>346</v>
      </c>
      <c r="BY24" s="150">
        <v>348</v>
      </c>
      <c r="BZ24" s="150">
        <v>349</v>
      </c>
      <c r="CA24" s="150">
        <v>350</v>
      </c>
      <c r="CB24" s="151">
        <v>351</v>
      </c>
    </row>
    <row r="25" spans="2:80" x14ac:dyDescent="0.4">
      <c r="B25" s="152" t="s">
        <v>279</v>
      </c>
      <c r="D25" s="150">
        <v>0</v>
      </c>
      <c r="E25" s="150">
        <v>0</v>
      </c>
      <c r="F25" s="150">
        <v>0</v>
      </c>
      <c r="G25" s="150">
        <v>0</v>
      </c>
      <c r="H25" s="150">
        <v>0</v>
      </c>
      <c r="I25" s="150">
        <v>0</v>
      </c>
      <c r="J25" s="150">
        <v>0</v>
      </c>
      <c r="K25" s="150">
        <v>0</v>
      </c>
      <c r="L25" s="150">
        <v>0</v>
      </c>
      <c r="M25" s="150">
        <v>0</v>
      </c>
      <c r="N25" s="150">
        <v>0</v>
      </c>
      <c r="O25" s="150">
        <v>0</v>
      </c>
      <c r="P25" s="150">
        <v>0</v>
      </c>
      <c r="Q25" s="150">
        <v>0</v>
      </c>
      <c r="R25" s="150">
        <v>0</v>
      </c>
      <c r="S25" s="150">
        <v>0</v>
      </c>
      <c r="T25" s="150">
        <v>0</v>
      </c>
      <c r="U25" s="150">
        <v>0</v>
      </c>
      <c r="V25" s="150">
        <v>0</v>
      </c>
      <c r="W25" s="150">
        <v>0</v>
      </c>
      <c r="X25" s="150">
        <v>0</v>
      </c>
      <c r="Y25" s="150">
        <v>0</v>
      </c>
      <c r="Z25" s="150">
        <v>0</v>
      </c>
      <c r="AA25" s="150">
        <v>0</v>
      </c>
      <c r="AB25" s="150">
        <v>0</v>
      </c>
      <c r="AC25" s="150">
        <v>0</v>
      </c>
      <c r="AD25" s="150">
        <v>0</v>
      </c>
      <c r="AE25" s="150">
        <v>0</v>
      </c>
      <c r="AF25" s="150">
        <v>0</v>
      </c>
      <c r="AG25" s="150">
        <v>0</v>
      </c>
      <c r="AH25" s="150">
        <v>0</v>
      </c>
      <c r="AI25" s="150">
        <v>0</v>
      </c>
      <c r="AJ25" s="150">
        <v>0</v>
      </c>
      <c r="AK25" s="150">
        <v>0</v>
      </c>
      <c r="AL25" s="150">
        <v>0</v>
      </c>
      <c r="AM25" s="150">
        <v>0</v>
      </c>
      <c r="AN25" s="150">
        <v>0</v>
      </c>
      <c r="AO25" s="150">
        <v>0</v>
      </c>
      <c r="AP25" s="150">
        <v>0</v>
      </c>
      <c r="AQ25" s="150">
        <v>0</v>
      </c>
      <c r="AR25" s="150">
        <v>0</v>
      </c>
      <c r="AS25" s="150">
        <v>0</v>
      </c>
      <c r="AT25" s="150">
        <v>0</v>
      </c>
      <c r="AU25" s="150">
        <v>0</v>
      </c>
      <c r="AV25" s="150">
        <v>0</v>
      </c>
      <c r="AW25" s="150">
        <v>0</v>
      </c>
      <c r="AX25" s="150">
        <v>0</v>
      </c>
      <c r="AY25" s="150">
        <v>0</v>
      </c>
      <c r="AZ25" s="150">
        <v>0</v>
      </c>
      <c r="BA25" s="150">
        <v>0</v>
      </c>
      <c r="BB25" s="150">
        <v>0</v>
      </c>
      <c r="BC25" s="150">
        <v>0</v>
      </c>
      <c r="BD25" s="150">
        <v>0</v>
      </c>
      <c r="BE25" s="150">
        <v>0</v>
      </c>
      <c r="BF25" s="150">
        <v>0</v>
      </c>
      <c r="BG25" s="150">
        <v>0</v>
      </c>
      <c r="BH25" s="150">
        <v>0</v>
      </c>
      <c r="BI25" s="150">
        <v>0</v>
      </c>
      <c r="BJ25" s="150">
        <v>0</v>
      </c>
      <c r="BK25" s="150">
        <v>0</v>
      </c>
      <c r="BL25" s="150">
        <v>6</v>
      </c>
      <c r="BM25" s="150">
        <v>22</v>
      </c>
      <c r="BN25" s="150">
        <v>38</v>
      </c>
      <c r="BO25" s="150">
        <v>59</v>
      </c>
      <c r="BP25" s="150">
        <v>103</v>
      </c>
      <c r="BQ25" s="150">
        <v>180</v>
      </c>
      <c r="BR25" s="150">
        <v>248</v>
      </c>
      <c r="BS25" s="150">
        <v>325</v>
      </c>
      <c r="BT25" s="150">
        <v>379</v>
      </c>
      <c r="BU25" s="150">
        <v>398</v>
      </c>
      <c r="BV25" s="150">
        <v>413</v>
      </c>
      <c r="BW25" s="150">
        <v>436</v>
      </c>
      <c r="BX25" s="150">
        <v>505</v>
      </c>
      <c r="BY25" s="150">
        <v>507</v>
      </c>
      <c r="BZ25" s="150">
        <v>508</v>
      </c>
      <c r="CA25" s="150">
        <v>509</v>
      </c>
      <c r="CB25" s="151">
        <v>510</v>
      </c>
    </row>
    <row r="26" spans="2:80" x14ac:dyDescent="0.4">
      <c r="B26" s="152" t="s">
        <v>280</v>
      </c>
      <c r="D26" s="150">
        <v>0</v>
      </c>
      <c r="E26" s="150">
        <v>0</v>
      </c>
      <c r="F26" s="150">
        <v>0</v>
      </c>
      <c r="G26" s="150">
        <v>0</v>
      </c>
      <c r="H26" s="150">
        <v>0</v>
      </c>
      <c r="I26" s="150">
        <v>0</v>
      </c>
      <c r="J26" s="150">
        <v>0</v>
      </c>
      <c r="K26" s="150">
        <v>0</v>
      </c>
      <c r="L26" s="150">
        <v>0</v>
      </c>
      <c r="M26" s="150">
        <v>0</v>
      </c>
      <c r="N26" s="150">
        <v>0</v>
      </c>
      <c r="O26" s="150">
        <v>0</v>
      </c>
      <c r="P26" s="150">
        <v>0</v>
      </c>
      <c r="Q26" s="150">
        <v>0</v>
      </c>
      <c r="R26" s="150">
        <v>0</v>
      </c>
      <c r="S26" s="150">
        <v>0</v>
      </c>
      <c r="T26" s="150">
        <v>0</v>
      </c>
      <c r="U26" s="150">
        <v>0</v>
      </c>
      <c r="V26" s="150">
        <v>0</v>
      </c>
      <c r="W26" s="150">
        <v>0</v>
      </c>
      <c r="X26" s="150">
        <v>0</v>
      </c>
      <c r="Y26" s="150">
        <v>0</v>
      </c>
      <c r="Z26" s="150">
        <v>0</v>
      </c>
      <c r="AA26" s="150">
        <v>0</v>
      </c>
      <c r="AB26" s="150">
        <v>0</v>
      </c>
      <c r="AC26" s="150">
        <v>0</v>
      </c>
      <c r="AD26" s="150">
        <v>0</v>
      </c>
      <c r="AE26" s="150">
        <v>0</v>
      </c>
      <c r="AF26" s="150">
        <v>0</v>
      </c>
      <c r="AG26" s="150">
        <v>0</v>
      </c>
      <c r="AH26" s="150">
        <v>0</v>
      </c>
      <c r="AI26" s="150">
        <v>0</v>
      </c>
      <c r="AJ26" s="150">
        <v>0</v>
      </c>
      <c r="AK26" s="150">
        <v>0</v>
      </c>
      <c r="AL26" s="150">
        <v>0</v>
      </c>
      <c r="AM26" s="150">
        <v>0</v>
      </c>
      <c r="AN26" s="150">
        <v>0</v>
      </c>
      <c r="AO26" s="150">
        <v>0</v>
      </c>
      <c r="AP26" s="150">
        <v>0</v>
      </c>
      <c r="AQ26" s="150">
        <v>0</v>
      </c>
      <c r="AR26" s="150">
        <v>0</v>
      </c>
      <c r="AS26" s="150">
        <v>0</v>
      </c>
      <c r="AT26" s="150">
        <v>0</v>
      </c>
      <c r="AU26" s="150">
        <v>0</v>
      </c>
      <c r="AV26" s="150">
        <v>0</v>
      </c>
      <c r="AW26" s="150">
        <v>0</v>
      </c>
      <c r="AX26" s="150">
        <v>0</v>
      </c>
      <c r="AY26" s="150">
        <v>0</v>
      </c>
      <c r="AZ26" s="150">
        <v>0</v>
      </c>
      <c r="BA26" s="150">
        <v>0</v>
      </c>
      <c r="BB26" s="150">
        <v>0</v>
      </c>
      <c r="BC26" s="150">
        <v>0</v>
      </c>
      <c r="BD26" s="150">
        <v>0</v>
      </c>
      <c r="BE26" s="150">
        <v>0</v>
      </c>
      <c r="BF26" s="150">
        <v>0</v>
      </c>
      <c r="BG26" s="150">
        <v>0</v>
      </c>
      <c r="BH26" s="150">
        <v>0</v>
      </c>
      <c r="BI26" s="150">
        <v>0</v>
      </c>
      <c r="BJ26" s="150">
        <v>0</v>
      </c>
      <c r="BK26" s="150">
        <v>0</v>
      </c>
      <c r="BL26" s="150">
        <v>56</v>
      </c>
      <c r="BM26" s="150">
        <v>168</v>
      </c>
      <c r="BN26" s="150">
        <v>275</v>
      </c>
      <c r="BO26" s="150">
        <v>424</v>
      </c>
      <c r="BP26" s="150">
        <v>784</v>
      </c>
      <c r="BQ26" s="150">
        <v>1116</v>
      </c>
      <c r="BR26" s="150">
        <v>1340</v>
      </c>
      <c r="BS26" s="150">
        <v>1398</v>
      </c>
      <c r="BT26" s="150">
        <v>1381</v>
      </c>
      <c r="BU26" s="150">
        <v>1335</v>
      </c>
      <c r="BV26" s="150">
        <v>1226</v>
      </c>
      <c r="BW26" s="150">
        <v>1041</v>
      </c>
      <c r="BX26" s="150">
        <v>1537</v>
      </c>
      <c r="BY26" s="150">
        <v>1544</v>
      </c>
      <c r="BZ26" s="150">
        <v>1550</v>
      </c>
      <c r="CA26" s="150">
        <v>1555</v>
      </c>
      <c r="CB26" s="151">
        <v>1559</v>
      </c>
    </row>
    <row r="27" spans="2:80" x14ac:dyDescent="0.4">
      <c r="B27" s="152" t="s">
        <v>281</v>
      </c>
      <c r="D27" s="150">
        <v>0</v>
      </c>
      <c r="E27" s="150">
        <v>0</v>
      </c>
      <c r="F27" s="150">
        <v>0</v>
      </c>
      <c r="G27" s="150">
        <v>0</v>
      </c>
      <c r="H27" s="150">
        <v>0</v>
      </c>
      <c r="I27" s="150">
        <v>0</v>
      </c>
      <c r="J27" s="150">
        <v>0</v>
      </c>
      <c r="K27" s="150">
        <v>0</v>
      </c>
      <c r="L27" s="150">
        <v>0</v>
      </c>
      <c r="M27" s="150">
        <v>0</v>
      </c>
      <c r="N27" s="150">
        <v>0</v>
      </c>
      <c r="O27" s="150">
        <v>0</v>
      </c>
      <c r="P27" s="150">
        <v>0</v>
      </c>
      <c r="Q27" s="150">
        <v>0</v>
      </c>
      <c r="R27" s="150">
        <v>0</v>
      </c>
      <c r="S27" s="150">
        <v>0</v>
      </c>
      <c r="T27" s="150">
        <v>0</v>
      </c>
      <c r="U27" s="150">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150">
        <v>0</v>
      </c>
      <c r="AN27" s="150">
        <v>0</v>
      </c>
      <c r="AO27" s="150">
        <v>0</v>
      </c>
      <c r="AP27" s="150">
        <v>0</v>
      </c>
      <c r="AQ27" s="150">
        <v>0</v>
      </c>
      <c r="AR27" s="150">
        <v>0</v>
      </c>
      <c r="AS27" s="150">
        <v>0</v>
      </c>
      <c r="AT27" s="150">
        <v>0</v>
      </c>
      <c r="AU27" s="150">
        <v>0</v>
      </c>
      <c r="AV27" s="150">
        <v>0</v>
      </c>
      <c r="AW27" s="150">
        <v>0</v>
      </c>
      <c r="AX27" s="150">
        <v>0</v>
      </c>
      <c r="AY27" s="150">
        <v>0</v>
      </c>
      <c r="AZ27" s="150">
        <v>0</v>
      </c>
      <c r="BA27" s="150">
        <v>0</v>
      </c>
      <c r="BB27" s="150">
        <v>0</v>
      </c>
      <c r="BC27" s="150">
        <v>0</v>
      </c>
      <c r="BD27" s="150">
        <v>0</v>
      </c>
      <c r="BE27" s="150">
        <v>0</v>
      </c>
      <c r="BF27" s="150">
        <v>0</v>
      </c>
      <c r="BG27" s="150">
        <v>0</v>
      </c>
      <c r="BH27" s="150">
        <v>0</v>
      </c>
      <c r="BI27" s="150">
        <v>0</v>
      </c>
      <c r="BJ27" s="150">
        <v>0</v>
      </c>
      <c r="BK27" s="150">
        <v>0</v>
      </c>
      <c r="BL27" s="150">
        <v>16</v>
      </c>
      <c r="BM27" s="150">
        <v>56</v>
      </c>
      <c r="BN27" s="150">
        <v>67</v>
      </c>
      <c r="BO27" s="150">
        <v>65</v>
      </c>
      <c r="BP27" s="150">
        <v>114</v>
      </c>
      <c r="BQ27" s="150">
        <v>124</v>
      </c>
      <c r="BR27" s="150">
        <v>141</v>
      </c>
      <c r="BS27" s="150">
        <v>144</v>
      </c>
      <c r="BT27" s="150">
        <v>137</v>
      </c>
      <c r="BU27" s="150">
        <v>133</v>
      </c>
      <c r="BV27" s="150">
        <v>123</v>
      </c>
      <c r="BW27" s="150">
        <v>114</v>
      </c>
      <c r="BX27" s="150">
        <v>118</v>
      </c>
      <c r="BY27" s="150">
        <v>119</v>
      </c>
      <c r="BZ27" s="150">
        <v>120</v>
      </c>
      <c r="CA27" s="150">
        <v>121</v>
      </c>
      <c r="CB27" s="151">
        <v>122</v>
      </c>
    </row>
    <row r="28" spans="2:80" ht="26.25" customHeight="1" x14ac:dyDescent="0.4">
      <c r="B28" s="140" t="s">
        <v>197</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96</v>
      </c>
      <c r="AK28" s="150">
        <v>124</v>
      </c>
      <c r="AL28" s="150">
        <v>165</v>
      </c>
      <c r="AM28" s="150">
        <v>195</v>
      </c>
      <c r="AN28" s="150">
        <v>201</v>
      </c>
      <c r="AO28" s="150">
        <v>200</v>
      </c>
      <c r="AP28" s="150">
        <v>210</v>
      </c>
      <c r="AQ28" s="150">
        <v>217</v>
      </c>
      <c r="AR28" s="150">
        <v>277</v>
      </c>
      <c r="AS28" s="150">
        <v>308</v>
      </c>
      <c r="AT28" s="150">
        <v>327</v>
      </c>
      <c r="AU28" s="150">
        <v>365</v>
      </c>
      <c r="AV28" s="150">
        <v>431</v>
      </c>
      <c r="AW28" s="150">
        <v>512</v>
      </c>
      <c r="AX28" s="150">
        <v>575</v>
      </c>
      <c r="AY28" s="150">
        <v>638</v>
      </c>
      <c r="AZ28" s="150">
        <v>714</v>
      </c>
      <c r="BA28" s="150">
        <v>758</v>
      </c>
      <c r="BB28" s="150">
        <v>782</v>
      </c>
      <c r="BC28" s="150">
        <v>537</v>
      </c>
      <c r="BD28" s="150">
        <v>0</v>
      </c>
      <c r="BE28" s="150">
        <v>0</v>
      </c>
      <c r="BF28" s="150">
        <v>0</v>
      </c>
      <c r="BG28" s="150">
        <v>0</v>
      </c>
      <c r="BH28" s="150">
        <v>0</v>
      </c>
      <c r="BI28" s="150">
        <v>0</v>
      </c>
      <c r="BJ28" s="150">
        <v>0</v>
      </c>
      <c r="BK28" s="150">
        <v>0</v>
      </c>
      <c r="BL28" s="150">
        <v>0</v>
      </c>
      <c r="BM28" s="150">
        <v>0</v>
      </c>
      <c r="BN28" s="150">
        <v>0</v>
      </c>
      <c r="BO28" s="150">
        <v>0</v>
      </c>
      <c r="BP28" s="150">
        <v>0</v>
      </c>
      <c r="BQ28" s="150">
        <v>0</v>
      </c>
      <c r="BR28" s="150">
        <v>0</v>
      </c>
      <c r="BS28" s="150">
        <v>0</v>
      </c>
      <c r="BT28" s="150">
        <v>0</v>
      </c>
      <c r="BU28" s="150">
        <v>0</v>
      </c>
      <c r="BV28" s="150">
        <v>0</v>
      </c>
      <c r="BW28" s="150">
        <v>0</v>
      </c>
      <c r="BX28" s="150">
        <v>0</v>
      </c>
      <c r="BY28" s="150">
        <v>0</v>
      </c>
      <c r="BZ28" s="150">
        <v>0</v>
      </c>
      <c r="CA28" s="150">
        <v>0</v>
      </c>
      <c r="CB28" s="151">
        <v>0</v>
      </c>
    </row>
    <row r="29" spans="2:80" x14ac:dyDescent="0.4">
      <c r="B29" s="140" t="s">
        <v>201</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3408</v>
      </c>
      <c r="AI29" s="150">
        <v>3314</v>
      </c>
      <c r="AJ29" s="150">
        <v>3556</v>
      </c>
      <c r="AK29" s="150">
        <v>4151</v>
      </c>
      <c r="AL29" s="150">
        <v>4431</v>
      </c>
      <c r="AM29" s="150">
        <v>4750</v>
      </c>
      <c r="AN29" s="150">
        <v>4825</v>
      </c>
      <c r="AO29" s="150">
        <v>4860</v>
      </c>
      <c r="AP29" s="150">
        <v>4900</v>
      </c>
      <c r="AQ29" s="150">
        <v>4860</v>
      </c>
      <c r="AR29" s="150">
        <v>3996</v>
      </c>
      <c r="AS29" s="150">
        <v>3886</v>
      </c>
      <c r="AT29" s="150">
        <v>3950</v>
      </c>
      <c r="AU29" s="150">
        <v>4120</v>
      </c>
      <c r="AV29" s="150">
        <v>4380</v>
      </c>
      <c r="AW29" s="150">
        <v>4601</v>
      </c>
      <c r="AX29" s="150">
        <v>4692</v>
      </c>
      <c r="AY29" s="150">
        <v>4757</v>
      </c>
      <c r="AZ29" s="150">
        <v>4740</v>
      </c>
      <c r="BA29" s="150">
        <v>4588</v>
      </c>
      <c r="BB29" s="150">
        <v>4423</v>
      </c>
      <c r="BC29" s="150">
        <v>4187</v>
      </c>
      <c r="BD29" s="150">
        <v>3946</v>
      </c>
      <c r="BE29" s="150">
        <v>3846</v>
      </c>
      <c r="BF29" s="150">
        <v>3807</v>
      </c>
      <c r="BG29" s="150">
        <v>3812</v>
      </c>
      <c r="BH29" s="150">
        <v>3940</v>
      </c>
      <c r="BI29" s="150">
        <v>3986</v>
      </c>
      <c r="BJ29" s="150">
        <v>4021</v>
      </c>
      <c r="BK29" s="150">
        <v>4036</v>
      </c>
      <c r="BL29" s="150">
        <v>4166</v>
      </c>
      <c r="BM29" s="150">
        <v>4547</v>
      </c>
      <c r="BN29" s="150">
        <v>4798</v>
      </c>
      <c r="BO29" s="150">
        <v>4932</v>
      </c>
      <c r="BP29" s="150">
        <v>5053</v>
      </c>
      <c r="BQ29" s="150">
        <v>5026</v>
      </c>
      <c r="BR29" s="150">
        <v>4921</v>
      </c>
      <c r="BS29" s="150">
        <v>4777</v>
      </c>
      <c r="BT29" s="150">
        <v>4594</v>
      </c>
      <c r="BU29" s="150">
        <v>4371</v>
      </c>
      <c r="BV29" s="150">
        <v>3984</v>
      </c>
      <c r="BW29" s="150">
        <v>3387</v>
      </c>
      <c r="BX29" s="150">
        <v>4501</v>
      </c>
      <c r="BY29" s="150">
        <v>4495</v>
      </c>
      <c r="BZ29" s="150">
        <v>4533</v>
      </c>
      <c r="CA29" s="150">
        <v>4553</v>
      </c>
      <c r="CB29" s="151">
        <v>4574</v>
      </c>
    </row>
    <row r="30" spans="2:80" x14ac:dyDescent="0.4">
      <c r="B30" s="64" t="s">
        <v>236</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c r="AM30" s="150">
        <v>0</v>
      </c>
      <c r="AN30" s="150">
        <v>0</v>
      </c>
      <c r="AO30" s="150">
        <v>0</v>
      </c>
      <c r="AP30" s="150">
        <v>0</v>
      </c>
      <c r="AQ30" s="150">
        <v>0</v>
      </c>
      <c r="AR30" s="150">
        <v>0</v>
      </c>
      <c r="AS30" s="150">
        <v>0</v>
      </c>
      <c r="AT30" s="150">
        <v>0</v>
      </c>
      <c r="AU30" s="150">
        <v>0</v>
      </c>
      <c r="AV30" s="150">
        <v>0</v>
      </c>
      <c r="AW30" s="150">
        <v>0</v>
      </c>
      <c r="AX30" s="150">
        <v>0</v>
      </c>
      <c r="AY30" s="150">
        <v>0</v>
      </c>
      <c r="AZ30" s="150">
        <v>0</v>
      </c>
      <c r="BA30" s="150">
        <v>0</v>
      </c>
      <c r="BB30" s="150">
        <v>0</v>
      </c>
      <c r="BC30" s="150">
        <v>0</v>
      </c>
      <c r="BD30" s="150">
        <v>0</v>
      </c>
      <c r="BE30" s="150">
        <v>0</v>
      </c>
      <c r="BF30" s="150">
        <v>0</v>
      </c>
      <c r="BG30" s="150">
        <v>0</v>
      </c>
      <c r="BH30" s="150">
        <v>0</v>
      </c>
      <c r="BI30" s="150">
        <v>0</v>
      </c>
      <c r="BJ30" s="150">
        <v>0</v>
      </c>
      <c r="BK30" s="150">
        <v>0</v>
      </c>
      <c r="BL30" s="150">
        <v>3796</v>
      </c>
      <c r="BM30" s="150">
        <v>3966</v>
      </c>
      <c r="BN30" s="150">
        <v>4155</v>
      </c>
      <c r="BO30" s="150">
        <v>4237</v>
      </c>
      <c r="BP30" s="150">
        <v>4309</v>
      </c>
      <c r="BQ30" s="150">
        <v>4365</v>
      </c>
      <c r="BR30" s="150">
        <v>4440</v>
      </c>
      <c r="BS30" s="150">
        <v>4410</v>
      </c>
      <c r="BT30" s="150">
        <v>4287</v>
      </c>
      <c r="BU30" s="150">
        <v>4098</v>
      </c>
      <c r="BV30" s="150">
        <v>3774</v>
      </c>
      <c r="BW30" s="150">
        <v>3268</v>
      </c>
      <c r="BX30" s="150">
        <v>4114</v>
      </c>
      <c r="BY30" s="150">
        <v>4100</v>
      </c>
      <c r="BZ30" s="150">
        <v>4127</v>
      </c>
      <c r="CA30" s="150">
        <v>4135</v>
      </c>
      <c r="CB30" s="151">
        <v>4144</v>
      </c>
    </row>
    <row r="31" spans="2:80" x14ac:dyDescent="0.4">
      <c r="B31" s="64" t="s">
        <v>237</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c r="AM31" s="150">
        <v>0</v>
      </c>
      <c r="AN31" s="150">
        <v>0</v>
      </c>
      <c r="AO31" s="150">
        <v>0</v>
      </c>
      <c r="AP31" s="150">
        <v>0</v>
      </c>
      <c r="AQ31" s="150">
        <v>0</v>
      </c>
      <c r="AR31" s="150">
        <v>0</v>
      </c>
      <c r="AS31" s="150">
        <v>0</v>
      </c>
      <c r="AT31" s="150">
        <v>0</v>
      </c>
      <c r="AU31" s="150">
        <v>0</v>
      </c>
      <c r="AV31" s="150">
        <v>0</v>
      </c>
      <c r="AW31" s="150">
        <v>0</v>
      </c>
      <c r="AX31" s="150">
        <v>0</v>
      </c>
      <c r="AY31" s="150">
        <v>0</v>
      </c>
      <c r="AZ31" s="150">
        <v>0</v>
      </c>
      <c r="BA31" s="150">
        <v>0</v>
      </c>
      <c r="BB31" s="150">
        <v>0</v>
      </c>
      <c r="BC31" s="150">
        <v>0</v>
      </c>
      <c r="BD31" s="150">
        <v>0</v>
      </c>
      <c r="BE31" s="150">
        <v>0</v>
      </c>
      <c r="BF31" s="150">
        <v>0</v>
      </c>
      <c r="BG31" s="150">
        <v>0</v>
      </c>
      <c r="BH31" s="150">
        <v>0</v>
      </c>
      <c r="BI31" s="150">
        <v>0</v>
      </c>
      <c r="BJ31" s="150">
        <v>0</v>
      </c>
      <c r="BK31" s="150">
        <v>0</v>
      </c>
      <c r="BL31" s="150">
        <v>370</v>
      </c>
      <c r="BM31" s="150">
        <v>580</v>
      </c>
      <c r="BN31" s="150">
        <v>643</v>
      </c>
      <c r="BO31" s="150">
        <v>696</v>
      </c>
      <c r="BP31" s="150">
        <v>744</v>
      </c>
      <c r="BQ31" s="150">
        <v>661</v>
      </c>
      <c r="BR31" s="150">
        <v>481</v>
      </c>
      <c r="BS31" s="150">
        <v>367</v>
      </c>
      <c r="BT31" s="150">
        <v>307</v>
      </c>
      <c r="BU31" s="150">
        <v>273</v>
      </c>
      <c r="BV31" s="150">
        <v>210</v>
      </c>
      <c r="BW31" s="150">
        <v>120</v>
      </c>
      <c r="BX31" s="150">
        <v>387</v>
      </c>
      <c r="BY31" s="150">
        <v>395</v>
      </c>
      <c r="BZ31" s="150">
        <v>406</v>
      </c>
      <c r="CA31" s="150">
        <v>418</v>
      </c>
      <c r="CB31" s="151">
        <v>430</v>
      </c>
    </row>
    <row r="32" spans="2:80" x14ac:dyDescent="0.4">
      <c r="B32" s="140" t="s">
        <v>205</v>
      </c>
      <c r="D32" s="153">
        <v>0</v>
      </c>
      <c r="E32" s="153">
        <v>0</v>
      </c>
      <c r="F32" s="153">
        <v>0</v>
      </c>
      <c r="G32" s="153">
        <v>0</v>
      </c>
      <c r="H32" s="153">
        <v>0</v>
      </c>
      <c r="I32" s="153">
        <v>0</v>
      </c>
      <c r="J32" s="153">
        <v>0</v>
      </c>
      <c r="K32" s="153">
        <v>0</v>
      </c>
      <c r="L32" s="153">
        <v>0</v>
      </c>
      <c r="M32" s="153">
        <v>0</v>
      </c>
      <c r="N32" s="153">
        <v>0</v>
      </c>
      <c r="O32" s="153">
        <v>0</v>
      </c>
      <c r="P32" s="153">
        <v>0</v>
      </c>
      <c r="Q32" s="153">
        <v>0</v>
      </c>
      <c r="R32" s="153">
        <v>0</v>
      </c>
      <c r="S32" s="153">
        <v>0</v>
      </c>
      <c r="T32" s="153">
        <v>0</v>
      </c>
      <c r="U32" s="153">
        <v>0</v>
      </c>
      <c r="V32" s="153">
        <v>0</v>
      </c>
      <c r="W32" s="153">
        <v>0</v>
      </c>
      <c r="X32" s="153">
        <v>0</v>
      </c>
      <c r="Y32" s="153">
        <v>0</v>
      </c>
      <c r="Z32" s="153">
        <v>0</v>
      </c>
      <c r="AA32" s="153">
        <v>0</v>
      </c>
      <c r="AB32" s="153">
        <v>0</v>
      </c>
      <c r="AC32" s="153">
        <v>0</v>
      </c>
      <c r="AD32" s="153">
        <v>0</v>
      </c>
      <c r="AE32" s="153">
        <v>0</v>
      </c>
      <c r="AF32" s="153">
        <v>0</v>
      </c>
      <c r="AG32" s="153">
        <v>0</v>
      </c>
      <c r="AH32" s="153">
        <v>0</v>
      </c>
      <c r="AI32" s="153">
        <v>0</v>
      </c>
      <c r="AJ32" s="153">
        <v>0</v>
      </c>
      <c r="AK32" s="153">
        <v>0</v>
      </c>
      <c r="AL32" s="153">
        <v>0</v>
      </c>
      <c r="AM32" s="153">
        <v>0</v>
      </c>
      <c r="AN32" s="153">
        <v>0</v>
      </c>
      <c r="AO32" s="153">
        <v>0</v>
      </c>
      <c r="AP32" s="153">
        <v>0</v>
      </c>
      <c r="AQ32" s="153">
        <v>0</v>
      </c>
      <c r="AR32" s="153">
        <v>0</v>
      </c>
      <c r="AS32" s="153">
        <v>0</v>
      </c>
      <c r="AT32" s="153">
        <v>0</v>
      </c>
      <c r="AU32" s="153">
        <v>0</v>
      </c>
      <c r="AV32" s="153">
        <v>0</v>
      </c>
      <c r="AW32" s="153">
        <v>0</v>
      </c>
      <c r="AX32" s="153">
        <v>0</v>
      </c>
      <c r="AY32" s="153">
        <v>2490</v>
      </c>
      <c r="AZ32" s="153">
        <v>2455</v>
      </c>
      <c r="BA32" s="153">
        <v>2437</v>
      </c>
      <c r="BB32" s="153">
        <v>2371</v>
      </c>
      <c r="BC32" s="153">
        <v>2354</v>
      </c>
      <c r="BD32" s="153">
        <v>2391</v>
      </c>
      <c r="BE32" s="153">
        <v>2430</v>
      </c>
      <c r="BF32" s="153">
        <v>2483</v>
      </c>
      <c r="BG32" s="153">
        <v>2504</v>
      </c>
      <c r="BH32" s="153">
        <v>2510</v>
      </c>
      <c r="BI32" s="153">
        <v>2475</v>
      </c>
      <c r="BJ32" s="153">
        <v>2443</v>
      </c>
      <c r="BK32" s="153">
        <v>2415</v>
      </c>
      <c r="BL32" s="153">
        <v>2332</v>
      </c>
      <c r="BM32" s="153">
        <v>2031</v>
      </c>
      <c r="BN32" s="153">
        <v>1827</v>
      </c>
      <c r="BO32" s="153">
        <v>1577</v>
      </c>
      <c r="BP32" s="153">
        <v>965</v>
      </c>
      <c r="BQ32" s="153">
        <v>366</v>
      </c>
      <c r="BR32" s="153">
        <v>133</v>
      </c>
      <c r="BS32" s="153">
        <v>74</v>
      </c>
      <c r="BT32" s="153">
        <v>52</v>
      </c>
      <c r="BU32" s="153">
        <v>40</v>
      </c>
      <c r="BV32" s="153">
        <v>32</v>
      </c>
      <c r="BW32" s="153">
        <v>29</v>
      </c>
      <c r="BX32" s="153">
        <v>31</v>
      </c>
      <c r="BY32" s="153">
        <v>31</v>
      </c>
      <c r="BZ32" s="153">
        <v>31</v>
      </c>
      <c r="CA32" s="153">
        <v>32</v>
      </c>
      <c r="CB32" s="154">
        <v>32</v>
      </c>
    </row>
    <row r="33" spans="2:80" x14ac:dyDescent="0.4">
      <c r="B33" s="152" t="s">
        <v>275</v>
      </c>
      <c r="D33" s="153">
        <v>0</v>
      </c>
      <c r="E33" s="153">
        <v>0</v>
      </c>
      <c r="F33" s="153">
        <v>0</v>
      </c>
      <c r="G33" s="153">
        <v>0</v>
      </c>
      <c r="H33" s="153">
        <v>0</v>
      </c>
      <c r="I33" s="153">
        <v>0</v>
      </c>
      <c r="J33" s="153">
        <v>0</v>
      </c>
      <c r="K33" s="153">
        <v>0</v>
      </c>
      <c r="L33" s="153">
        <v>0</v>
      </c>
      <c r="M33" s="153">
        <v>0</v>
      </c>
      <c r="N33" s="153">
        <v>0</v>
      </c>
      <c r="O33" s="153">
        <v>0</v>
      </c>
      <c r="P33" s="153">
        <v>0</v>
      </c>
      <c r="Q33" s="153">
        <v>0</v>
      </c>
      <c r="R33" s="153">
        <v>0</v>
      </c>
      <c r="S33" s="153">
        <v>0</v>
      </c>
      <c r="T33" s="153">
        <v>0</v>
      </c>
      <c r="U33" s="153">
        <v>0</v>
      </c>
      <c r="V33" s="153">
        <v>0</v>
      </c>
      <c r="W33" s="153">
        <v>0</v>
      </c>
      <c r="X33" s="153">
        <v>0</v>
      </c>
      <c r="Y33" s="153">
        <v>0</v>
      </c>
      <c r="Z33" s="153">
        <v>0</v>
      </c>
      <c r="AA33" s="153">
        <v>0</v>
      </c>
      <c r="AB33" s="153">
        <v>0</v>
      </c>
      <c r="AC33" s="153">
        <v>0</v>
      </c>
      <c r="AD33" s="153">
        <v>0</v>
      </c>
      <c r="AE33" s="153">
        <v>0</v>
      </c>
      <c r="AF33" s="153">
        <v>0</v>
      </c>
      <c r="AG33" s="153">
        <v>0</v>
      </c>
      <c r="AH33" s="153">
        <v>0</v>
      </c>
      <c r="AI33" s="153">
        <v>0</v>
      </c>
      <c r="AJ33" s="153">
        <v>0</v>
      </c>
      <c r="AK33" s="153">
        <v>0</v>
      </c>
      <c r="AL33" s="153">
        <v>0</v>
      </c>
      <c r="AM33" s="153">
        <v>0</v>
      </c>
      <c r="AN33" s="153">
        <v>0</v>
      </c>
      <c r="AO33" s="153">
        <v>0</v>
      </c>
      <c r="AP33" s="153">
        <v>0</v>
      </c>
      <c r="AQ33" s="153">
        <v>0</v>
      </c>
      <c r="AR33" s="153">
        <v>0</v>
      </c>
      <c r="AS33" s="153">
        <v>0</v>
      </c>
      <c r="AT33" s="153">
        <v>0</v>
      </c>
      <c r="AU33" s="153">
        <v>0</v>
      </c>
      <c r="AV33" s="153">
        <v>0</v>
      </c>
      <c r="AW33" s="153">
        <v>0</v>
      </c>
      <c r="AX33" s="153">
        <v>0</v>
      </c>
      <c r="AY33" s="153">
        <v>1899</v>
      </c>
      <c r="AZ33" s="153">
        <v>1832</v>
      </c>
      <c r="BA33" s="153">
        <v>1765</v>
      </c>
      <c r="BB33" s="153">
        <v>1660</v>
      </c>
      <c r="BC33" s="153">
        <v>1595</v>
      </c>
      <c r="BD33" s="153">
        <v>1580</v>
      </c>
      <c r="BE33" s="153">
        <v>1574</v>
      </c>
      <c r="BF33" s="153">
        <v>1586</v>
      </c>
      <c r="BG33" s="153">
        <v>1570</v>
      </c>
      <c r="BH33" s="153">
        <v>1543</v>
      </c>
      <c r="BI33" s="153">
        <v>1500</v>
      </c>
      <c r="BJ33" s="153">
        <v>1456</v>
      </c>
      <c r="BK33" s="153">
        <v>1413</v>
      </c>
      <c r="BL33" s="153">
        <v>1346</v>
      </c>
      <c r="BM33" s="153">
        <v>1177</v>
      </c>
      <c r="BN33" s="153">
        <v>1054</v>
      </c>
      <c r="BO33" s="153">
        <v>909</v>
      </c>
      <c r="BP33" s="153">
        <v>566</v>
      </c>
      <c r="BQ33" s="153">
        <v>192</v>
      </c>
      <c r="BR33" s="153">
        <v>38</v>
      </c>
      <c r="BS33" s="153">
        <v>10</v>
      </c>
      <c r="BT33" s="153">
        <v>3</v>
      </c>
      <c r="BU33" s="153">
        <v>2</v>
      </c>
      <c r="BV33" s="153">
        <v>0</v>
      </c>
      <c r="BW33" s="153">
        <v>0</v>
      </c>
      <c r="BX33" s="153">
        <v>0</v>
      </c>
      <c r="BY33" s="153">
        <v>0</v>
      </c>
      <c r="BZ33" s="153">
        <v>0</v>
      </c>
      <c r="CA33" s="153">
        <v>0</v>
      </c>
      <c r="CB33" s="154">
        <v>0</v>
      </c>
    </row>
    <row r="34" spans="2:80" x14ac:dyDescent="0.4">
      <c r="B34" s="152" t="s">
        <v>281</v>
      </c>
      <c r="D34" s="153">
        <v>0</v>
      </c>
      <c r="E34" s="153">
        <v>0</v>
      </c>
      <c r="F34" s="153">
        <v>0</v>
      </c>
      <c r="G34" s="153">
        <v>0</v>
      </c>
      <c r="H34" s="153">
        <v>0</v>
      </c>
      <c r="I34" s="153">
        <v>0</v>
      </c>
      <c r="J34" s="153">
        <v>0</v>
      </c>
      <c r="K34" s="153">
        <v>0</v>
      </c>
      <c r="L34" s="153">
        <v>0</v>
      </c>
      <c r="M34" s="153">
        <v>0</v>
      </c>
      <c r="N34" s="153">
        <v>0</v>
      </c>
      <c r="O34" s="153">
        <v>0</v>
      </c>
      <c r="P34" s="153">
        <v>0</v>
      </c>
      <c r="Q34" s="153">
        <v>0</v>
      </c>
      <c r="R34" s="153">
        <v>0</v>
      </c>
      <c r="S34" s="153">
        <v>0</v>
      </c>
      <c r="T34" s="153">
        <v>0</v>
      </c>
      <c r="U34" s="153">
        <v>0</v>
      </c>
      <c r="V34" s="153">
        <v>0</v>
      </c>
      <c r="W34" s="153">
        <v>0</v>
      </c>
      <c r="X34" s="153">
        <v>0</v>
      </c>
      <c r="Y34" s="153">
        <v>0</v>
      </c>
      <c r="Z34" s="153">
        <v>0</v>
      </c>
      <c r="AA34" s="153">
        <v>0</v>
      </c>
      <c r="AB34" s="153">
        <v>0</v>
      </c>
      <c r="AC34" s="153">
        <v>0</v>
      </c>
      <c r="AD34" s="153">
        <v>0</v>
      </c>
      <c r="AE34" s="153">
        <v>0</v>
      </c>
      <c r="AF34" s="153">
        <v>0</v>
      </c>
      <c r="AG34" s="153">
        <v>0</v>
      </c>
      <c r="AH34" s="153">
        <v>0</v>
      </c>
      <c r="AI34" s="153">
        <v>0</v>
      </c>
      <c r="AJ34" s="153">
        <v>0</v>
      </c>
      <c r="AK34" s="153">
        <v>0</v>
      </c>
      <c r="AL34" s="153">
        <v>0</v>
      </c>
      <c r="AM34" s="153">
        <v>0</v>
      </c>
      <c r="AN34" s="153">
        <v>0</v>
      </c>
      <c r="AO34" s="153">
        <v>0</v>
      </c>
      <c r="AP34" s="153">
        <v>0</v>
      </c>
      <c r="AQ34" s="153">
        <v>0</v>
      </c>
      <c r="AR34" s="153">
        <v>0</v>
      </c>
      <c r="AS34" s="153">
        <v>0</v>
      </c>
      <c r="AT34" s="153">
        <v>0</v>
      </c>
      <c r="AU34" s="153">
        <v>0</v>
      </c>
      <c r="AV34" s="153">
        <v>0</v>
      </c>
      <c r="AW34" s="153">
        <v>0</v>
      </c>
      <c r="AX34" s="153">
        <v>0</v>
      </c>
      <c r="AY34" s="153">
        <v>590</v>
      </c>
      <c r="AZ34" s="153">
        <v>623</v>
      </c>
      <c r="BA34" s="153">
        <v>671</v>
      </c>
      <c r="BB34" s="153">
        <v>712</v>
      </c>
      <c r="BC34" s="153">
        <v>759</v>
      </c>
      <c r="BD34" s="153">
        <v>811</v>
      </c>
      <c r="BE34" s="153">
        <v>856</v>
      </c>
      <c r="BF34" s="153">
        <v>898</v>
      </c>
      <c r="BG34" s="153">
        <v>934</v>
      </c>
      <c r="BH34" s="153">
        <v>967</v>
      </c>
      <c r="BI34" s="153">
        <v>975</v>
      </c>
      <c r="BJ34" s="153">
        <v>987</v>
      </c>
      <c r="BK34" s="153">
        <v>1002</v>
      </c>
      <c r="BL34" s="153">
        <v>986</v>
      </c>
      <c r="BM34" s="153">
        <v>854</v>
      </c>
      <c r="BN34" s="153">
        <v>773</v>
      </c>
      <c r="BO34" s="153">
        <v>668</v>
      </c>
      <c r="BP34" s="153">
        <v>399</v>
      </c>
      <c r="BQ34" s="153">
        <v>174</v>
      </c>
      <c r="BR34" s="153">
        <v>95</v>
      </c>
      <c r="BS34" s="153">
        <v>65</v>
      </c>
      <c r="BT34" s="153">
        <v>49</v>
      </c>
      <c r="BU34" s="153">
        <v>39</v>
      </c>
      <c r="BV34" s="153">
        <v>32</v>
      </c>
      <c r="BW34" s="153">
        <v>29</v>
      </c>
      <c r="BX34" s="153">
        <v>31</v>
      </c>
      <c r="BY34" s="153">
        <v>31</v>
      </c>
      <c r="BZ34" s="153">
        <v>31</v>
      </c>
      <c r="CA34" s="153">
        <v>32</v>
      </c>
      <c r="CB34" s="154">
        <v>32</v>
      </c>
    </row>
    <row r="35" spans="2:80" ht="26.25" customHeight="1" x14ac:dyDescent="0.4">
      <c r="B35" s="140" t="s">
        <v>23</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2838</v>
      </c>
      <c r="AJ35" s="150">
        <v>3010</v>
      </c>
      <c r="AK35" s="150">
        <v>3584</v>
      </c>
      <c r="AL35" s="150">
        <v>4157</v>
      </c>
      <c r="AM35" s="150">
        <v>4336</v>
      </c>
      <c r="AN35" s="150">
        <v>4541</v>
      </c>
      <c r="AO35" s="150">
        <v>4709</v>
      </c>
      <c r="AP35" s="150">
        <v>4710</v>
      </c>
      <c r="AQ35" s="150">
        <v>4517</v>
      </c>
      <c r="AR35" s="150">
        <v>4089</v>
      </c>
      <c r="AS35" s="150">
        <v>3977</v>
      </c>
      <c r="AT35" s="150">
        <v>4124</v>
      </c>
      <c r="AU35" s="150">
        <v>4593</v>
      </c>
      <c r="AV35" s="150">
        <v>5179</v>
      </c>
      <c r="AW35" s="150">
        <v>5512</v>
      </c>
      <c r="AX35" s="150">
        <v>5647</v>
      </c>
      <c r="AY35" s="150">
        <v>5657</v>
      </c>
      <c r="AZ35" s="150">
        <v>5514</v>
      </c>
      <c r="BA35" s="150">
        <v>3943</v>
      </c>
      <c r="BB35" s="150">
        <v>3834</v>
      </c>
      <c r="BC35" s="150">
        <v>3822</v>
      </c>
      <c r="BD35" s="150">
        <v>3901</v>
      </c>
      <c r="BE35" s="150">
        <v>3986</v>
      </c>
      <c r="BF35" s="150">
        <v>3989</v>
      </c>
      <c r="BG35" s="150">
        <v>3129</v>
      </c>
      <c r="BH35" s="150">
        <v>2187</v>
      </c>
      <c r="BI35" s="150">
        <v>2142</v>
      </c>
      <c r="BJ35" s="150">
        <v>2135</v>
      </c>
      <c r="BK35" s="150">
        <v>2117</v>
      </c>
      <c r="BL35" s="150">
        <v>2087</v>
      </c>
      <c r="BM35" s="150">
        <v>1935</v>
      </c>
      <c r="BN35" s="150">
        <v>1803</v>
      </c>
      <c r="BO35" s="150">
        <v>1619</v>
      </c>
      <c r="BP35" s="150">
        <v>1254</v>
      </c>
      <c r="BQ35" s="150">
        <v>939</v>
      </c>
      <c r="BR35" s="150">
        <v>799</v>
      </c>
      <c r="BS35" s="150">
        <v>706</v>
      </c>
      <c r="BT35" s="150">
        <v>625</v>
      </c>
      <c r="BU35" s="150">
        <v>588</v>
      </c>
      <c r="BV35" s="150">
        <v>494</v>
      </c>
      <c r="BW35" s="150">
        <v>344</v>
      </c>
      <c r="BX35" s="150">
        <v>598</v>
      </c>
      <c r="BY35" s="150">
        <v>598</v>
      </c>
      <c r="BZ35" s="150">
        <v>620</v>
      </c>
      <c r="CA35" s="150">
        <v>642</v>
      </c>
      <c r="CB35" s="151">
        <v>683</v>
      </c>
    </row>
    <row r="36" spans="2:80" x14ac:dyDescent="0.4">
      <c r="B36" s="140" t="s">
        <v>282</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c r="AM36" s="150">
        <v>0</v>
      </c>
      <c r="AN36" s="150">
        <v>0</v>
      </c>
      <c r="AO36" s="150">
        <v>0</v>
      </c>
      <c r="AP36" s="150">
        <v>0</v>
      </c>
      <c r="AQ36" s="150">
        <v>0</v>
      </c>
      <c r="AR36" s="150">
        <v>0</v>
      </c>
      <c r="AS36" s="150">
        <v>0</v>
      </c>
      <c r="AT36" s="150">
        <v>0</v>
      </c>
      <c r="AU36" s="150">
        <v>229</v>
      </c>
      <c r="AV36" s="150">
        <v>236</v>
      </c>
      <c r="AW36" s="150">
        <v>248</v>
      </c>
      <c r="AX36" s="150">
        <v>256</v>
      </c>
      <c r="AY36" s="150">
        <v>268</v>
      </c>
      <c r="AZ36" s="150">
        <v>275</v>
      </c>
      <c r="BA36" s="150">
        <v>359</v>
      </c>
      <c r="BB36" s="150">
        <v>369</v>
      </c>
      <c r="BC36" s="150">
        <v>374</v>
      </c>
      <c r="BD36" s="150">
        <v>373</v>
      </c>
      <c r="BE36" s="150">
        <v>368</v>
      </c>
      <c r="BF36" s="150">
        <v>354</v>
      </c>
      <c r="BG36" s="150">
        <v>353</v>
      </c>
      <c r="BH36" s="150">
        <v>352</v>
      </c>
      <c r="BI36" s="150">
        <v>349</v>
      </c>
      <c r="BJ36" s="150">
        <v>345</v>
      </c>
      <c r="BK36" s="150">
        <v>341</v>
      </c>
      <c r="BL36" s="150">
        <v>336</v>
      </c>
      <c r="BM36" s="150">
        <v>333</v>
      </c>
      <c r="BN36" s="150">
        <v>334</v>
      </c>
      <c r="BO36" s="150">
        <v>330</v>
      </c>
      <c r="BP36" s="150">
        <v>324</v>
      </c>
      <c r="BQ36" s="150">
        <v>326</v>
      </c>
      <c r="BR36" s="150">
        <v>320</v>
      </c>
      <c r="BS36" s="150">
        <v>313</v>
      </c>
      <c r="BT36" s="150">
        <v>307</v>
      </c>
      <c r="BU36" s="150">
        <v>302</v>
      </c>
      <c r="BV36" s="150">
        <v>296</v>
      </c>
      <c r="BW36" s="150">
        <v>291</v>
      </c>
      <c r="BX36" s="150">
        <v>258</v>
      </c>
      <c r="BY36" s="150">
        <v>254</v>
      </c>
      <c r="BZ36" s="150">
        <v>250</v>
      </c>
      <c r="CA36" s="150">
        <v>246</v>
      </c>
      <c r="CB36" s="151">
        <v>240</v>
      </c>
    </row>
    <row r="37" spans="2:80" x14ac:dyDescent="0.4">
      <c r="B37" s="140" t="s">
        <v>283</v>
      </c>
      <c r="D37" s="150">
        <v>0</v>
      </c>
      <c r="E37" s="150">
        <v>0</v>
      </c>
      <c r="F37" s="150">
        <v>0</v>
      </c>
      <c r="G37" s="150">
        <v>0</v>
      </c>
      <c r="H37" s="150">
        <v>0</v>
      </c>
      <c r="I37" s="150">
        <v>0</v>
      </c>
      <c r="J37" s="150">
        <v>0</v>
      </c>
      <c r="K37" s="150">
        <v>0</v>
      </c>
      <c r="L37" s="150">
        <v>0</v>
      </c>
      <c r="M37" s="150">
        <v>0</v>
      </c>
      <c r="N37" s="150">
        <v>0</v>
      </c>
      <c r="O37" s="150">
        <v>0</v>
      </c>
      <c r="P37" s="150">
        <v>0</v>
      </c>
      <c r="Q37" s="150">
        <v>0</v>
      </c>
      <c r="R37" s="150">
        <v>0</v>
      </c>
      <c r="S37" s="150">
        <v>0</v>
      </c>
      <c r="T37" s="150">
        <v>0</v>
      </c>
      <c r="U37" s="150">
        <v>0</v>
      </c>
      <c r="V37" s="150">
        <v>0</v>
      </c>
      <c r="W37" s="150">
        <v>0</v>
      </c>
      <c r="X37" s="150">
        <v>0</v>
      </c>
      <c r="Y37" s="150">
        <v>0</v>
      </c>
      <c r="Z37" s="150">
        <v>0</v>
      </c>
      <c r="AA37" s="150">
        <v>0</v>
      </c>
      <c r="AB37" s="150">
        <v>0</v>
      </c>
      <c r="AC37" s="150">
        <v>0</v>
      </c>
      <c r="AD37" s="150">
        <v>0</v>
      </c>
      <c r="AE37" s="150">
        <v>0</v>
      </c>
      <c r="AF37" s="150">
        <v>0</v>
      </c>
      <c r="AG37" s="150">
        <v>0</v>
      </c>
      <c r="AH37" s="150">
        <v>586</v>
      </c>
      <c r="AI37" s="150">
        <v>613</v>
      </c>
      <c r="AJ37" s="150">
        <v>643</v>
      </c>
      <c r="AK37" s="150">
        <v>710</v>
      </c>
      <c r="AL37" s="150">
        <v>754</v>
      </c>
      <c r="AM37" s="150">
        <v>796</v>
      </c>
      <c r="AN37" s="150">
        <v>861</v>
      </c>
      <c r="AO37" s="150">
        <v>921</v>
      </c>
      <c r="AP37" s="150">
        <v>974</v>
      </c>
      <c r="AQ37" s="150">
        <v>1067</v>
      </c>
      <c r="AR37" s="150">
        <v>1178</v>
      </c>
      <c r="AS37" s="150">
        <v>1300</v>
      </c>
      <c r="AT37" s="150">
        <v>1441</v>
      </c>
      <c r="AU37" s="150">
        <v>1623</v>
      </c>
      <c r="AV37" s="150">
        <v>1826</v>
      </c>
      <c r="AW37" s="150">
        <v>1990</v>
      </c>
      <c r="AX37" s="150">
        <v>2142</v>
      </c>
      <c r="AY37" s="150">
        <v>0</v>
      </c>
      <c r="AZ37" s="150">
        <v>0</v>
      </c>
      <c r="BA37" s="150">
        <v>0</v>
      </c>
      <c r="BB37" s="150">
        <v>0</v>
      </c>
      <c r="BC37" s="150">
        <v>0</v>
      </c>
      <c r="BD37" s="150">
        <v>0</v>
      </c>
      <c r="BE37" s="150">
        <v>0</v>
      </c>
      <c r="BF37" s="150">
        <v>0</v>
      </c>
      <c r="BG37" s="150">
        <v>0</v>
      </c>
      <c r="BH37" s="150">
        <v>0</v>
      </c>
      <c r="BI37" s="150">
        <v>0</v>
      </c>
      <c r="BJ37" s="150">
        <v>0</v>
      </c>
      <c r="BK37" s="150">
        <v>0</v>
      </c>
      <c r="BL37" s="150">
        <v>0</v>
      </c>
      <c r="BM37" s="150">
        <v>0</v>
      </c>
      <c r="BN37" s="150">
        <v>0</v>
      </c>
      <c r="BO37" s="150">
        <v>0</v>
      </c>
      <c r="BP37" s="150">
        <v>0</v>
      </c>
      <c r="BQ37" s="150">
        <v>0</v>
      </c>
      <c r="BR37" s="150">
        <v>0</v>
      </c>
      <c r="BS37" s="150">
        <v>0</v>
      </c>
      <c r="BT37" s="150">
        <v>0</v>
      </c>
      <c r="BU37" s="150">
        <v>0</v>
      </c>
      <c r="BV37" s="150">
        <v>0</v>
      </c>
      <c r="BW37" s="150">
        <v>0</v>
      </c>
      <c r="BX37" s="150">
        <v>0</v>
      </c>
      <c r="BY37" s="150">
        <v>0</v>
      </c>
      <c r="BZ37" s="150">
        <v>0</v>
      </c>
      <c r="CA37" s="150">
        <v>0</v>
      </c>
      <c r="CB37" s="151">
        <v>0</v>
      </c>
    </row>
    <row r="38" spans="2:80" x14ac:dyDescent="0.4">
      <c r="B38" s="152" t="s">
        <v>275</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813</v>
      </c>
      <c r="AO38" s="153">
        <v>864</v>
      </c>
      <c r="AP38" s="153">
        <v>900</v>
      </c>
      <c r="AQ38" s="153">
        <v>964</v>
      </c>
      <c r="AR38" s="153">
        <v>1030</v>
      </c>
      <c r="AS38" s="153">
        <v>1099</v>
      </c>
      <c r="AT38" s="153">
        <v>1181</v>
      </c>
      <c r="AU38" s="153">
        <v>1303</v>
      </c>
      <c r="AV38" s="153">
        <v>1439</v>
      </c>
      <c r="AW38" s="153">
        <v>1540</v>
      </c>
      <c r="AX38" s="153">
        <v>1624</v>
      </c>
      <c r="AY38" s="153">
        <v>0</v>
      </c>
      <c r="AZ38" s="153">
        <v>0</v>
      </c>
      <c r="BA38" s="153">
        <v>0</v>
      </c>
      <c r="BB38" s="153">
        <v>0</v>
      </c>
      <c r="BC38" s="153">
        <v>0</v>
      </c>
      <c r="BD38" s="153">
        <v>0</v>
      </c>
      <c r="BE38" s="153">
        <v>0</v>
      </c>
      <c r="BF38" s="153">
        <v>0</v>
      </c>
      <c r="BG38" s="153">
        <v>0</v>
      </c>
      <c r="BH38" s="153">
        <v>0</v>
      </c>
      <c r="BI38" s="153">
        <v>0</v>
      </c>
      <c r="BJ38" s="153">
        <v>0</v>
      </c>
      <c r="BK38" s="153">
        <v>0</v>
      </c>
      <c r="BL38" s="153">
        <v>0</v>
      </c>
      <c r="BM38" s="153">
        <v>0</v>
      </c>
      <c r="BN38" s="153">
        <v>0</v>
      </c>
      <c r="BO38" s="153">
        <v>0</v>
      </c>
      <c r="BP38" s="153">
        <v>0</v>
      </c>
      <c r="BQ38" s="153">
        <v>0</v>
      </c>
      <c r="BR38" s="153">
        <v>0</v>
      </c>
      <c r="BS38" s="153">
        <v>0</v>
      </c>
      <c r="BT38" s="153">
        <v>0</v>
      </c>
      <c r="BU38" s="153">
        <v>0</v>
      </c>
      <c r="BV38" s="153">
        <v>0</v>
      </c>
      <c r="BW38" s="153">
        <v>0</v>
      </c>
      <c r="BX38" s="153">
        <v>0</v>
      </c>
      <c r="BY38" s="153">
        <v>0</v>
      </c>
      <c r="BZ38" s="153">
        <v>0</v>
      </c>
      <c r="CA38" s="153">
        <v>0</v>
      </c>
      <c r="CB38" s="154">
        <v>0</v>
      </c>
    </row>
    <row r="39" spans="2:80" x14ac:dyDescent="0.4">
      <c r="B39" s="152" t="s">
        <v>281</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48</v>
      </c>
      <c r="AO39" s="153">
        <v>57</v>
      </c>
      <c r="AP39" s="153">
        <v>74</v>
      </c>
      <c r="AQ39" s="153">
        <v>103</v>
      </c>
      <c r="AR39" s="153">
        <v>148</v>
      </c>
      <c r="AS39" s="153">
        <v>201</v>
      </c>
      <c r="AT39" s="153">
        <v>260</v>
      </c>
      <c r="AU39" s="153">
        <v>320</v>
      </c>
      <c r="AV39" s="153">
        <v>387</v>
      </c>
      <c r="AW39" s="153">
        <v>450</v>
      </c>
      <c r="AX39" s="153">
        <v>518</v>
      </c>
      <c r="AY39" s="153">
        <v>0</v>
      </c>
      <c r="AZ39" s="153">
        <v>0</v>
      </c>
      <c r="BA39" s="153">
        <v>0</v>
      </c>
      <c r="BB39" s="153">
        <v>0</v>
      </c>
      <c r="BC39" s="153">
        <v>0</v>
      </c>
      <c r="BD39" s="153">
        <v>0</v>
      </c>
      <c r="BE39" s="153">
        <v>0</v>
      </c>
      <c r="BF39" s="153">
        <v>0</v>
      </c>
      <c r="BG39" s="153">
        <v>0</v>
      </c>
      <c r="BH39" s="153">
        <v>0</v>
      </c>
      <c r="BI39" s="153">
        <v>0</v>
      </c>
      <c r="BJ39" s="153">
        <v>0</v>
      </c>
      <c r="BK39" s="153">
        <v>0</v>
      </c>
      <c r="BL39" s="153">
        <v>0</v>
      </c>
      <c r="BM39" s="153">
        <v>0</v>
      </c>
      <c r="BN39" s="153">
        <v>0</v>
      </c>
      <c r="BO39" s="153">
        <v>0</v>
      </c>
      <c r="BP39" s="153">
        <v>0</v>
      </c>
      <c r="BQ39" s="153">
        <v>0</v>
      </c>
      <c r="BR39" s="153">
        <v>0</v>
      </c>
      <c r="BS39" s="153">
        <v>0</v>
      </c>
      <c r="BT39" s="153">
        <v>0</v>
      </c>
      <c r="BU39" s="153">
        <v>0</v>
      </c>
      <c r="BV39" s="153">
        <v>0</v>
      </c>
      <c r="BW39" s="153">
        <v>0</v>
      </c>
      <c r="BX39" s="153">
        <v>0</v>
      </c>
      <c r="BY39" s="153">
        <v>0</v>
      </c>
      <c r="BZ39" s="153">
        <v>0</v>
      </c>
      <c r="CA39" s="153">
        <v>0</v>
      </c>
      <c r="CB39" s="154">
        <v>0</v>
      </c>
    </row>
    <row r="40" spans="2:80" ht="26.25" customHeight="1" x14ac:dyDescent="0.4">
      <c r="B40" s="140" t="s">
        <v>211</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150">
        <v>0</v>
      </c>
      <c r="AN40" s="150">
        <v>0</v>
      </c>
      <c r="AO40" s="150">
        <v>0</v>
      </c>
      <c r="AP40" s="150">
        <v>0</v>
      </c>
      <c r="AQ40" s="150">
        <v>0</v>
      </c>
      <c r="AR40" s="150">
        <v>0</v>
      </c>
      <c r="AS40" s="150">
        <v>0</v>
      </c>
      <c r="AT40" s="150">
        <v>0</v>
      </c>
      <c r="AU40" s="150">
        <v>0</v>
      </c>
      <c r="AV40" s="150">
        <v>0</v>
      </c>
      <c r="AW40" s="150">
        <v>0</v>
      </c>
      <c r="AX40" s="150">
        <v>0</v>
      </c>
      <c r="AY40" s="150">
        <v>0</v>
      </c>
      <c r="AZ40" s="150">
        <v>1931</v>
      </c>
      <c r="BA40" s="150">
        <v>1252</v>
      </c>
      <c r="BB40" s="150">
        <v>1110</v>
      </c>
      <c r="BC40" s="150">
        <v>1177</v>
      </c>
      <c r="BD40" s="150">
        <v>1022</v>
      </c>
      <c r="BE40" s="150">
        <v>932</v>
      </c>
      <c r="BF40" s="150">
        <v>920</v>
      </c>
      <c r="BG40" s="150">
        <v>898</v>
      </c>
      <c r="BH40" s="150">
        <v>819</v>
      </c>
      <c r="BI40" s="150">
        <v>870</v>
      </c>
      <c r="BJ40" s="150">
        <v>927</v>
      </c>
      <c r="BK40" s="150">
        <v>818</v>
      </c>
      <c r="BL40" s="150">
        <v>1025</v>
      </c>
      <c r="BM40" s="150">
        <v>1538</v>
      </c>
      <c r="BN40" s="150">
        <v>1415</v>
      </c>
      <c r="BO40" s="150">
        <v>1515</v>
      </c>
      <c r="BP40" s="150">
        <v>1507</v>
      </c>
      <c r="BQ40" s="150">
        <v>1273</v>
      </c>
      <c r="BR40" s="150">
        <v>885</v>
      </c>
      <c r="BS40" s="150">
        <v>652</v>
      </c>
      <c r="BT40" s="150">
        <v>564</v>
      </c>
      <c r="BU40" s="150">
        <v>443</v>
      </c>
      <c r="BV40" s="150">
        <v>348</v>
      </c>
      <c r="BW40" s="150">
        <v>163</v>
      </c>
      <c r="BX40" s="150">
        <v>654</v>
      </c>
      <c r="BY40" s="150">
        <v>665</v>
      </c>
      <c r="BZ40" s="150">
        <v>682</v>
      </c>
      <c r="CA40" s="150">
        <v>704</v>
      </c>
      <c r="CB40" s="151">
        <v>724</v>
      </c>
    </row>
    <row r="41" spans="2:80" x14ac:dyDescent="0.4">
      <c r="B41" s="152" t="s">
        <v>278</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c r="AM41" s="150">
        <v>0</v>
      </c>
      <c r="AN41" s="150">
        <v>0</v>
      </c>
      <c r="AO41" s="150">
        <v>0</v>
      </c>
      <c r="AP41" s="150">
        <v>0</v>
      </c>
      <c r="AQ41" s="150">
        <v>0</v>
      </c>
      <c r="AR41" s="150">
        <v>0</v>
      </c>
      <c r="AS41" s="150">
        <v>0</v>
      </c>
      <c r="AT41" s="150">
        <v>0</v>
      </c>
      <c r="AU41" s="150">
        <v>0</v>
      </c>
      <c r="AV41" s="150">
        <v>0</v>
      </c>
      <c r="AW41" s="150">
        <v>0</v>
      </c>
      <c r="AX41" s="150">
        <v>0</v>
      </c>
      <c r="AY41" s="150">
        <v>0</v>
      </c>
      <c r="AZ41" s="150">
        <v>308</v>
      </c>
      <c r="BA41" s="150">
        <v>170</v>
      </c>
      <c r="BB41" s="150">
        <v>162</v>
      </c>
      <c r="BC41" s="150">
        <v>178</v>
      </c>
      <c r="BD41" s="150">
        <v>168</v>
      </c>
      <c r="BE41" s="150">
        <v>178</v>
      </c>
      <c r="BF41" s="150">
        <v>190</v>
      </c>
      <c r="BG41" s="150">
        <v>185</v>
      </c>
      <c r="BH41" s="150">
        <v>158</v>
      </c>
      <c r="BI41" s="150">
        <v>165</v>
      </c>
      <c r="BJ41" s="150">
        <v>157</v>
      </c>
      <c r="BK41" s="150">
        <v>142</v>
      </c>
      <c r="BL41" s="150">
        <v>244</v>
      </c>
      <c r="BM41" s="150">
        <v>321</v>
      </c>
      <c r="BN41" s="150">
        <v>234</v>
      </c>
      <c r="BO41" s="150">
        <v>212</v>
      </c>
      <c r="BP41" s="150">
        <v>178</v>
      </c>
      <c r="BQ41" s="150">
        <v>145</v>
      </c>
      <c r="BR41" s="150">
        <v>111</v>
      </c>
      <c r="BS41" s="150">
        <v>86</v>
      </c>
      <c r="BT41" s="150">
        <v>92</v>
      </c>
      <c r="BU41" s="150">
        <v>68</v>
      </c>
      <c r="BV41" s="150">
        <v>62</v>
      </c>
      <c r="BW41" s="150">
        <v>50</v>
      </c>
      <c r="BX41" s="150">
        <v>95</v>
      </c>
      <c r="BY41" s="150">
        <v>96</v>
      </c>
      <c r="BZ41" s="150">
        <v>98</v>
      </c>
      <c r="CA41" s="150">
        <v>99</v>
      </c>
      <c r="CB41" s="151">
        <v>105</v>
      </c>
    </row>
    <row r="42" spans="2:80" x14ac:dyDescent="0.4">
      <c r="B42" s="152" t="s">
        <v>279</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c r="AM42" s="150">
        <v>0</v>
      </c>
      <c r="AN42" s="150">
        <v>0</v>
      </c>
      <c r="AO42" s="150">
        <v>0</v>
      </c>
      <c r="AP42" s="150">
        <v>0</v>
      </c>
      <c r="AQ42" s="150">
        <v>0</v>
      </c>
      <c r="AR42" s="150">
        <v>0</v>
      </c>
      <c r="AS42" s="150">
        <v>0</v>
      </c>
      <c r="AT42" s="150">
        <v>0</v>
      </c>
      <c r="AU42" s="150">
        <v>0</v>
      </c>
      <c r="AV42" s="150">
        <v>0</v>
      </c>
      <c r="AW42" s="150">
        <v>0</v>
      </c>
      <c r="AX42" s="150">
        <v>0</v>
      </c>
      <c r="AY42" s="150">
        <v>0</v>
      </c>
      <c r="AZ42" s="150">
        <v>48</v>
      </c>
      <c r="BA42" s="150">
        <v>25</v>
      </c>
      <c r="BB42" s="150">
        <v>23</v>
      </c>
      <c r="BC42" s="150">
        <v>24</v>
      </c>
      <c r="BD42" s="150">
        <v>21</v>
      </c>
      <c r="BE42" s="150">
        <v>20</v>
      </c>
      <c r="BF42" s="150">
        <v>19</v>
      </c>
      <c r="BG42" s="150">
        <v>18</v>
      </c>
      <c r="BH42" s="150">
        <v>14</v>
      </c>
      <c r="BI42" s="150">
        <v>15</v>
      </c>
      <c r="BJ42" s="150">
        <v>15</v>
      </c>
      <c r="BK42" s="150">
        <v>13</v>
      </c>
      <c r="BL42" s="150">
        <v>21</v>
      </c>
      <c r="BM42" s="150">
        <v>30</v>
      </c>
      <c r="BN42" s="150">
        <v>22</v>
      </c>
      <c r="BO42" s="150">
        <v>19</v>
      </c>
      <c r="BP42" s="150">
        <v>18</v>
      </c>
      <c r="BQ42" s="150">
        <v>15</v>
      </c>
      <c r="BR42" s="150">
        <v>11</v>
      </c>
      <c r="BS42" s="150">
        <v>0</v>
      </c>
      <c r="BT42" s="150">
        <v>0</v>
      </c>
      <c r="BU42" s="150">
        <v>0</v>
      </c>
      <c r="BV42" s="150">
        <v>0</v>
      </c>
      <c r="BW42" s="150">
        <v>0</v>
      </c>
      <c r="BX42" s="150">
        <v>0</v>
      </c>
      <c r="BY42" s="150">
        <v>0</v>
      </c>
      <c r="BZ42" s="150">
        <v>0</v>
      </c>
      <c r="CA42" s="150">
        <v>0</v>
      </c>
      <c r="CB42" s="151">
        <v>0</v>
      </c>
    </row>
    <row r="43" spans="2:80" x14ac:dyDescent="0.4">
      <c r="B43" s="152" t="s">
        <v>280</v>
      </c>
      <c r="D43" s="150">
        <v>0</v>
      </c>
      <c r="E43" s="150">
        <v>0</v>
      </c>
      <c r="F43" s="150">
        <v>0</v>
      </c>
      <c r="G43" s="150">
        <v>0</v>
      </c>
      <c r="H43" s="150">
        <v>0</v>
      </c>
      <c r="I43" s="150">
        <v>0</v>
      </c>
      <c r="J43" s="150">
        <v>0</v>
      </c>
      <c r="K43" s="150">
        <v>0</v>
      </c>
      <c r="L43" s="150">
        <v>0</v>
      </c>
      <c r="M43" s="150">
        <v>0</v>
      </c>
      <c r="N43" s="150">
        <v>0</v>
      </c>
      <c r="O43" s="150">
        <v>0</v>
      </c>
      <c r="P43" s="150">
        <v>0</v>
      </c>
      <c r="Q43" s="150">
        <v>0</v>
      </c>
      <c r="R43" s="150">
        <v>0</v>
      </c>
      <c r="S43" s="150">
        <v>0</v>
      </c>
      <c r="T43" s="150">
        <v>0</v>
      </c>
      <c r="U43" s="150">
        <v>0</v>
      </c>
      <c r="V43" s="150">
        <v>0</v>
      </c>
      <c r="W43" s="150">
        <v>0</v>
      </c>
      <c r="X43" s="150">
        <v>0</v>
      </c>
      <c r="Y43" s="150">
        <v>0</v>
      </c>
      <c r="Z43" s="150">
        <v>0</v>
      </c>
      <c r="AA43" s="150">
        <v>0</v>
      </c>
      <c r="AB43" s="150">
        <v>0</v>
      </c>
      <c r="AC43" s="150">
        <v>0</v>
      </c>
      <c r="AD43" s="150">
        <v>0</v>
      </c>
      <c r="AE43" s="150">
        <v>0</v>
      </c>
      <c r="AF43" s="150">
        <v>0</v>
      </c>
      <c r="AG43" s="150">
        <v>0</v>
      </c>
      <c r="AH43" s="150">
        <v>0</v>
      </c>
      <c r="AI43" s="150">
        <v>0</v>
      </c>
      <c r="AJ43" s="150">
        <v>0</v>
      </c>
      <c r="AK43" s="150">
        <v>0</v>
      </c>
      <c r="AL43" s="150">
        <v>0</v>
      </c>
      <c r="AM43" s="150">
        <v>0</v>
      </c>
      <c r="AN43" s="150">
        <v>0</v>
      </c>
      <c r="AO43" s="150">
        <v>0</v>
      </c>
      <c r="AP43" s="150">
        <v>0</v>
      </c>
      <c r="AQ43" s="150">
        <v>0</v>
      </c>
      <c r="AR43" s="150">
        <v>0</v>
      </c>
      <c r="AS43" s="150">
        <v>0</v>
      </c>
      <c r="AT43" s="150">
        <v>0</v>
      </c>
      <c r="AU43" s="150">
        <v>0</v>
      </c>
      <c r="AV43" s="150">
        <v>0</v>
      </c>
      <c r="AW43" s="150">
        <v>0</v>
      </c>
      <c r="AX43" s="150">
        <v>0</v>
      </c>
      <c r="AY43" s="150">
        <v>0</v>
      </c>
      <c r="AZ43" s="150">
        <v>1389</v>
      </c>
      <c r="BA43" s="150">
        <v>962</v>
      </c>
      <c r="BB43" s="150">
        <v>846</v>
      </c>
      <c r="BC43" s="150">
        <v>888</v>
      </c>
      <c r="BD43" s="150">
        <v>764</v>
      </c>
      <c r="BE43" s="150">
        <v>666</v>
      </c>
      <c r="BF43" s="150">
        <v>646</v>
      </c>
      <c r="BG43" s="150">
        <v>631</v>
      </c>
      <c r="BH43" s="150">
        <v>588</v>
      </c>
      <c r="BI43" s="150">
        <v>632</v>
      </c>
      <c r="BJ43" s="150">
        <v>691</v>
      </c>
      <c r="BK43" s="150">
        <v>609</v>
      </c>
      <c r="BL43" s="150">
        <v>695</v>
      </c>
      <c r="BM43" s="150">
        <v>1072</v>
      </c>
      <c r="BN43" s="150">
        <v>1069</v>
      </c>
      <c r="BO43" s="150">
        <v>1208</v>
      </c>
      <c r="BP43" s="150">
        <v>1242</v>
      </c>
      <c r="BQ43" s="150">
        <v>1045</v>
      </c>
      <c r="BR43" s="150">
        <v>710</v>
      </c>
      <c r="BS43" s="150">
        <v>531</v>
      </c>
      <c r="BT43" s="150">
        <v>432</v>
      </c>
      <c r="BU43" s="150">
        <v>339</v>
      </c>
      <c r="BV43" s="150">
        <v>250</v>
      </c>
      <c r="BW43" s="150">
        <v>76</v>
      </c>
      <c r="BX43" s="150">
        <v>523</v>
      </c>
      <c r="BY43" s="150">
        <v>534</v>
      </c>
      <c r="BZ43" s="150">
        <v>547</v>
      </c>
      <c r="CA43" s="150">
        <v>565</v>
      </c>
      <c r="CB43" s="151">
        <v>579</v>
      </c>
    </row>
    <row r="44" spans="2:80" x14ac:dyDescent="0.4">
      <c r="B44" s="152" t="s">
        <v>281</v>
      </c>
      <c r="D44" s="153">
        <v>0</v>
      </c>
      <c r="E44" s="153">
        <v>0</v>
      </c>
      <c r="F44" s="153">
        <v>0</v>
      </c>
      <c r="G44" s="153">
        <v>0</v>
      </c>
      <c r="H44" s="153">
        <v>0</v>
      </c>
      <c r="I44" s="153">
        <v>0</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0</v>
      </c>
      <c r="AA44" s="153">
        <v>0</v>
      </c>
      <c r="AB44" s="153">
        <v>0</v>
      </c>
      <c r="AC44" s="153">
        <v>0</v>
      </c>
      <c r="AD44" s="153">
        <v>0</v>
      </c>
      <c r="AE44" s="153">
        <v>0</v>
      </c>
      <c r="AF44" s="153">
        <v>0</v>
      </c>
      <c r="AG44" s="153">
        <v>0</v>
      </c>
      <c r="AH44" s="153">
        <v>0</v>
      </c>
      <c r="AI44" s="153">
        <v>0</v>
      </c>
      <c r="AJ44" s="153">
        <v>0</v>
      </c>
      <c r="AK44" s="153">
        <v>0</v>
      </c>
      <c r="AL44" s="153">
        <v>0</v>
      </c>
      <c r="AM44" s="153">
        <v>0</v>
      </c>
      <c r="AN44" s="153">
        <v>0</v>
      </c>
      <c r="AO44" s="153">
        <v>0</v>
      </c>
      <c r="AP44" s="153">
        <v>0</v>
      </c>
      <c r="AQ44" s="153">
        <v>0</v>
      </c>
      <c r="AR44" s="153">
        <v>0</v>
      </c>
      <c r="AS44" s="153">
        <v>0</v>
      </c>
      <c r="AT44" s="153">
        <v>0</v>
      </c>
      <c r="AU44" s="153">
        <v>0</v>
      </c>
      <c r="AV44" s="153">
        <v>0</v>
      </c>
      <c r="AW44" s="153">
        <v>0</v>
      </c>
      <c r="AX44" s="153">
        <v>0</v>
      </c>
      <c r="AY44" s="153">
        <v>0</v>
      </c>
      <c r="AZ44" s="153">
        <v>187</v>
      </c>
      <c r="BA44" s="153">
        <v>96</v>
      </c>
      <c r="BB44" s="153">
        <v>79</v>
      </c>
      <c r="BC44" s="153">
        <v>87</v>
      </c>
      <c r="BD44" s="153">
        <v>69</v>
      </c>
      <c r="BE44" s="153">
        <v>67</v>
      </c>
      <c r="BF44" s="153">
        <v>65</v>
      </c>
      <c r="BG44" s="153">
        <v>64</v>
      </c>
      <c r="BH44" s="153">
        <v>59</v>
      </c>
      <c r="BI44" s="153">
        <v>58</v>
      </c>
      <c r="BJ44" s="153">
        <v>64</v>
      </c>
      <c r="BK44" s="153">
        <v>54</v>
      </c>
      <c r="BL44" s="153">
        <v>66</v>
      </c>
      <c r="BM44" s="153">
        <v>114</v>
      </c>
      <c r="BN44" s="150">
        <v>91</v>
      </c>
      <c r="BO44" s="150">
        <v>77</v>
      </c>
      <c r="BP44" s="150">
        <v>69</v>
      </c>
      <c r="BQ44" s="150">
        <v>68</v>
      </c>
      <c r="BR44" s="150">
        <v>53</v>
      </c>
      <c r="BS44" s="150">
        <v>35</v>
      </c>
      <c r="BT44" s="150">
        <v>41</v>
      </c>
      <c r="BU44" s="150">
        <v>36</v>
      </c>
      <c r="BV44" s="150">
        <v>35</v>
      </c>
      <c r="BW44" s="150">
        <v>37</v>
      </c>
      <c r="BX44" s="150">
        <v>36</v>
      </c>
      <c r="BY44" s="150">
        <v>36</v>
      </c>
      <c r="BZ44" s="150">
        <v>37</v>
      </c>
      <c r="CA44" s="150">
        <v>40</v>
      </c>
      <c r="CB44" s="151">
        <v>40</v>
      </c>
    </row>
    <row r="45" spans="2:80" ht="26.25" customHeight="1" x14ac:dyDescent="0.4">
      <c r="B45" s="140" t="s">
        <v>212</v>
      </c>
      <c r="D45" s="150">
        <v>0</v>
      </c>
      <c r="E45" s="150">
        <v>0</v>
      </c>
      <c r="F45" s="150">
        <v>0</v>
      </c>
      <c r="G45" s="150">
        <v>0</v>
      </c>
      <c r="H45" s="150">
        <v>0</v>
      </c>
      <c r="I45" s="150">
        <v>0</v>
      </c>
      <c r="J45" s="150">
        <v>0</v>
      </c>
      <c r="K45" s="150">
        <v>0</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50">
        <v>0</v>
      </c>
      <c r="AN45" s="150">
        <v>0</v>
      </c>
      <c r="AO45" s="150">
        <v>0</v>
      </c>
      <c r="AP45" s="150">
        <v>0</v>
      </c>
      <c r="AQ45" s="150">
        <v>0</v>
      </c>
      <c r="AR45" s="150">
        <v>0</v>
      </c>
      <c r="AS45" s="150">
        <v>0</v>
      </c>
      <c r="AT45" s="150">
        <v>0</v>
      </c>
      <c r="AU45" s="150">
        <v>11</v>
      </c>
      <c r="AV45" s="150">
        <v>13</v>
      </c>
      <c r="AW45" s="150">
        <v>12</v>
      </c>
      <c r="AX45" s="150">
        <v>11</v>
      </c>
      <c r="AY45" s="150">
        <v>13</v>
      </c>
      <c r="AZ45" s="150">
        <v>12</v>
      </c>
      <c r="BA45" s="150">
        <v>11</v>
      </c>
      <c r="BB45" s="150">
        <v>13</v>
      </c>
      <c r="BC45" s="150">
        <v>13</v>
      </c>
      <c r="BD45" s="150">
        <v>15</v>
      </c>
      <c r="BE45" s="150">
        <v>17</v>
      </c>
      <c r="BF45" s="150">
        <v>17</v>
      </c>
      <c r="BG45" s="150">
        <v>25</v>
      </c>
      <c r="BH45" s="150">
        <v>29</v>
      </c>
      <c r="BI45" s="150">
        <v>31</v>
      </c>
      <c r="BJ45" s="150">
        <v>30</v>
      </c>
      <c r="BK45" s="150">
        <v>44</v>
      </c>
      <c r="BL45" s="150">
        <v>54</v>
      </c>
      <c r="BM45" s="150">
        <v>56</v>
      </c>
      <c r="BN45" s="150">
        <v>54</v>
      </c>
      <c r="BO45" s="150">
        <v>57</v>
      </c>
      <c r="BP45" s="150">
        <v>60</v>
      </c>
      <c r="BQ45" s="150">
        <v>58</v>
      </c>
      <c r="BR45" s="150">
        <v>59</v>
      </c>
      <c r="BS45" s="150">
        <v>62</v>
      </c>
      <c r="BT45" s="150">
        <v>61</v>
      </c>
      <c r="BU45" s="150">
        <v>59</v>
      </c>
      <c r="BV45" s="150">
        <v>58</v>
      </c>
      <c r="BW45" s="150">
        <v>59</v>
      </c>
      <c r="BX45" s="150">
        <v>59</v>
      </c>
      <c r="BY45" s="150">
        <v>60</v>
      </c>
      <c r="BZ45" s="150">
        <v>60</v>
      </c>
      <c r="CA45" s="150">
        <v>60</v>
      </c>
      <c r="CB45" s="151">
        <v>60</v>
      </c>
    </row>
    <row r="46" spans="2:80" x14ac:dyDescent="0.4">
      <c r="B46" s="140" t="s">
        <v>215</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34</v>
      </c>
      <c r="AG46" s="150">
        <v>55</v>
      </c>
      <c r="AH46" s="150">
        <v>75</v>
      </c>
      <c r="AI46" s="150">
        <v>105</v>
      </c>
      <c r="AJ46" s="150">
        <v>147</v>
      </c>
      <c r="AK46" s="150">
        <v>177</v>
      </c>
      <c r="AL46" s="150">
        <v>214</v>
      </c>
      <c r="AM46" s="150">
        <v>263</v>
      </c>
      <c r="AN46" s="150">
        <v>314</v>
      </c>
      <c r="AO46" s="150">
        <v>367</v>
      </c>
      <c r="AP46" s="150">
        <v>422</v>
      </c>
      <c r="AQ46" s="150">
        <v>474</v>
      </c>
      <c r="AR46" s="150">
        <v>520</v>
      </c>
      <c r="AS46" s="150">
        <v>565</v>
      </c>
      <c r="AT46" s="150">
        <v>607</v>
      </c>
      <c r="AU46" s="150">
        <v>654</v>
      </c>
      <c r="AV46" s="150">
        <v>0</v>
      </c>
      <c r="AW46" s="150">
        <v>0</v>
      </c>
      <c r="AX46" s="150">
        <v>0</v>
      </c>
      <c r="AY46" s="150">
        <v>0</v>
      </c>
      <c r="AZ46" s="150">
        <v>0</v>
      </c>
      <c r="BA46" s="150">
        <v>0</v>
      </c>
      <c r="BB46" s="150">
        <v>0</v>
      </c>
      <c r="BC46" s="150">
        <v>0</v>
      </c>
      <c r="BD46" s="150">
        <v>0</v>
      </c>
      <c r="BE46" s="150">
        <v>0</v>
      </c>
      <c r="BF46" s="150">
        <v>0</v>
      </c>
      <c r="BG46" s="150">
        <v>0</v>
      </c>
      <c r="BH46" s="150">
        <v>0</v>
      </c>
      <c r="BI46" s="150">
        <v>0</v>
      </c>
      <c r="BJ46" s="150">
        <v>0</v>
      </c>
      <c r="BK46" s="150">
        <v>0</v>
      </c>
      <c r="BL46" s="150">
        <v>0</v>
      </c>
      <c r="BM46" s="150">
        <v>0</v>
      </c>
      <c r="BN46" s="150">
        <v>0</v>
      </c>
      <c r="BO46" s="150">
        <v>0</v>
      </c>
      <c r="BP46" s="150">
        <v>0</v>
      </c>
      <c r="BQ46" s="150">
        <v>0</v>
      </c>
      <c r="BR46" s="150">
        <v>0</v>
      </c>
      <c r="BS46" s="150">
        <v>0</v>
      </c>
      <c r="BT46" s="150">
        <v>0</v>
      </c>
      <c r="BU46" s="150">
        <v>0</v>
      </c>
      <c r="BV46" s="150">
        <v>0</v>
      </c>
      <c r="BW46" s="150">
        <v>0</v>
      </c>
      <c r="BX46" s="150">
        <v>0</v>
      </c>
      <c r="BY46" s="150">
        <v>0</v>
      </c>
      <c r="BZ46" s="150">
        <v>0</v>
      </c>
      <c r="CA46" s="150">
        <v>0</v>
      </c>
      <c r="CB46" s="151">
        <v>0</v>
      </c>
    </row>
    <row r="47" spans="2:80" x14ac:dyDescent="0.4">
      <c r="B47" s="140" t="s">
        <v>217</v>
      </c>
      <c r="D47" s="153">
        <v>0</v>
      </c>
      <c r="E47" s="153">
        <v>0</v>
      </c>
      <c r="F47" s="153">
        <v>0</v>
      </c>
      <c r="G47" s="153">
        <v>0</v>
      </c>
      <c r="H47" s="153">
        <v>0</v>
      </c>
      <c r="I47" s="153">
        <v>0</v>
      </c>
      <c r="J47" s="153">
        <v>0</v>
      </c>
      <c r="K47" s="153">
        <v>0</v>
      </c>
      <c r="L47" s="153">
        <v>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311</v>
      </c>
      <c r="AI47" s="153">
        <v>381</v>
      </c>
      <c r="AJ47" s="153">
        <v>438</v>
      </c>
      <c r="AK47" s="153">
        <v>469</v>
      </c>
      <c r="AL47" s="153">
        <v>508</v>
      </c>
      <c r="AM47" s="153">
        <v>537</v>
      </c>
      <c r="AN47" s="153">
        <v>517</v>
      </c>
      <c r="AO47" s="153">
        <v>576</v>
      </c>
      <c r="AP47" s="153">
        <v>607</v>
      </c>
      <c r="AQ47" s="153">
        <v>686</v>
      </c>
      <c r="AR47" s="153">
        <v>710</v>
      </c>
      <c r="AS47" s="153">
        <v>724</v>
      </c>
      <c r="AT47" s="153">
        <v>777</v>
      </c>
      <c r="AU47" s="153">
        <v>821</v>
      </c>
      <c r="AV47" s="153">
        <v>839</v>
      </c>
      <c r="AW47" s="153">
        <v>886</v>
      </c>
      <c r="AX47" s="153">
        <v>918</v>
      </c>
      <c r="AY47" s="153">
        <v>964</v>
      </c>
      <c r="AZ47" s="153">
        <v>1010</v>
      </c>
      <c r="BA47" s="153">
        <v>0</v>
      </c>
      <c r="BB47" s="153">
        <v>0</v>
      </c>
      <c r="BC47" s="153">
        <v>0</v>
      </c>
      <c r="BD47" s="153">
        <v>0</v>
      </c>
      <c r="BE47" s="153">
        <v>0</v>
      </c>
      <c r="BF47" s="153">
        <v>0</v>
      </c>
      <c r="BG47" s="153">
        <v>0</v>
      </c>
      <c r="BH47" s="153">
        <v>0</v>
      </c>
      <c r="BI47" s="153">
        <v>0</v>
      </c>
      <c r="BJ47" s="153">
        <v>0</v>
      </c>
      <c r="BK47" s="153">
        <v>0</v>
      </c>
      <c r="BL47" s="153">
        <v>0</v>
      </c>
      <c r="BM47" s="153">
        <v>0</v>
      </c>
      <c r="BN47" s="153">
        <v>0</v>
      </c>
      <c r="BO47" s="153">
        <v>0</v>
      </c>
      <c r="BP47" s="153">
        <v>0</v>
      </c>
      <c r="BQ47" s="153">
        <v>0</v>
      </c>
      <c r="BR47" s="153">
        <v>0</v>
      </c>
      <c r="BS47" s="153">
        <v>0</v>
      </c>
      <c r="BT47" s="153">
        <v>0</v>
      </c>
      <c r="BU47" s="153">
        <v>0</v>
      </c>
      <c r="BV47" s="153">
        <v>0</v>
      </c>
      <c r="BW47" s="153">
        <v>0</v>
      </c>
      <c r="BX47" s="153">
        <v>0</v>
      </c>
      <c r="BY47" s="153">
        <v>0</v>
      </c>
      <c r="BZ47" s="153">
        <v>0</v>
      </c>
      <c r="CA47" s="153">
        <v>0</v>
      </c>
      <c r="CB47" s="154">
        <v>0</v>
      </c>
    </row>
    <row r="48" spans="2:80" x14ac:dyDescent="0.4">
      <c r="B48" s="140" t="s">
        <v>220</v>
      </c>
      <c r="D48" s="153">
        <v>0</v>
      </c>
      <c r="E48" s="153">
        <v>0</v>
      </c>
      <c r="F48" s="153">
        <v>0</v>
      </c>
      <c r="G48" s="153">
        <v>0</v>
      </c>
      <c r="H48" s="153">
        <v>0</v>
      </c>
      <c r="I48" s="153">
        <v>0</v>
      </c>
      <c r="J48" s="153">
        <v>0</v>
      </c>
      <c r="K48" s="153">
        <v>0</v>
      </c>
      <c r="L48" s="153">
        <v>0</v>
      </c>
      <c r="M48" s="153">
        <v>0</v>
      </c>
      <c r="N48" s="153">
        <v>0</v>
      </c>
      <c r="O48" s="153">
        <v>0</v>
      </c>
      <c r="P48" s="153">
        <v>0</v>
      </c>
      <c r="Q48" s="153">
        <v>0</v>
      </c>
      <c r="R48" s="153">
        <v>0</v>
      </c>
      <c r="S48" s="153">
        <v>0</v>
      </c>
      <c r="T48" s="153">
        <v>0</v>
      </c>
      <c r="U48" s="153">
        <v>0</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153">
        <v>0</v>
      </c>
      <c r="AY48" s="153">
        <v>0</v>
      </c>
      <c r="AZ48" s="153">
        <v>0</v>
      </c>
      <c r="BA48" s="153">
        <v>0</v>
      </c>
      <c r="BB48" s="153">
        <v>0</v>
      </c>
      <c r="BC48" s="153">
        <v>0</v>
      </c>
      <c r="BD48" s="153">
        <v>3156</v>
      </c>
      <c r="BE48" s="153">
        <v>3859</v>
      </c>
      <c r="BF48" s="153">
        <v>3790</v>
      </c>
      <c r="BG48" s="153">
        <v>3839</v>
      </c>
      <c r="BH48" s="153">
        <v>3892</v>
      </c>
      <c r="BI48" s="153">
        <v>3965</v>
      </c>
      <c r="BJ48" s="153">
        <v>3982</v>
      </c>
      <c r="BK48" s="153">
        <v>3993</v>
      </c>
      <c r="BL48" s="153">
        <v>4079</v>
      </c>
      <c r="BM48" s="153">
        <v>4206</v>
      </c>
      <c r="BN48" s="153">
        <v>4236</v>
      </c>
      <c r="BO48" s="153">
        <v>4277</v>
      </c>
      <c r="BP48" s="153">
        <v>4316</v>
      </c>
      <c r="BQ48" s="153">
        <v>4414</v>
      </c>
      <c r="BR48" s="153">
        <v>4493</v>
      </c>
      <c r="BS48" s="153">
        <v>4360</v>
      </c>
      <c r="BT48" s="153">
        <v>4516</v>
      </c>
      <c r="BU48" s="153">
        <v>4551</v>
      </c>
      <c r="BV48" s="153">
        <v>4665</v>
      </c>
      <c r="BW48" s="153">
        <v>4779</v>
      </c>
      <c r="BX48" s="153">
        <v>0</v>
      </c>
      <c r="BY48" s="153">
        <v>0</v>
      </c>
      <c r="BZ48" s="153">
        <v>0</v>
      </c>
      <c r="CA48" s="153">
        <v>0</v>
      </c>
      <c r="CB48" s="154">
        <v>0</v>
      </c>
    </row>
    <row r="49" spans="1:80" x14ac:dyDescent="0.4">
      <c r="B49" s="140" t="s">
        <v>27</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c r="AM49" s="150">
        <v>0</v>
      </c>
      <c r="AN49" s="150">
        <v>0</v>
      </c>
      <c r="AO49" s="150">
        <v>0</v>
      </c>
      <c r="AP49" s="150">
        <v>0</v>
      </c>
      <c r="AQ49" s="150">
        <v>0</v>
      </c>
      <c r="AR49" s="150">
        <v>0</v>
      </c>
      <c r="AS49" s="150">
        <v>0</v>
      </c>
      <c r="AT49" s="150">
        <v>0</v>
      </c>
      <c r="AU49" s="150">
        <v>0</v>
      </c>
      <c r="AV49" s="150">
        <v>0</v>
      </c>
      <c r="AW49" s="150">
        <v>0</v>
      </c>
      <c r="AX49" s="150">
        <v>0</v>
      </c>
      <c r="AY49" s="150">
        <v>0</v>
      </c>
      <c r="AZ49" s="150">
        <v>0</v>
      </c>
      <c r="BA49" s="150">
        <v>0</v>
      </c>
      <c r="BB49" s="150">
        <v>0</v>
      </c>
      <c r="BC49" s="150">
        <v>0</v>
      </c>
      <c r="BD49" s="150">
        <v>0</v>
      </c>
      <c r="BE49" s="150">
        <v>0</v>
      </c>
      <c r="BF49" s="150">
        <v>0</v>
      </c>
      <c r="BG49" s="150">
        <v>1979</v>
      </c>
      <c r="BH49" s="150">
        <v>2594</v>
      </c>
      <c r="BI49" s="150">
        <v>2700</v>
      </c>
      <c r="BJ49" s="150">
        <v>2729</v>
      </c>
      <c r="BK49" s="150">
        <v>2732</v>
      </c>
      <c r="BL49" s="150">
        <v>2724</v>
      </c>
      <c r="BM49" s="150">
        <v>2736</v>
      </c>
      <c r="BN49" s="150">
        <v>2718</v>
      </c>
      <c r="BO49" s="150">
        <v>2649</v>
      </c>
      <c r="BP49" s="150">
        <v>2505</v>
      </c>
      <c r="BQ49" s="150">
        <v>2380</v>
      </c>
      <c r="BR49" s="150">
        <v>2228</v>
      </c>
      <c r="BS49" s="150">
        <v>2098</v>
      </c>
      <c r="BT49" s="150">
        <v>1903</v>
      </c>
      <c r="BU49" s="150">
        <v>1792</v>
      </c>
      <c r="BV49" s="150">
        <v>1654</v>
      </c>
      <c r="BW49" s="150">
        <v>1621</v>
      </c>
      <c r="BX49" s="150">
        <v>1668</v>
      </c>
      <c r="BY49" s="150">
        <v>1657</v>
      </c>
      <c r="BZ49" s="150">
        <v>1590</v>
      </c>
      <c r="CA49" s="150">
        <v>1514</v>
      </c>
      <c r="CB49" s="151">
        <v>1489</v>
      </c>
    </row>
    <row r="50" spans="1:80" ht="25.5" customHeight="1" x14ac:dyDescent="0.4">
      <c r="B50" s="14" t="s">
        <v>221</v>
      </c>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f>ROUND(Disability_benefits!BQ60,0)</f>
        <v>13</v>
      </c>
      <c r="BR50" s="150">
        <f>ROUND(Disability_benefits!BR60,0)</f>
        <v>200</v>
      </c>
      <c r="BS50" s="150">
        <f>ROUND(Disability_benefits!BS60,0)</f>
        <v>594</v>
      </c>
      <c r="BT50" s="150">
        <f>ROUND(Disability_benefits!BT60,0)</f>
        <v>1056</v>
      </c>
      <c r="BU50" s="150">
        <f>ROUND(Disability_benefits!BU60,0)</f>
        <v>1556</v>
      </c>
      <c r="BV50" s="150">
        <f>ROUND(Disability_benefits!BV60,0)</f>
        <v>1914</v>
      </c>
      <c r="BW50" s="150">
        <f>ROUND(Disability_benefits!BW60,0)</f>
        <v>2214</v>
      </c>
      <c r="BX50" s="150">
        <f>ROUND(Disability_benefits!BX60,0)</f>
        <v>2223</v>
      </c>
      <c r="BY50" s="150">
        <f>ROUND(Disability_benefits!BY60,0)</f>
        <v>2391</v>
      </c>
      <c r="BZ50" s="150">
        <f>ROUND(Disability_benefits!BZ60,0)</f>
        <v>2601</v>
      </c>
      <c r="CA50" s="150">
        <f>ROUND(Disability_benefits!CA60,0)</f>
        <v>2803</v>
      </c>
      <c r="CB50" s="151">
        <f>ROUND(Disability_benefits!CB60,0)</f>
        <v>2915</v>
      </c>
    </row>
    <row r="51" spans="1:80" x14ac:dyDescent="0.4">
      <c r="B51" s="152" t="s">
        <v>275</v>
      </c>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v>13</v>
      </c>
      <c r="BR51" s="150">
        <v>198</v>
      </c>
      <c r="BS51" s="150">
        <v>588</v>
      </c>
      <c r="BT51" s="150">
        <v>1044</v>
      </c>
      <c r="BU51" s="150">
        <v>1539</v>
      </c>
      <c r="BV51" s="150">
        <v>1894</v>
      </c>
      <c r="BW51" s="150">
        <v>2190</v>
      </c>
      <c r="BX51" s="150">
        <v>2198</v>
      </c>
      <c r="BY51" s="150">
        <v>2365</v>
      </c>
      <c r="BZ51" s="150">
        <v>2573</v>
      </c>
      <c r="CA51" s="150">
        <v>2772</v>
      </c>
      <c r="CB51" s="151">
        <v>2883</v>
      </c>
    </row>
    <row r="52" spans="1:80" x14ac:dyDescent="0.4">
      <c r="B52" s="152" t="s">
        <v>276</v>
      </c>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v>0</v>
      </c>
      <c r="BR52" s="150">
        <v>2</v>
      </c>
      <c r="BS52" s="150">
        <v>6</v>
      </c>
      <c r="BT52" s="150">
        <v>12</v>
      </c>
      <c r="BU52" s="150">
        <v>17</v>
      </c>
      <c r="BV52" s="150">
        <v>21</v>
      </c>
      <c r="BW52" s="150">
        <v>24</v>
      </c>
      <c r="BX52" s="150">
        <v>24</v>
      </c>
      <c r="BY52" s="150">
        <v>26</v>
      </c>
      <c r="BZ52" s="150">
        <v>28</v>
      </c>
      <c r="CA52" s="150">
        <v>31</v>
      </c>
      <c r="CB52" s="151">
        <v>32</v>
      </c>
    </row>
    <row r="53" spans="1:80" x14ac:dyDescent="0.4">
      <c r="B53" s="140" t="s">
        <v>225</v>
      </c>
      <c r="D53" s="153">
        <v>0</v>
      </c>
      <c r="E53" s="153">
        <v>0</v>
      </c>
      <c r="F53" s="153">
        <v>0</v>
      </c>
      <c r="G53" s="153">
        <v>0</v>
      </c>
      <c r="H53" s="153">
        <v>0</v>
      </c>
      <c r="I53" s="153">
        <v>0</v>
      </c>
      <c r="J53" s="153">
        <v>0</v>
      </c>
      <c r="K53" s="153">
        <v>0</v>
      </c>
      <c r="L53" s="153">
        <v>0</v>
      </c>
      <c r="M53" s="153">
        <v>0</v>
      </c>
      <c r="N53" s="153">
        <v>0</v>
      </c>
      <c r="O53" s="153">
        <v>0</v>
      </c>
      <c r="P53" s="153">
        <v>0</v>
      </c>
      <c r="Q53" s="153">
        <v>0</v>
      </c>
      <c r="R53" s="153">
        <v>0</v>
      </c>
      <c r="S53" s="153">
        <v>0</v>
      </c>
      <c r="T53" s="153">
        <v>0</v>
      </c>
      <c r="U53" s="153">
        <v>0</v>
      </c>
      <c r="V53" s="153">
        <v>0</v>
      </c>
      <c r="W53" s="153">
        <v>0</v>
      </c>
      <c r="X53" s="153">
        <v>0</v>
      </c>
      <c r="Y53" s="153">
        <v>0</v>
      </c>
      <c r="Z53" s="153">
        <v>0</v>
      </c>
      <c r="AA53" s="153">
        <v>0</v>
      </c>
      <c r="AB53" s="153">
        <v>0</v>
      </c>
      <c r="AC53" s="153">
        <v>0</v>
      </c>
      <c r="AD53" s="153">
        <v>0</v>
      </c>
      <c r="AE53" s="153">
        <v>0</v>
      </c>
      <c r="AF53" s="153">
        <v>103</v>
      </c>
      <c r="AG53" s="153">
        <v>107</v>
      </c>
      <c r="AH53" s="153">
        <v>116</v>
      </c>
      <c r="AI53" s="153">
        <v>153</v>
      </c>
      <c r="AJ53" s="153">
        <v>178</v>
      </c>
      <c r="AK53" s="153">
        <v>186</v>
      </c>
      <c r="AL53" s="153">
        <v>196</v>
      </c>
      <c r="AM53" s="153">
        <v>209</v>
      </c>
      <c r="AN53" s="153">
        <v>236</v>
      </c>
      <c r="AO53" s="153">
        <v>254</v>
      </c>
      <c r="AP53" s="153">
        <v>257</v>
      </c>
      <c r="AQ53" s="153">
        <v>258</v>
      </c>
      <c r="AR53" s="153">
        <v>267</v>
      </c>
      <c r="AS53" s="153">
        <v>277</v>
      </c>
      <c r="AT53" s="153">
        <v>286</v>
      </c>
      <c r="AU53" s="153">
        <v>296</v>
      </c>
      <c r="AV53" s="153">
        <v>307</v>
      </c>
      <c r="AW53" s="153">
        <v>321</v>
      </c>
      <c r="AX53" s="153">
        <v>337</v>
      </c>
      <c r="AY53" s="153">
        <v>358</v>
      </c>
      <c r="AZ53" s="153">
        <v>364</v>
      </c>
      <c r="BA53" s="153">
        <v>376</v>
      </c>
      <c r="BB53" s="153">
        <v>378</v>
      </c>
      <c r="BC53" s="153">
        <v>377</v>
      </c>
      <c r="BD53" s="153">
        <v>376</v>
      </c>
      <c r="BE53" s="153">
        <v>367</v>
      </c>
      <c r="BF53" s="153">
        <v>331</v>
      </c>
      <c r="BG53" s="153">
        <v>315</v>
      </c>
      <c r="BH53" s="153">
        <v>301</v>
      </c>
      <c r="BI53" s="153">
        <v>288</v>
      </c>
      <c r="BJ53" s="153">
        <v>275</v>
      </c>
      <c r="BK53" s="153">
        <v>263</v>
      </c>
      <c r="BL53" s="153">
        <v>251</v>
      </c>
      <c r="BM53" s="153">
        <v>240</v>
      </c>
      <c r="BN53" s="153">
        <v>230</v>
      </c>
      <c r="BO53" s="153">
        <v>220</v>
      </c>
      <c r="BP53" s="153">
        <v>211</v>
      </c>
      <c r="BQ53" s="153">
        <v>198</v>
      </c>
      <c r="BR53" s="153">
        <v>163</v>
      </c>
      <c r="BS53" s="153">
        <v>113</v>
      </c>
      <c r="BT53" s="153">
        <v>59</v>
      </c>
      <c r="BU53" s="153">
        <v>35</v>
      </c>
      <c r="BV53" s="153">
        <v>30</v>
      </c>
      <c r="BW53" s="153">
        <v>27</v>
      </c>
      <c r="BX53" s="153">
        <v>24</v>
      </c>
      <c r="BY53" s="153">
        <v>22</v>
      </c>
      <c r="BZ53" s="153">
        <v>21</v>
      </c>
      <c r="CA53" s="153">
        <v>20</v>
      </c>
      <c r="CB53" s="154">
        <v>19</v>
      </c>
    </row>
    <row r="54" spans="1:80" x14ac:dyDescent="0.4">
      <c r="B54" s="140" t="s">
        <v>284</v>
      </c>
      <c r="D54" s="150">
        <v>0</v>
      </c>
      <c r="E54" s="150">
        <v>0</v>
      </c>
      <c r="F54" s="150">
        <v>0</v>
      </c>
      <c r="G54" s="150">
        <v>0</v>
      </c>
      <c r="H54" s="150">
        <v>0</v>
      </c>
      <c r="I54" s="150">
        <v>0</v>
      </c>
      <c r="J54" s="150">
        <v>0</v>
      </c>
      <c r="K54" s="150">
        <v>4621</v>
      </c>
      <c r="L54" s="150">
        <v>4729</v>
      </c>
      <c r="M54" s="150">
        <v>4832</v>
      </c>
      <c r="N54" s="150">
        <v>5412</v>
      </c>
      <c r="O54" s="150">
        <v>5541</v>
      </c>
      <c r="P54" s="150">
        <v>5661</v>
      </c>
      <c r="Q54" s="150">
        <v>5778</v>
      </c>
      <c r="R54" s="150">
        <v>5919</v>
      </c>
      <c r="S54" s="150">
        <v>5965</v>
      </c>
      <c r="T54" s="150">
        <v>6142</v>
      </c>
      <c r="U54" s="150">
        <v>6340</v>
      </c>
      <c r="V54" s="150">
        <v>6523</v>
      </c>
      <c r="W54" s="150">
        <v>6751</v>
      </c>
      <c r="X54" s="150">
        <v>6955</v>
      </c>
      <c r="Y54" s="150">
        <v>7151</v>
      </c>
      <c r="Z54" s="150">
        <v>7344</v>
      </c>
      <c r="AA54" s="150">
        <v>7495</v>
      </c>
      <c r="AB54" s="150">
        <v>7648</v>
      </c>
      <c r="AC54" s="150">
        <v>7803</v>
      </c>
      <c r="AD54" s="150">
        <v>7951</v>
      </c>
      <c r="AE54" s="150">
        <v>8128</v>
      </c>
      <c r="AF54" s="150">
        <v>8315</v>
      </c>
      <c r="AG54" s="150">
        <v>8436</v>
      </c>
      <c r="AH54" s="150">
        <v>8579</v>
      </c>
      <c r="AI54" s="150">
        <v>8727</v>
      </c>
      <c r="AJ54" s="150">
        <v>8895</v>
      </c>
      <c r="AK54" s="150">
        <v>9074</v>
      </c>
      <c r="AL54" s="150">
        <v>9164</v>
      </c>
      <c r="AM54" s="150">
        <v>9261</v>
      </c>
      <c r="AN54" s="150">
        <v>9298</v>
      </c>
      <c r="AO54" s="150">
        <v>9495</v>
      </c>
      <c r="AP54" s="150">
        <v>9627</v>
      </c>
      <c r="AQ54" s="150">
        <v>9700</v>
      </c>
      <c r="AR54" s="150">
        <v>9755</v>
      </c>
      <c r="AS54" s="150">
        <v>9755</v>
      </c>
      <c r="AT54" s="150">
        <v>9930</v>
      </c>
      <c r="AU54" s="150">
        <v>9990</v>
      </c>
      <c r="AV54" s="150">
        <v>10056</v>
      </c>
      <c r="AW54" s="150">
        <v>10061</v>
      </c>
      <c r="AX54" s="150">
        <v>10097</v>
      </c>
      <c r="AY54" s="150">
        <v>10384</v>
      </c>
      <c r="AZ54" s="150">
        <v>10536</v>
      </c>
      <c r="BA54" s="150">
        <v>10680</v>
      </c>
      <c r="BB54" s="150">
        <v>10782</v>
      </c>
      <c r="BC54" s="150">
        <v>10936</v>
      </c>
      <c r="BD54" s="150">
        <v>11004</v>
      </c>
      <c r="BE54" s="150">
        <v>11095</v>
      </c>
      <c r="BF54" s="150">
        <v>11195</v>
      </c>
      <c r="BG54" s="150">
        <v>11320</v>
      </c>
      <c r="BH54" s="150">
        <v>11477</v>
      </c>
      <c r="BI54" s="150">
        <v>11585</v>
      </c>
      <c r="BJ54" s="150">
        <v>11715</v>
      </c>
      <c r="BK54" s="150">
        <v>11938</v>
      </c>
      <c r="BL54" s="150">
        <v>12160</v>
      </c>
      <c r="BM54" s="150">
        <v>12410</v>
      </c>
      <c r="BN54" s="150">
        <v>12566</v>
      </c>
      <c r="BO54" s="150">
        <v>12667</v>
      </c>
      <c r="BP54" s="150">
        <v>12810</v>
      </c>
      <c r="BQ54" s="150">
        <v>12888</v>
      </c>
      <c r="BR54" s="150">
        <v>12958</v>
      </c>
      <c r="BS54" s="150">
        <v>12957</v>
      </c>
      <c r="BT54" s="150">
        <v>12930</v>
      </c>
      <c r="BU54" s="150">
        <v>12838</v>
      </c>
      <c r="BV54" s="150">
        <v>12724</v>
      </c>
      <c r="BW54" s="150">
        <v>12481</v>
      </c>
      <c r="BX54" s="150">
        <v>12392</v>
      </c>
      <c r="BY54" s="150">
        <v>12529</v>
      </c>
      <c r="BZ54" s="150">
        <v>12711</v>
      </c>
      <c r="CA54" s="150">
        <v>12915</v>
      </c>
      <c r="CB54" s="151">
        <v>13142</v>
      </c>
    </row>
    <row r="55" spans="1:80" ht="27" customHeight="1" x14ac:dyDescent="0.4">
      <c r="B55" s="140" t="s">
        <v>230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0</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153">
        <v>0</v>
      </c>
      <c r="AY55" s="153">
        <v>0</v>
      </c>
      <c r="AZ55" s="153">
        <v>0</v>
      </c>
      <c r="BA55" s="153">
        <v>0</v>
      </c>
      <c r="BB55" s="153">
        <v>0</v>
      </c>
      <c r="BC55" s="153">
        <v>0</v>
      </c>
      <c r="BD55" s="153">
        <v>80</v>
      </c>
      <c r="BE55" s="153">
        <v>82</v>
      </c>
      <c r="BF55" s="153">
        <v>86</v>
      </c>
      <c r="BG55" s="153">
        <v>104</v>
      </c>
      <c r="BH55" s="153">
        <v>137</v>
      </c>
      <c r="BI55" s="153">
        <v>154</v>
      </c>
      <c r="BJ55" s="153">
        <v>154</v>
      </c>
      <c r="BK55" s="153">
        <v>193</v>
      </c>
      <c r="BL55" s="153">
        <v>245</v>
      </c>
      <c r="BM55" s="153">
        <v>250</v>
      </c>
      <c r="BN55" s="153">
        <v>269</v>
      </c>
      <c r="BO55" s="153">
        <v>266</v>
      </c>
      <c r="BP55" s="153">
        <v>275</v>
      </c>
      <c r="BQ55" s="153">
        <v>271</v>
      </c>
      <c r="BR55" s="153">
        <v>264</v>
      </c>
      <c r="BS55" s="153">
        <v>264</v>
      </c>
      <c r="BT55" s="153">
        <v>270</v>
      </c>
      <c r="BU55" s="153">
        <v>271</v>
      </c>
      <c r="BV55" s="153">
        <v>269</v>
      </c>
      <c r="BW55" s="153">
        <v>265</v>
      </c>
      <c r="BX55" s="153">
        <v>264</v>
      </c>
      <c r="BY55" s="153">
        <v>264</v>
      </c>
      <c r="BZ55" s="153">
        <v>265</v>
      </c>
      <c r="CA55" s="153">
        <v>265</v>
      </c>
      <c r="CB55" s="154">
        <v>267</v>
      </c>
    </row>
    <row r="56" spans="1:80" x14ac:dyDescent="0.4">
      <c r="B56" s="140" t="s">
        <v>234</v>
      </c>
      <c r="D56" s="150">
        <v>0</v>
      </c>
      <c r="E56" s="150">
        <v>0</v>
      </c>
      <c r="F56" s="150">
        <v>0</v>
      </c>
      <c r="G56" s="150">
        <v>0</v>
      </c>
      <c r="H56" s="150">
        <v>0</v>
      </c>
      <c r="I56" s="150">
        <v>0</v>
      </c>
      <c r="J56" s="150">
        <v>0</v>
      </c>
      <c r="K56" s="150">
        <v>0</v>
      </c>
      <c r="L56" s="150">
        <v>0</v>
      </c>
      <c r="M56" s="150">
        <v>0</v>
      </c>
      <c r="N56" s="150">
        <v>0</v>
      </c>
      <c r="O56" s="150">
        <v>0</v>
      </c>
      <c r="P56" s="150">
        <v>0</v>
      </c>
      <c r="Q56" s="150">
        <v>0</v>
      </c>
      <c r="R56" s="150">
        <v>0</v>
      </c>
      <c r="S56" s="150">
        <v>0</v>
      </c>
      <c r="T56" s="150">
        <v>0</v>
      </c>
      <c r="U56" s="150">
        <v>0</v>
      </c>
      <c r="V56" s="150">
        <v>0</v>
      </c>
      <c r="W56" s="150">
        <v>0</v>
      </c>
      <c r="X56" s="150">
        <v>0</v>
      </c>
      <c r="Y56" s="150">
        <v>0</v>
      </c>
      <c r="Z56" s="150">
        <v>0</v>
      </c>
      <c r="AA56" s="150">
        <v>0</v>
      </c>
      <c r="AB56" s="150">
        <v>0</v>
      </c>
      <c r="AC56" s="150">
        <v>0</v>
      </c>
      <c r="AD56" s="150">
        <v>0</v>
      </c>
      <c r="AE56" s="150">
        <v>0</v>
      </c>
      <c r="AF56" s="150">
        <v>572</v>
      </c>
      <c r="AG56" s="150">
        <v>552</v>
      </c>
      <c r="AH56" s="150">
        <v>503</v>
      </c>
      <c r="AI56" s="150">
        <v>461</v>
      </c>
      <c r="AJ56" s="150">
        <v>823</v>
      </c>
      <c r="AK56" s="150">
        <v>901</v>
      </c>
      <c r="AL56" s="150">
        <v>978</v>
      </c>
      <c r="AM56" s="150">
        <v>925</v>
      </c>
      <c r="AN56" s="150">
        <v>913</v>
      </c>
      <c r="AO56" s="150">
        <v>886</v>
      </c>
      <c r="AP56" s="150">
        <v>924</v>
      </c>
      <c r="AQ56" s="150">
        <v>716</v>
      </c>
      <c r="AR56" s="150">
        <v>546</v>
      </c>
      <c r="AS56" s="150">
        <v>319</v>
      </c>
      <c r="AT56" s="150">
        <v>328</v>
      </c>
      <c r="AU56" s="150">
        <v>603</v>
      </c>
      <c r="AV56" s="150">
        <v>660</v>
      </c>
      <c r="AW56" s="150">
        <v>609</v>
      </c>
      <c r="AX56" s="150">
        <v>487</v>
      </c>
      <c r="AY56" s="150">
        <v>395</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1">
        <v>0</v>
      </c>
    </row>
    <row r="57" spans="1:80" x14ac:dyDescent="0.4">
      <c r="A57" s="14"/>
      <c r="B57" s="14" t="s">
        <v>235</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v>2</v>
      </c>
      <c r="BR57" s="14">
        <v>13</v>
      </c>
      <c r="BS57" s="14">
        <v>130</v>
      </c>
      <c r="BT57" s="14">
        <v>373</v>
      </c>
      <c r="BU57" s="14">
        <v>627</v>
      </c>
      <c r="BV57" s="14">
        <v>1282</v>
      </c>
      <c r="BW57" s="14">
        <v>2299</v>
      </c>
      <c r="BX57" s="155"/>
      <c r="BY57" s="14"/>
      <c r="BZ57" s="153"/>
      <c r="CA57" s="153"/>
      <c r="CB57" s="154"/>
    </row>
    <row r="58" spans="1:80" x14ac:dyDescent="0.4">
      <c r="A58" s="99"/>
      <c r="B58" s="99" t="s">
        <v>236</v>
      </c>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14">
        <v>0</v>
      </c>
      <c r="BR58" s="14">
        <v>0</v>
      </c>
      <c r="BS58" s="14">
        <v>42</v>
      </c>
      <c r="BT58" s="14">
        <v>142</v>
      </c>
      <c r="BU58" s="14">
        <v>288</v>
      </c>
      <c r="BV58" s="14">
        <v>706</v>
      </c>
      <c r="BW58" s="14">
        <v>1370</v>
      </c>
      <c r="BX58" s="14"/>
      <c r="BY58" s="14"/>
      <c r="BZ58" s="153"/>
      <c r="CA58" s="153"/>
      <c r="CB58" s="154"/>
    </row>
    <row r="59" spans="1:80" x14ac:dyDescent="0.4">
      <c r="A59" s="99"/>
      <c r="B59" s="99" t="s">
        <v>237</v>
      </c>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14">
        <v>2</v>
      </c>
      <c r="BR59" s="14">
        <v>13</v>
      </c>
      <c r="BS59" s="14">
        <v>88</v>
      </c>
      <c r="BT59" s="14">
        <v>230</v>
      </c>
      <c r="BU59" s="14">
        <v>339</v>
      </c>
      <c r="BV59" s="14">
        <v>576</v>
      </c>
      <c r="BW59" s="14">
        <v>929</v>
      </c>
      <c r="BX59" s="14"/>
      <c r="BY59" s="14"/>
      <c r="BZ59" s="153"/>
      <c r="CA59" s="153"/>
      <c r="CB59" s="154"/>
    </row>
    <row r="60" spans="1:80" x14ac:dyDescent="0.4">
      <c r="B60" s="140" t="s">
        <v>240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0</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153">
        <v>0</v>
      </c>
      <c r="AY60" s="153">
        <v>0</v>
      </c>
      <c r="AZ60" s="153">
        <v>0</v>
      </c>
      <c r="BA60" s="153">
        <v>0</v>
      </c>
      <c r="BB60" s="153">
        <v>0</v>
      </c>
      <c r="BC60" s="153">
        <v>0</v>
      </c>
      <c r="BD60" s="153">
        <v>0</v>
      </c>
      <c r="BE60" s="153">
        <v>0</v>
      </c>
      <c r="BF60" s="153">
        <v>0</v>
      </c>
      <c r="BG60" s="153">
        <v>0</v>
      </c>
      <c r="BH60" s="153">
        <v>0</v>
      </c>
      <c r="BI60" s="153">
        <v>0</v>
      </c>
      <c r="BJ60" s="153">
        <v>0</v>
      </c>
      <c r="BK60" s="153">
        <v>0</v>
      </c>
      <c r="BL60" s="153">
        <v>0</v>
      </c>
      <c r="BM60" s="153">
        <v>0</v>
      </c>
      <c r="BN60" s="153">
        <v>0</v>
      </c>
      <c r="BO60" s="153">
        <v>0</v>
      </c>
      <c r="BP60" s="153">
        <v>0</v>
      </c>
      <c r="BQ60" s="153">
        <v>0</v>
      </c>
      <c r="BR60" s="153">
        <v>0</v>
      </c>
      <c r="BS60" s="153">
        <v>0</v>
      </c>
      <c r="BT60" s="153">
        <v>0</v>
      </c>
      <c r="BU60" s="153">
        <v>0</v>
      </c>
      <c r="BV60" s="153">
        <v>0</v>
      </c>
      <c r="BW60" s="153">
        <v>0</v>
      </c>
      <c r="BX60" s="153">
        <v>0</v>
      </c>
      <c r="BY60" s="153">
        <v>0</v>
      </c>
      <c r="BZ60" s="153">
        <v>0</v>
      </c>
      <c r="CA60" s="153">
        <v>0</v>
      </c>
      <c r="CB60" s="154">
        <v>0</v>
      </c>
    </row>
    <row r="61" spans="1:80" x14ac:dyDescent="0.4">
      <c r="B61" s="140" t="s">
        <v>241</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0</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153">
        <v>0</v>
      </c>
      <c r="AY61" s="153">
        <v>0</v>
      </c>
      <c r="AZ61" s="153">
        <v>0</v>
      </c>
      <c r="BA61" s="153">
        <v>9759</v>
      </c>
      <c r="BB61" s="153">
        <v>9953</v>
      </c>
      <c r="BC61" s="153">
        <v>10084</v>
      </c>
      <c r="BD61" s="153">
        <v>11106</v>
      </c>
      <c r="BE61" s="153">
        <v>11202</v>
      </c>
      <c r="BF61" s="153">
        <v>11358</v>
      </c>
      <c r="BG61" s="153">
        <v>11486</v>
      </c>
      <c r="BH61" s="153">
        <v>11430</v>
      </c>
      <c r="BI61" s="153">
        <v>11555</v>
      </c>
      <c r="BJ61" s="153">
        <v>11750</v>
      </c>
      <c r="BK61" s="153">
        <v>12123</v>
      </c>
      <c r="BL61" s="153">
        <v>12421</v>
      </c>
      <c r="BM61" s="153">
        <v>12681</v>
      </c>
      <c r="BN61" s="153">
        <v>12783</v>
      </c>
      <c r="BO61" s="153">
        <v>12686</v>
      </c>
      <c r="BP61" s="153">
        <v>12683</v>
      </c>
      <c r="BQ61" s="153">
        <v>12585</v>
      </c>
      <c r="BR61" s="153">
        <v>12467</v>
      </c>
      <c r="BS61" s="153">
        <v>12215</v>
      </c>
      <c r="BT61" s="153">
        <v>12025</v>
      </c>
      <c r="BU61" s="153">
        <v>11808</v>
      </c>
      <c r="BV61" s="153">
        <v>11568</v>
      </c>
      <c r="BW61" s="153">
        <v>11400</v>
      </c>
      <c r="BX61" s="153">
        <v>11245</v>
      </c>
      <c r="BY61" s="153">
        <v>11373</v>
      </c>
      <c r="BZ61" s="153">
        <v>11552</v>
      </c>
      <c r="CA61" s="153">
        <v>11748</v>
      </c>
      <c r="CB61" s="154">
        <v>11956</v>
      </c>
    </row>
    <row r="62" spans="1:80" s="161" customFormat="1" ht="15.4" thickBot="1" x14ac:dyDescent="0.45">
      <c r="A62" s="156"/>
      <c r="B62" s="157"/>
      <c r="C62" s="158"/>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60"/>
    </row>
    <row r="64" spans="1:80" x14ac:dyDescent="0.4">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50"/>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50" customWidth="1"/>
    <col min="4" max="75" width="12.73046875" style="109" customWidth="1"/>
    <col min="76" max="80" width="12.73046875" style="50" customWidth="1"/>
    <col min="81" max="81" width="9.1328125" style="50" customWidth="1"/>
    <col min="82" max="16384" width="9.1328125" style="50"/>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row>
    <row r="2" spans="1:80" ht="33" customHeight="1" x14ac:dyDescent="0.4">
      <c r="A2" s="46" t="s">
        <v>40</v>
      </c>
      <c r="B2" s="19" t="s">
        <v>285</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176</v>
      </c>
      <c r="C3" s="24"/>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86"/>
      <c r="B4" s="55"/>
      <c r="C4" s="56"/>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A5" s="89"/>
      <c r="B5" s="66" t="s">
        <v>286</v>
      </c>
      <c r="C5" s="164"/>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2"/>
    </row>
    <row r="6" spans="1:80" x14ac:dyDescent="0.4">
      <c r="A6" s="89"/>
      <c r="B6" s="50" t="s">
        <v>180</v>
      </c>
      <c r="C6" s="165" t="s">
        <v>179</v>
      </c>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v>29.110512129380052</v>
      </c>
      <c r="AI6" s="91">
        <v>33.549592894152475</v>
      </c>
      <c r="AJ6" s="91">
        <v>40.369007052134776</v>
      </c>
      <c r="AK6" s="91">
        <v>46.752225119122535</v>
      </c>
      <c r="AL6" s="91">
        <v>54.320191795418218</v>
      </c>
      <c r="AM6" s="91">
        <v>59.875101756018147</v>
      </c>
      <c r="AN6" s="91">
        <v>65.101994394921959</v>
      </c>
      <c r="AO6" s="91">
        <v>74.2190013532487</v>
      </c>
      <c r="AP6" s="91">
        <v>80.449906377863556</v>
      </c>
      <c r="AQ6" s="91">
        <v>90.01536154090887</v>
      </c>
      <c r="AR6" s="91">
        <v>97.347068426548574</v>
      </c>
      <c r="AS6" s="91">
        <v>106.17280948270272</v>
      </c>
      <c r="AT6" s="91">
        <v>124.86515488177545</v>
      </c>
      <c r="AU6" s="91">
        <v>152.5137354583984</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2">
        <v>0</v>
      </c>
    </row>
    <row r="7" spans="1:80" x14ac:dyDescent="0.4">
      <c r="A7" s="89"/>
      <c r="B7" s="50" t="s">
        <v>287</v>
      </c>
      <c r="C7" s="165" t="s">
        <v>179</v>
      </c>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v>1798</v>
      </c>
      <c r="AI7" s="91">
        <v>2830</v>
      </c>
      <c r="AJ7" s="91">
        <v>3005</v>
      </c>
      <c r="AK7" s="91">
        <v>3448</v>
      </c>
      <c r="AL7" s="91">
        <v>3751</v>
      </c>
      <c r="AM7" s="91">
        <v>4095</v>
      </c>
      <c r="AN7" s="91">
        <v>4396</v>
      </c>
      <c r="AO7" s="91">
        <v>4602</v>
      </c>
      <c r="AP7" s="91">
        <v>4661</v>
      </c>
      <c r="AQ7" s="91">
        <v>4760.201</v>
      </c>
      <c r="AR7" s="91">
        <v>4693.6689999999999</v>
      </c>
      <c r="AS7" s="91">
        <v>4736.817</v>
      </c>
      <c r="AT7" s="91">
        <v>4819.6320000000005</v>
      </c>
      <c r="AU7" s="91">
        <v>5437.5395747970842</v>
      </c>
      <c r="AV7" s="91">
        <v>5953.1810000000005</v>
      </c>
      <c r="AW7" s="91">
        <v>6331.3990000000003</v>
      </c>
      <c r="AX7" s="91">
        <v>6403.6940000000004</v>
      </c>
      <c r="AY7" s="91">
        <v>6642.2250000000004</v>
      </c>
      <c r="AZ7" s="91">
        <v>6941.3710000000001</v>
      </c>
      <c r="BA7" s="91">
        <v>7088.2730000000001</v>
      </c>
      <c r="BB7" s="91">
        <v>7294.9489999999996</v>
      </c>
      <c r="BC7" s="91">
        <v>8283.3439999999991</v>
      </c>
      <c r="BD7" s="91">
        <v>8659.5450000000001</v>
      </c>
      <c r="BE7" s="91">
        <v>8795.2162844499999</v>
      </c>
      <c r="BF7" s="91">
        <v>8945.096379300001</v>
      </c>
      <c r="BG7" s="91"/>
      <c r="BH7" s="91"/>
      <c r="BI7" s="91"/>
      <c r="BJ7" s="91"/>
      <c r="BK7" s="91"/>
      <c r="BL7" s="91"/>
      <c r="BM7" s="91"/>
      <c r="BN7" s="91"/>
      <c r="BO7" s="91"/>
      <c r="BP7" s="91"/>
      <c r="BQ7" s="91"/>
      <c r="BR7" s="91"/>
      <c r="BS7" s="91"/>
      <c r="BT7" s="91"/>
      <c r="BU7" s="91"/>
      <c r="BV7" s="91"/>
      <c r="BW7" s="91"/>
      <c r="BX7" s="91"/>
      <c r="BY7" s="91"/>
      <c r="BZ7" s="91"/>
      <c r="CA7" s="91"/>
      <c r="CB7" s="92"/>
    </row>
    <row r="8" spans="1:80" x14ac:dyDescent="0.4">
      <c r="A8" s="89"/>
      <c r="B8" s="50" t="s">
        <v>191</v>
      </c>
      <c r="C8" s="165" t="s">
        <v>179</v>
      </c>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v>0</v>
      </c>
      <c r="AI8" s="91">
        <v>0</v>
      </c>
      <c r="AJ8" s="91">
        <v>0</v>
      </c>
      <c r="AK8" s="91">
        <v>0</v>
      </c>
      <c r="AL8" s="91">
        <v>0</v>
      </c>
      <c r="AM8" s="91">
        <v>0</v>
      </c>
      <c r="AN8" s="91">
        <v>0</v>
      </c>
      <c r="AO8" s="91">
        <v>0</v>
      </c>
      <c r="AP8" s="91">
        <v>0</v>
      </c>
      <c r="AQ8" s="91">
        <v>0</v>
      </c>
      <c r="AR8" s="91">
        <v>0</v>
      </c>
      <c r="AS8" s="91">
        <v>0</v>
      </c>
      <c r="AT8" s="91">
        <v>0</v>
      </c>
      <c r="AU8" s="91">
        <v>0</v>
      </c>
      <c r="AV8" s="91">
        <v>231.47411666314397</v>
      </c>
      <c r="AW8" s="91">
        <v>325.20902588180275</v>
      </c>
      <c r="AX8" s="91">
        <v>365.13545224968743</v>
      </c>
      <c r="AY8" s="91">
        <v>437.39160512525461</v>
      </c>
      <c r="AZ8" s="91">
        <v>443.26224191823394</v>
      </c>
      <c r="BA8" s="91">
        <v>488.61175918926864</v>
      </c>
      <c r="BB8" s="91">
        <v>528.58293270578872</v>
      </c>
      <c r="BC8" s="91">
        <v>566.36950568822147</v>
      </c>
      <c r="BD8" s="91">
        <v>607.03198548293733</v>
      </c>
      <c r="BE8" s="91">
        <v>673.62344552251193</v>
      </c>
      <c r="BF8" s="91">
        <v>762.23</v>
      </c>
      <c r="BG8" s="91">
        <v>793.54721823565706</v>
      </c>
      <c r="BH8" s="91">
        <v>842.13</v>
      </c>
      <c r="BI8" s="91">
        <v>923.7647969778385</v>
      </c>
      <c r="BJ8" s="91">
        <v>972.69087379439623</v>
      </c>
      <c r="BK8" s="91">
        <v>1039.8247158707195</v>
      </c>
      <c r="BL8" s="91">
        <v>1105.9393085337213</v>
      </c>
      <c r="BM8" s="91">
        <v>1192.1009182195146</v>
      </c>
      <c r="BN8" s="91">
        <v>1220.2044423261623</v>
      </c>
      <c r="BO8" s="91">
        <v>1314.7165739259212</v>
      </c>
      <c r="BP8" s="91">
        <v>1390.6353122046253</v>
      </c>
      <c r="BQ8" s="91">
        <v>1463.3914453663692</v>
      </c>
      <c r="BR8" s="91">
        <v>1717.304349681425</v>
      </c>
      <c r="BS8" s="91">
        <v>1834.7090892979174</v>
      </c>
      <c r="BT8" s="91">
        <v>1896.9720008984343</v>
      </c>
      <c r="BU8" s="91">
        <v>1965.0761694445403</v>
      </c>
      <c r="BV8" s="91">
        <v>2114.125452431344</v>
      </c>
      <c r="BW8" s="91">
        <v>2295.7820152292857</v>
      </c>
      <c r="BX8" s="91">
        <v>2187.5136248110402</v>
      </c>
      <c r="BY8" s="91">
        <v>2326.1734361747713</v>
      </c>
      <c r="BZ8" s="91">
        <v>2491.5698553530065</v>
      </c>
      <c r="CA8" s="91">
        <v>2672.957239743781</v>
      </c>
      <c r="CB8" s="92">
        <v>2861.5166756313256</v>
      </c>
    </row>
    <row r="9" spans="1:80" x14ac:dyDescent="0.4">
      <c r="A9" s="89"/>
      <c r="B9" s="50" t="s">
        <v>288</v>
      </c>
      <c r="C9" s="165" t="s">
        <v>189</v>
      </c>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v>0</v>
      </c>
      <c r="AI9" s="91">
        <v>0</v>
      </c>
      <c r="AJ9" s="91">
        <v>0</v>
      </c>
      <c r="AK9" s="91">
        <v>0</v>
      </c>
      <c r="AL9" s="91">
        <v>0</v>
      </c>
      <c r="AM9" s="91">
        <v>0</v>
      </c>
      <c r="AN9" s="91">
        <v>0</v>
      </c>
      <c r="AO9" s="91">
        <v>0</v>
      </c>
      <c r="AP9" s="91">
        <v>0</v>
      </c>
      <c r="AQ9" s="91">
        <v>0</v>
      </c>
      <c r="AR9" s="91">
        <v>0</v>
      </c>
      <c r="AS9" s="91">
        <v>0</v>
      </c>
      <c r="AT9" s="91">
        <v>0</v>
      </c>
      <c r="AU9" s="91">
        <v>0</v>
      </c>
      <c r="AV9" s="91">
        <v>0.65355075911120464</v>
      </c>
      <c r="AW9" s="91">
        <v>1.6217743773994191</v>
      </c>
      <c r="AX9" s="91">
        <v>2.5752797853609004</v>
      </c>
      <c r="AY9" s="91">
        <v>4.0695107580942906</v>
      </c>
      <c r="AZ9" s="91">
        <v>7.3852964480226744</v>
      </c>
      <c r="BA9" s="91">
        <v>9.2967079417926204</v>
      </c>
      <c r="BB9" s="91">
        <v>10.80366474213008</v>
      </c>
      <c r="BC9" s="91">
        <v>9.355921533335783</v>
      </c>
      <c r="BD9" s="91">
        <v>0</v>
      </c>
      <c r="BE9" s="91">
        <v>0</v>
      </c>
      <c r="BF9" s="91">
        <v>0</v>
      </c>
      <c r="BG9" s="91">
        <v>0</v>
      </c>
      <c r="BH9" s="91">
        <v>0</v>
      </c>
      <c r="BI9" s="91">
        <v>0</v>
      </c>
      <c r="BJ9" s="91">
        <v>0</v>
      </c>
      <c r="BK9" s="91">
        <v>0</v>
      </c>
      <c r="BL9" s="91">
        <v>0</v>
      </c>
      <c r="BM9" s="91">
        <v>0</v>
      </c>
      <c r="BN9" s="91">
        <v>0</v>
      </c>
      <c r="BO9" s="91">
        <v>0</v>
      </c>
      <c r="BP9" s="91">
        <v>0</v>
      </c>
      <c r="BQ9" s="91">
        <v>0</v>
      </c>
      <c r="BR9" s="91">
        <v>0</v>
      </c>
      <c r="BS9" s="91">
        <v>0</v>
      </c>
      <c r="BT9" s="91">
        <v>0</v>
      </c>
      <c r="BU9" s="91">
        <v>0</v>
      </c>
      <c r="BV9" s="91">
        <v>0</v>
      </c>
      <c r="BW9" s="91">
        <v>0</v>
      </c>
      <c r="BX9" s="91">
        <v>0</v>
      </c>
      <c r="BY9" s="91">
        <v>0</v>
      </c>
      <c r="BZ9" s="91">
        <v>0</v>
      </c>
      <c r="CA9" s="91">
        <v>0</v>
      </c>
      <c r="CB9" s="92">
        <v>0</v>
      </c>
    </row>
    <row r="10" spans="1:80" x14ac:dyDescent="0.4">
      <c r="A10" s="89"/>
      <c r="B10" s="96" t="s">
        <v>197</v>
      </c>
      <c r="C10" s="165" t="s">
        <v>189</v>
      </c>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v>14.511966970103668</v>
      </c>
      <c r="AI10" s="91">
        <v>16.133326530612248</v>
      </c>
      <c r="AJ10" s="91">
        <v>24.717428571428567</v>
      </c>
      <c r="AK10" s="91">
        <v>38.256555984555987</v>
      </c>
      <c r="AL10" s="91">
        <v>53.688094574692514</v>
      </c>
      <c r="AM10" s="91">
        <v>69.433802484230412</v>
      </c>
      <c r="AN10" s="91">
        <v>70.79400989192159</v>
      </c>
      <c r="AO10" s="91">
        <v>72.922577563434828</v>
      </c>
      <c r="AP10" s="91">
        <v>90.311245126833001</v>
      </c>
      <c r="AQ10" s="91">
        <v>101.14080485724621</v>
      </c>
      <c r="AR10" s="91">
        <v>214.69849528659114</v>
      </c>
      <c r="AS10" s="91">
        <v>246.22674990624449</v>
      </c>
      <c r="AT10" s="91">
        <v>290.78532291356805</v>
      </c>
      <c r="AU10" s="91">
        <v>374.87953670196288</v>
      </c>
      <c r="AV10" s="91">
        <v>515.91282807874779</v>
      </c>
      <c r="AW10" s="91">
        <v>639.46872373484587</v>
      </c>
      <c r="AX10" s="91">
        <v>746.17943712198155</v>
      </c>
      <c r="AY10" s="91">
        <v>868.26822643117271</v>
      </c>
      <c r="AZ10" s="91">
        <v>1014.3606606667142</v>
      </c>
      <c r="BA10" s="91">
        <v>1119.2241017635679</v>
      </c>
      <c r="BB10" s="91">
        <v>1161.318333432162</v>
      </c>
      <c r="BC10" s="91">
        <v>952.99214417084886</v>
      </c>
      <c r="BD10" s="91">
        <v>0.85962981144998363</v>
      </c>
      <c r="BE10" s="91">
        <v>-0.41171855202088775</v>
      </c>
      <c r="BF10" s="91">
        <v>-0.37195512837768846</v>
      </c>
      <c r="BG10" s="91">
        <v>4.2834981501008555E-2</v>
      </c>
      <c r="BH10" s="91">
        <v>-1.4578517270204401E-2</v>
      </c>
      <c r="BI10" s="91">
        <v>0</v>
      </c>
      <c r="BJ10" s="91">
        <v>0</v>
      </c>
      <c r="BK10" s="91">
        <v>0</v>
      </c>
      <c r="BL10" s="91">
        <v>0</v>
      </c>
      <c r="BM10" s="91">
        <v>0</v>
      </c>
      <c r="BN10" s="91">
        <v>0</v>
      </c>
      <c r="BO10" s="91">
        <v>0</v>
      </c>
      <c r="BP10" s="91">
        <v>0</v>
      </c>
      <c r="BQ10" s="91">
        <v>0</v>
      </c>
      <c r="BR10" s="91">
        <v>0</v>
      </c>
      <c r="BS10" s="91">
        <v>0</v>
      </c>
      <c r="BT10" s="91">
        <v>0</v>
      </c>
      <c r="BU10" s="91">
        <v>0</v>
      </c>
      <c r="BV10" s="91">
        <v>0</v>
      </c>
      <c r="BW10" s="91">
        <v>0</v>
      </c>
      <c r="BX10" s="91">
        <v>0</v>
      </c>
      <c r="BY10" s="91">
        <v>0</v>
      </c>
      <c r="BZ10" s="91">
        <v>0</v>
      </c>
      <c r="CA10" s="91">
        <v>0</v>
      </c>
      <c r="CB10" s="92">
        <v>0</v>
      </c>
    </row>
    <row r="11" spans="1:80" ht="24.75" customHeight="1" x14ac:dyDescent="0.4">
      <c r="A11" s="89"/>
      <c r="B11" s="96" t="s">
        <v>200</v>
      </c>
      <c r="C11" s="165" t="s">
        <v>182</v>
      </c>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v>2</v>
      </c>
      <c r="AI11" s="91">
        <v>2</v>
      </c>
      <c r="AJ11" s="91">
        <v>2</v>
      </c>
      <c r="AK11" s="91">
        <v>2</v>
      </c>
      <c r="AL11" s="91">
        <v>2</v>
      </c>
      <c r="AM11" s="91">
        <v>2</v>
      </c>
      <c r="AN11" s="91">
        <v>2</v>
      </c>
      <c r="AO11" s="91">
        <v>1</v>
      </c>
      <c r="AP11" s="91">
        <v>2</v>
      </c>
      <c r="AQ11" s="91">
        <v>1.4339999999999999</v>
      </c>
      <c r="AR11" s="91">
        <v>1.3520000000000001</v>
      </c>
      <c r="AS11" s="91">
        <v>1.355</v>
      </c>
      <c r="AT11" s="91">
        <v>1.5509999999999999</v>
      </c>
      <c r="AU11" s="91">
        <v>1.4710000000000001</v>
      </c>
      <c r="AV11" s="91">
        <v>2</v>
      </c>
      <c r="AW11" s="91">
        <v>1</v>
      </c>
      <c r="AX11" s="91">
        <v>1</v>
      </c>
      <c r="AY11" s="91">
        <v>1.7210000000000001</v>
      </c>
      <c r="AZ11" s="91">
        <v>1.496</v>
      </c>
      <c r="BA11" s="91">
        <v>1.5720000000000001</v>
      </c>
      <c r="BB11" s="91">
        <v>1.7769999999999999</v>
      </c>
      <c r="BC11" s="91">
        <v>1.359</v>
      </c>
      <c r="BD11" s="91">
        <v>1.452</v>
      </c>
      <c r="BE11" s="91">
        <v>1.6164412184601897</v>
      </c>
      <c r="BF11" s="91">
        <v>1.6007503600000001</v>
      </c>
      <c r="BG11" s="91">
        <v>0</v>
      </c>
      <c r="BH11" s="91">
        <v>0</v>
      </c>
      <c r="BI11" s="91">
        <v>0</v>
      </c>
      <c r="BJ11" s="91">
        <v>0</v>
      </c>
      <c r="BK11" s="91">
        <v>0</v>
      </c>
      <c r="BL11" s="91">
        <v>0</v>
      </c>
      <c r="BM11" s="91">
        <v>0</v>
      </c>
      <c r="BN11" s="91">
        <v>0</v>
      </c>
      <c r="BO11" s="91">
        <v>0</v>
      </c>
      <c r="BP11" s="91">
        <v>0</v>
      </c>
      <c r="BQ11" s="91">
        <v>0</v>
      </c>
      <c r="BR11" s="91">
        <v>0</v>
      </c>
      <c r="BS11" s="91">
        <v>0</v>
      </c>
      <c r="BT11" s="91">
        <v>0</v>
      </c>
      <c r="BU11" s="91">
        <v>0</v>
      </c>
      <c r="BV11" s="91">
        <v>0</v>
      </c>
      <c r="BW11" s="91">
        <v>0</v>
      </c>
      <c r="BX11" s="91">
        <v>0</v>
      </c>
      <c r="BY11" s="91">
        <v>0</v>
      </c>
      <c r="BZ11" s="91">
        <v>0</v>
      </c>
      <c r="CA11" s="91">
        <v>0</v>
      </c>
      <c r="CB11" s="92">
        <v>0</v>
      </c>
    </row>
    <row r="12" spans="1:80" x14ac:dyDescent="0.4">
      <c r="A12" s="89"/>
      <c r="B12" s="50" t="s">
        <v>289</v>
      </c>
      <c r="C12" s="165" t="s">
        <v>189</v>
      </c>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v>287.50626379634298</v>
      </c>
      <c r="AI12" s="91">
        <v>302.08045600000003</v>
      </c>
      <c r="AJ12" s="91">
        <v>395.88564615384615</v>
      </c>
      <c r="AK12" s="91">
        <v>564.3645305</v>
      </c>
      <c r="AL12" s="91">
        <v>755.4666057500001</v>
      </c>
      <c r="AM12" s="91">
        <v>882.96256549999987</v>
      </c>
      <c r="AN12" s="91">
        <v>1020.7705977499999</v>
      </c>
      <c r="AO12" s="91">
        <v>1172.1197127142857</v>
      </c>
      <c r="AP12" s="91">
        <v>1245.5755610666668</v>
      </c>
      <c r="AQ12" s="91">
        <v>1291.2906329999998</v>
      </c>
      <c r="AR12" s="91">
        <v>1322.3629533333335</v>
      </c>
      <c r="AS12" s="91">
        <v>1417.252283333333</v>
      </c>
      <c r="AT12" s="91">
        <v>1601.3146243333333</v>
      </c>
      <c r="AU12" s="91">
        <v>2084.0561549999998</v>
      </c>
      <c r="AV12" s="91">
        <v>2588.9620103333332</v>
      </c>
      <c r="AW12" s="91">
        <v>2871.8776219999995</v>
      </c>
      <c r="AX12" s="91">
        <v>2785.9169999999999</v>
      </c>
      <c r="AY12" s="91">
        <v>2744.35</v>
      </c>
      <c r="AZ12" s="91">
        <v>2438.2424801734269</v>
      </c>
      <c r="BA12" s="91">
        <v>2154.4810000000002</v>
      </c>
      <c r="BB12" s="91">
        <v>2160.527</v>
      </c>
      <c r="BC12" s="91">
        <v>2384.0059999999999</v>
      </c>
      <c r="BD12" s="91">
        <v>2944.4639999999999</v>
      </c>
      <c r="BE12" s="91">
        <v>3325.067</v>
      </c>
      <c r="BF12" s="91">
        <v>3655.0069999999996</v>
      </c>
      <c r="BG12" s="91">
        <v>3752.7889999999998</v>
      </c>
      <c r="BH12" s="91">
        <v>3278</v>
      </c>
      <c r="BI12" s="91">
        <v>2526</v>
      </c>
      <c r="BJ12" s="91">
        <v>2050</v>
      </c>
      <c r="BK12" s="91">
        <v>1737.5119804834528</v>
      </c>
      <c r="BL12" s="91">
        <v>1455.6900798477316</v>
      </c>
      <c r="BM12" s="91">
        <v>876.97242974579706</v>
      </c>
      <c r="BN12" s="91">
        <v>633.219714059539</v>
      </c>
      <c r="BO12" s="91">
        <v>451.05771460709826</v>
      </c>
      <c r="BP12" s="91">
        <v>292.27523465753882</v>
      </c>
      <c r="BQ12" s="91">
        <v>172.17469324246855</v>
      </c>
      <c r="BR12" s="91">
        <v>119.49141678258313</v>
      </c>
      <c r="BS12" s="91">
        <v>80.22480311229458</v>
      </c>
      <c r="BT12" s="91">
        <v>59.174369123155124</v>
      </c>
      <c r="BU12" s="91">
        <v>42.607802019297836</v>
      </c>
      <c r="BV12" s="91">
        <v>32.681386523429381</v>
      </c>
      <c r="BW12" s="91">
        <v>25.502906301287169</v>
      </c>
      <c r="BX12" s="91">
        <v>19.906815776762869</v>
      </c>
      <c r="BY12" s="91">
        <v>16.077206537917384</v>
      </c>
      <c r="BZ12" s="91">
        <v>12.808500506505023</v>
      </c>
      <c r="CA12" s="91">
        <v>0</v>
      </c>
      <c r="CB12" s="92">
        <v>0</v>
      </c>
    </row>
    <row r="13" spans="1:80" x14ac:dyDescent="0.4">
      <c r="A13" s="89"/>
      <c r="B13" s="50" t="s">
        <v>290</v>
      </c>
      <c r="C13" s="165" t="s">
        <v>189</v>
      </c>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v>0</v>
      </c>
      <c r="AI13" s="91">
        <v>0</v>
      </c>
      <c r="AJ13" s="91">
        <v>0</v>
      </c>
      <c r="AK13" s="91">
        <v>0</v>
      </c>
      <c r="AL13" s="91">
        <v>0</v>
      </c>
      <c r="AM13" s="91">
        <v>0</v>
      </c>
      <c r="AN13" s="91">
        <v>0</v>
      </c>
      <c r="AO13" s="91">
        <v>0</v>
      </c>
      <c r="AP13" s="91">
        <v>0</v>
      </c>
      <c r="AQ13" s="91">
        <v>0</v>
      </c>
      <c r="AR13" s="91">
        <v>0</v>
      </c>
      <c r="AS13" s="91">
        <v>0</v>
      </c>
      <c r="AT13" s="91">
        <v>0</v>
      </c>
      <c r="AU13" s="91">
        <v>0</v>
      </c>
      <c r="AV13" s="91">
        <v>0</v>
      </c>
      <c r="AW13" s="91">
        <v>0</v>
      </c>
      <c r="AX13" s="91">
        <v>0</v>
      </c>
      <c r="AY13" s="91">
        <v>0</v>
      </c>
      <c r="AZ13" s="91">
        <v>214.28451982657336</v>
      </c>
      <c r="BA13" s="91">
        <v>330</v>
      </c>
      <c r="BB13" s="91">
        <v>305</v>
      </c>
      <c r="BC13" s="91">
        <v>285</v>
      </c>
      <c r="BD13" s="91">
        <v>305</v>
      </c>
      <c r="BE13" s="91">
        <v>284</v>
      </c>
      <c r="BF13" s="91">
        <v>289.81299999999999</v>
      </c>
      <c r="BG13" s="91">
        <v>255.8872903330878</v>
      </c>
      <c r="BH13" s="91">
        <v>142.881</v>
      </c>
      <c r="BI13" s="91">
        <v>24.123565300067376</v>
      </c>
      <c r="BJ13" s="91">
        <v>12.22461096189574</v>
      </c>
      <c r="BK13" s="91">
        <v>0</v>
      </c>
      <c r="BL13" s="91">
        <v>0</v>
      </c>
      <c r="BM13" s="91">
        <v>0</v>
      </c>
      <c r="BN13" s="91">
        <v>0</v>
      </c>
      <c r="BO13" s="91">
        <v>0</v>
      </c>
      <c r="BP13" s="91">
        <v>0</v>
      </c>
      <c r="BQ13" s="91">
        <v>0</v>
      </c>
      <c r="BR13" s="91">
        <v>0</v>
      </c>
      <c r="BS13" s="91">
        <v>0</v>
      </c>
      <c r="BT13" s="91">
        <v>0</v>
      </c>
      <c r="BU13" s="91">
        <v>0</v>
      </c>
      <c r="BV13" s="91">
        <v>0</v>
      </c>
      <c r="BW13" s="91">
        <v>0</v>
      </c>
      <c r="BX13" s="91">
        <v>0</v>
      </c>
      <c r="BY13" s="91">
        <v>0</v>
      </c>
      <c r="BZ13" s="91">
        <v>0</v>
      </c>
      <c r="CA13" s="91">
        <v>0</v>
      </c>
      <c r="CB13" s="92">
        <v>0</v>
      </c>
    </row>
    <row r="14" spans="1:80" x14ac:dyDescent="0.4">
      <c r="A14" s="89"/>
      <c r="B14" s="50" t="s">
        <v>291</v>
      </c>
      <c r="C14" s="165" t="s">
        <v>179</v>
      </c>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v>9.1014969282685811</v>
      </c>
      <c r="AI14" s="91">
        <v>11.640236243555856</v>
      </c>
      <c r="AJ14" s="91">
        <v>13.630234353478913</v>
      </c>
      <c r="AK14" s="91">
        <v>15.590189419879557</v>
      </c>
      <c r="AL14" s="91">
        <v>17.539349755901764</v>
      </c>
      <c r="AM14" s="91">
        <v>18.772171160752329</v>
      </c>
      <c r="AN14" s="91">
        <v>18.932891833284359</v>
      </c>
      <c r="AO14" s="91">
        <v>19.456935976129234</v>
      </c>
      <c r="AP14" s="91">
        <v>20.544119957107366</v>
      </c>
      <c r="AQ14" s="91">
        <v>21.373524682261195</v>
      </c>
      <c r="AR14" s="91">
        <v>22.393906028598739</v>
      </c>
      <c r="AS14" s="91">
        <v>23.906947632296195</v>
      </c>
      <c r="AT14" s="91">
        <v>26.429268414933048</v>
      </c>
      <c r="AU14" s="91">
        <v>30.590785383135724</v>
      </c>
      <c r="AV14" s="91">
        <v>1.9676571350371104</v>
      </c>
      <c r="AW14" s="91">
        <v>0</v>
      </c>
      <c r="AX14" s="91">
        <v>0</v>
      </c>
      <c r="AY14" s="91">
        <v>0</v>
      </c>
      <c r="AZ14" s="91">
        <v>0</v>
      </c>
      <c r="BA14" s="91">
        <v>0</v>
      </c>
      <c r="BB14" s="91">
        <v>0</v>
      </c>
      <c r="BC14" s="91">
        <v>0</v>
      </c>
      <c r="BD14" s="91">
        <v>0</v>
      </c>
      <c r="BE14" s="91">
        <v>0</v>
      </c>
      <c r="BF14" s="91">
        <v>0</v>
      </c>
      <c r="BG14" s="91">
        <v>0</v>
      </c>
      <c r="BH14" s="91">
        <v>0</v>
      </c>
      <c r="BI14" s="91">
        <v>0</v>
      </c>
      <c r="BJ14" s="91">
        <v>0</v>
      </c>
      <c r="BK14" s="91">
        <v>0</v>
      </c>
      <c r="BL14" s="91">
        <v>0</v>
      </c>
      <c r="BM14" s="91">
        <v>0</v>
      </c>
      <c r="BN14" s="91">
        <v>0</v>
      </c>
      <c r="BO14" s="91">
        <v>0</v>
      </c>
      <c r="BP14" s="91">
        <v>0</v>
      </c>
      <c r="BQ14" s="91">
        <v>0</v>
      </c>
      <c r="BR14" s="91">
        <v>0</v>
      </c>
      <c r="BS14" s="91">
        <v>0</v>
      </c>
      <c r="BT14" s="91">
        <v>0</v>
      </c>
      <c r="BU14" s="91">
        <v>0</v>
      </c>
      <c r="BV14" s="91">
        <v>0</v>
      </c>
      <c r="BW14" s="91">
        <v>0</v>
      </c>
      <c r="BX14" s="91">
        <v>0</v>
      </c>
      <c r="BY14" s="91">
        <v>0</v>
      </c>
      <c r="BZ14" s="91">
        <v>0</v>
      </c>
      <c r="CA14" s="91">
        <v>0</v>
      </c>
      <c r="CB14" s="92">
        <v>0</v>
      </c>
    </row>
    <row r="15" spans="1:80" x14ac:dyDescent="0.4">
      <c r="A15" s="89"/>
      <c r="B15" s="50" t="s">
        <v>239</v>
      </c>
      <c r="C15" s="165" t="s">
        <v>179</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v>0</v>
      </c>
      <c r="AI15" s="91">
        <v>0</v>
      </c>
      <c r="AJ15" s="91">
        <v>0</v>
      </c>
      <c r="AK15" s="91">
        <v>0</v>
      </c>
      <c r="AL15" s="91">
        <v>0</v>
      </c>
      <c r="AM15" s="91">
        <v>0</v>
      </c>
      <c r="AN15" s="91">
        <v>0</v>
      </c>
      <c r="AO15" s="91">
        <v>0</v>
      </c>
      <c r="AP15" s="91">
        <v>0</v>
      </c>
      <c r="AQ15" s="91">
        <v>0</v>
      </c>
      <c r="AR15" s="91">
        <v>0</v>
      </c>
      <c r="AS15" s="91">
        <v>0</v>
      </c>
      <c r="AT15" s="91">
        <v>0</v>
      </c>
      <c r="AU15" s="91">
        <v>0</v>
      </c>
      <c r="AV15" s="91">
        <v>0</v>
      </c>
      <c r="AW15" s="91">
        <v>2.5999999999999999E-2</v>
      </c>
      <c r="AX15" s="91">
        <v>1.7000000000000001E-2</v>
      </c>
      <c r="AY15" s="91">
        <v>0</v>
      </c>
      <c r="AZ15" s="91">
        <v>8.9999999999999993E-3</v>
      </c>
      <c r="BA15" s="91">
        <v>1.2E-2</v>
      </c>
      <c r="BB15" s="91">
        <v>0</v>
      </c>
      <c r="BC15" s="91">
        <v>0.06</v>
      </c>
      <c r="BD15" s="91">
        <v>60.734000000000002</v>
      </c>
      <c r="BE15" s="91">
        <v>6.5244999999999997</v>
      </c>
      <c r="BF15" s="91">
        <v>0.56799999999999995</v>
      </c>
      <c r="BG15" s="91">
        <v>0.47799999999999998</v>
      </c>
      <c r="BH15" s="91">
        <v>0.42899999999999999</v>
      </c>
      <c r="BI15" s="91">
        <v>0.5</v>
      </c>
      <c r="BJ15" s="91">
        <v>0.38900000000000001</v>
      </c>
      <c r="BK15" s="91">
        <v>0.2</v>
      </c>
      <c r="BL15" s="91">
        <v>0</v>
      </c>
      <c r="BM15" s="91">
        <v>0.29149999999999998</v>
      </c>
      <c r="BN15" s="91">
        <v>9.1499999999999998E-2</v>
      </c>
      <c r="BO15" s="91">
        <v>0</v>
      </c>
      <c r="BP15" s="91">
        <v>0</v>
      </c>
      <c r="BQ15" s="91">
        <v>2.1110000000001961E-4</v>
      </c>
      <c r="BR15" s="91">
        <v>9.9999999999999978E-2</v>
      </c>
      <c r="BS15" s="91">
        <v>0.24</v>
      </c>
      <c r="BT15" s="91">
        <v>0.24</v>
      </c>
      <c r="BU15" s="91">
        <v>0.36</v>
      </c>
      <c r="BV15" s="91">
        <v>0.19999999999999996</v>
      </c>
      <c r="BW15" s="91">
        <v>0.21999999999999997</v>
      </c>
      <c r="BX15" s="91">
        <v>0.24</v>
      </c>
      <c r="BY15" s="91">
        <v>0.24</v>
      </c>
      <c r="BZ15" s="91">
        <v>0.24</v>
      </c>
      <c r="CA15" s="91">
        <v>0.24</v>
      </c>
      <c r="CB15" s="92">
        <v>0.24</v>
      </c>
    </row>
    <row r="16" spans="1:80" ht="24.75" customHeight="1" x14ac:dyDescent="0.4">
      <c r="A16" s="89"/>
      <c r="B16" s="66" t="s">
        <v>292</v>
      </c>
      <c r="C16" s="165"/>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f t="shared" ref="AH16:CB16" si="0">SUM(AH6:AH15)</f>
        <v>2140.2302398240954</v>
      </c>
      <c r="AI16" s="52">
        <f t="shared" si="0"/>
        <v>3195.4036116683205</v>
      </c>
      <c r="AJ16" s="52">
        <f t="shared" si="0"/>
        <v>3481.6023161308885</v>
      </c>
      <c r="AK16" s="52">
        <f t="shared" si="0"/>
        <v>4114.9635010235579</v>
      </c>
      <c r="AL16" s="52">
        <f t="shared" si="0"/>
        <v>4634.0142418760124</v>
      </c>
      <c r="AM16" s="52">
        <f t="shared" si="0"/>
        <v>5128.0436409009999</v>
      </c>
      <c r="AN16" s="52">
        <f t="shared" si="0"/>
        <v>5573.5994938701278</v>
      </c>
      <c r="AO16" s="52">
        <f t="shared" si="0"/>
        <v>5941.7182276070989</v>
      </c>
      <c r="AP16" s="52">
        <f t="shared" si="0"/>
        <v>6099.8808325284717</v>
      </c>
      <c r="AQ16" s="52">
        <f t="shared" si="0"/>
        <v>6265.4553240804171</v>
      </c>
      <c r="AR16" s="52">
        <f t="shared" si="0"/>
        <v>6351.8234230750713</v>
      </c>
      <c r="AS16" s="52">
        <f t="shared" si="0"/>
        <v>6531.730790354577</v>
      </c>
      <c r="AT16" s="52">
        <f t="shared" si="0"/>
        <v>6864.5773705436104</v>
      </c>
      <c r="AU16" s="52">
        <f t="shared" si="0"/>
        <v>8081.0507873405804</v>
      </c>
      <c r="AV16" s="52">
        <f t="shared" si="0"/>
        <v>9294.1511629693741</v>
      </c>
      <c r="AW16" s="52">
        <f t="shared" si="0"/>
        <v>10170.602145994048</v>
      </c>
      <c r="AX16" s="52">
        <f t="shared" si="0"/>
        <v>10304.518169157031</v>
      </c>
      <c r="AY16" s="52">
        <f t="shared" si="0"/>
        <v>10698.02534231452</v>
      </c>
      <c r="AZ16" s="52">
        <f t="shared" si="0"/>
        <v>11060.411199032971</v>
      </c>
      <c r="BA16" s="52">
        <f t="shared" si="0"/>
        <v>11191.470568894629</v>
      </c>
      <c r="BB16" s="52">
        <f t="shared" si="0"/>
        <v>11462.957930880082</v>
      </c>
      <c r="BC16" s="52">
        <f t="shared" si="0"/>
        <v>12482.486571392403</v>
      </c>
      <c r="BD16" s="52">
        <f t="shared" si="0"/>
        <v>12579.086615294387</v>
      </c>
      <c r="BE16" s="52">
        <f t="shared" si="0"/>
        <v>13085.63595263895</v>
      </c>
      <c r="BF16" s="52">
        <f t="shared" si="0"/>
        <v>13653.943174531621</v>
      </c>
      <c r="BG16" s="52">
        <f t="shared" si="0"/>
        <v>4802.7443435502455</v>
      </c>
      <c r="BH16" s="52">
        <f t="shared" si="0"/>
        <v>4263.4254214827297</v>
      </c>
      <c r="BI16" s="52">
        <f t="shared" si="0"/>
        <v>3474.3883622779058</v>
      </c>
      <c r="BJ16" s="52">
        <f t="shared" si="0"/>
        <v>3035.3044847562924</v>
      </c>
      <c r="BK16" s="52">
        <f t="shared" si="0"/>
        <v>2777.5366963541719</v>
      </c>
      <c r="BL16" s="52">
        <f t="shared" si="0"/>
        <v>2561.6293883814528</v>
      </c>
      <c r="BM16" s="52">
        <f t="shared" si="0"/>
        <v>2069.3648479653116</v>
      </c>
      <c r="BN16" s="52">
        <f t="shared" si="0"/>
        <v>1853.5156563857013</v>
      </c>
      <c r="BO16" s="52">
        <f t="shared" si="0"/>
        <v>1765.7742885330194</v>
      </c>
      <c r="BP16" s="52">
        <f t="shared" si="0"/>
        <v>1682.9105468621642</v>
      </c>
      <c r="BQ16" s="52">
        <f t="shared" si="0"/>
        <v>1635.5663497088376</v>
      </c>
      <c r="BR16" s="52">
        <f t="shared" si="0"/>
        <v>1836.8957664640081</v>
      </c>
      <c r="BS16" s="52">
        <f t="shared" si="0"/>
        <v>1915.1738924102121</v>
      </c>
      <c r="BT16" s="52">
        <f t="shared" si="0"/>
        <v>1956.3863700215895</v>
      </c>
      <c r="BU16" s="52">
        <f t="shared" si="0"/>
        <v>2008.043971463838</v>
      </c>
      <c r="BV16" s="52">
        <f t="shared" si="0"/>
        <v>2147.0068389547732</v>
      </c>
      <c r="BW16" s="52">
        <f t="shared" si="0"/>
        <v>2321.5049215305726</v>
      </c>
      <c r="BX16" s="52">
        <f t="shared" si="0"/>
        <v>2207.6604405878029</v>
      </c>
      <c r="BY16" s="52">
        <f t="shared" si="0"/>
        <v>2342.4906427126884</v>
      </c>
      <c r="BZ16" s="52">
        <f t="shared" si="0"/>
        <v>2504.6183558595112</v>
      </c>
      <c r="CA16" s="52">
        <f t="shared" si="0"/>
        <v>2673.1972397437808</v>
      </c>
      <c r="CB16" s="53">
        <f t="shared" si="0"/>
        <v>2861.7566756313254</v>
      </c>
    </row>
    <row r="17" spans="1:80" x14ac:dyDescent="0.4">
      <c r="A17" s="89"/>
      <c r="B17" s="166" t="s">
        <v>293</v>
      </c>
      <c r="C17" s="165"/>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f t="shared" ref="AH17:CB17" si="1">AH16-SUM(AH9:AH13,AH7)</f>
        <v>38.212009057648629</v>
      </c>
      <c r="AI17" s="52">
        <f t="shared" si="1"/>
        <v>45.18982913770833</v>
      </c>
      <c r="AJ17" s="52">
        <f t="shared" si="1"/>
        <v>53.999241405613702</v>
      </c>
      <c r="AK17" s="52">
        <f t="shared" si="1"/>
        <v>62.342414539001766</v>
      </c>
      <c r="AL17" s="52">
        <f t="shared" si="1"/>
        <v>71.859541551320035</v>
      </c>
      <c r="AM17" s="52">
        <f t="shared" si="1"/>
        <v>78.647272916769907</v>
      </c>
      <c r="AN17" s="52">
        <f t="shared" si="1"/>
        <v>84.034886228206233</v>
      </c>
      <c r="AO17" s="52">
        <f t="shared" si="1"/>
        <v>93.67593732937803</v>
      </c>
      <c r="AP17" s="52">
        <f t="shared" si="1"/>
        <v>100.99402633497175</v>
      </c>
      <c r="AQ17" s="52">
        <f t="shared" si="1"/>
        <v>111.38888622317154</v>
      </c>
      <c r="AR17" s="52">
        <f t="shared" si="1"/>
        <v>119.7409744551469</v>
      </c>
      <c r="AS17" s="52">
        <f t="shared" si="1"/>
        <v>130.07975711499967</v>
      </c>
      <c r="AT17" s="52">
        <f t="shared" si="1"/>
        <v>151.29442329670837</v>
      </c>
      <c r="AU17" s="52">
        <f t="shared" si="1"/>
        <v>183.10452084153349</v>
      </c>
      <c r="AV17" s="52">
        <f t="shared" si="1"/>
        <v>233.44177379818211</v>
      </c>
      <c r="AW17" s="52">
        <f t="shared" si="1"/>
        <v>325.23502588180236</v>
      </c>
      <c r="AX17" s="52">
        <f t="shared" si="1"/>
        <v>365.15245224968749</v>
      </c>
      <c r="AY17" s="52">
        <f t="shared" si="1"/>
        <v>437.39160512525268</v>
      </c>
      <c r="AZ17" s="52">
        <f t="shared" si="1"/>
        <v>443.2712419182335</v>
      </c>
      <c r="BA17" s="52">
        <f t="shared" si="1"/>
        <v>488.62375918926773</v>
      </c>
      <c r="BB17" s="52">
        <f t="shared" si="1"/>
        <v>528.58293270579088</v>
      </c>
      <c r="BC17" s="52">
        <f t="shared" si="1"/>
        <v>566.42950568822016</v>
      </c>
      <c r="BD17" s="52">
        <f t="shared" si="1"/>
        <v>667.76598548293805</v>
      </c>
      <c r="BE17" s="52">
        <f t="shared" si="1"/>
        <v>680.14794552251078</v>
      </c>
      <c r="BF17" s="52">
        <f t="shared" si="1"/>
        <v>762.79799999999886</v>
      </c>
      <c r="BG17" s="52">
        <f t="shared" si="1"/>
        <v>794.02521823565667</v>
      </c>
      <c r="BH17" s="52">
        <f t="shared" si="1"/>
        <v>842.5590000000002</v>
      </c>
      <c r="BI17" s="52">
        <f t="shared" si="1"/>
        <v>924.26479697783861</v>
      </c>
      <c r="BJ17" s="52">
        <f t="shared" si="1"/>
        <v>973.07987379439646</v>
      </c>
      <c r="BK17" s="52">
        <f t="shared" si="1"/>
        <v>1040.0247158707191</v>
      </c>
      <c r="BL17" s="52">
        <f t="shared" si="1"/>
        <v>1105.9393085337213</v>
      </c>
      <c r="BM17" s="52">
        <f t="shared" si="1"/>
        <v>1192.3924182195146</v>
      </c>
      <c r="BN17" s="52">
        <f t="shared" si="1"/>
        <v>1220.2959423261623</v>
      </c>
      <c r="BO17" s="52">
        <f t="shared" si="1"/>
        <v>1314.7165739259212</v>
      </c>
      <c r="BP17" s="52">
        <f t="shared" si="1"/>
        <v>1390.6353122046253</v>
      </c>
      <c r="BQ17" s="52">
        <f t="shared" si="1"/>
        <v>1463.3916564663691</v>
      </c>
      <c r="BR17" s="52">
        <f t="shared" si="1"/>
        <v>1717.4043496814249</v>
      </c>
      <c r="BS17" s="52">
        <f t="shared" si="1"/>
        <v>1834.9490892979175</v>
      </c>
      <c r="BT17" s="52">
        <f t="shared" si="1"/>
        <v>1897.2120008984343</v>
      </c>
      <c r="BU17" s="52">
        <f t="shared" si="1"/>
        <v>1965.4361694445402</v>
      </c>
      <c r="BV17" s="52">
        <f t="shared" si="1"/>
        <v>2114.3254524313438</v>
      </c>
      <c r="BW17" s="52">
        <f t="shared" si="1"/>
        <v>2296.0020152292855</v>
      </c>
      <c r="BX17" s="52">
        <f t="shared" si="1"/>
        <v>2187.75362481104</v>
      </c>
      <c r="BY17" s="52">
        <f t="shared" si="1"/>
        <v>2326.413436174771</v>
      </c>
      <c r="BZ17" s="52">
        <f t="shared" si="1"/>
        <v>2491.8098553530062</v>
      </c>
      <c r="CA17" s="52">
        <f t="shared" si="1"/>
        <v>2673.1972397437808</v>
      </c>
      <c r="CB17" s="53">
        <f t="shared" si="1"/>
        <v>2861.7566756313254</v>
      </c>
    </row>
    <row r="18" spans="1:80" ht="12.75" customHeight="1" x14ac:dyDescent="0.4">
      <c r="A18" s="89"/>
      <c r="B18" s="166"/>
      <c r="C18" s="165"/>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3"/>
    </row>
    <row r="19" spans="1:80" ht="27" customHeight="1" x14ac:dyDescent="0.4">
      <c r="A19" s="89"/>
      <c r="B19" s="66" t="s">
        <v>294</v>
      </c>
      <c r="C19" s="165"/>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2"/>
    </row>
    <row r="20" spans="1:80" x14ac:dyDescent="0.4">
      <c r="A20" s="89"/>
      <c r="B20" s="96" t="s">
        <v>178</v>
      </c>
      <c r="C20" s="165" t="s">
        <v>179</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v>4.7691617500000003</v>
      </c>
      <c r="BR20" s="91">
        <v>6.040064700000003</v>
      </c>
      <c r="BS20" s="91">
        <v>6.9357352999999913</v>
      </c>
      <c r="BT20" s="91">
        <v>7.3484010500000174</v>
      </c>
      <c r="BU20" s="91">
        <v>8.2211221899999884</v>
      </c>
      <c r="BV20" s="91">
        <v>9.1482867099999936</v>
      </c>
      <c r="BW20" s="91">
        <v>10.002221180695424</v>
      </c>
      <c r="BX20" s="91">
        <v>10.759159066970856</v>
      </c>
      <c r="BY20" s="91">
        <v>11.71946197959069</v>
      </c>
      <c r="BZ20" s="91">
        <v>12.724061817200374</v>
      </c>
      <c r="CA20" s="91">
        <v>13.801900844380778</v>
      </c>
      <c r="CB20" s="92">
        <v>14.879874836254521</v>
      </c>
    </row>
    <row r="21" spans="1:80" x14ac:dyDescent="0.4">
      <c r="A21" s="89"/>
      <c r="B21" s="50" t="s">
        <v>180</v>
      </c>
      <c r="C21" s="165" t="s">
        <v>179</v>
      </c>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v>47.094339622641513</v>
      </c>
      <c r="AI21" s="91">
        <v>56.833456698741671</v>
      </c>
      <c r="AJ21" s="91">
        <v>70.134664795816093</v>
      </c>
      <c r="AK21" s="91">
        <v>89.996179088375442</v>
      </c>
      <c r="AL21" s="91">
        <v>107.5668620138519</v>
      </c>
      <c r="AM21" s="91">
        <v>131.12117688103268</v>
      </c>
      <c r="AN21" s="91">
        <v>148.84093337854017</v>
      </c>
      <c r="AO21" s="91">
        <v>171.82790159378595</v>
      </c>
      <c r="AP21" s="91">
        <v>194.35447124132716</v>
      </c>
      <c r="AQ21" s="91">
        <v>218.41677683791443</v>
      </c>
      <c r="AR21" s="91">
        <v>236.30305082986754</v>
      </c>
      <c r="AS21" s="91">
        <v>267.54749990048106</v>
      </c>
      <c r="AT21" s="91">
        <v>311.34100986175179</v>
      </c>
      <c r="AU21" s="91">
        <v>365.16189983173882</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0</v>
      </c>
      <c r="BM21" s="91">
        <v>0</v>
      </c>
      <c r="BN21" s="91">
        <v>0</v>
      </c>
      <c r="BO21" s="91">
        <v>0</v>
      </c>
      <c r="BP21" s="91">
        <v>0</v>
      </c>
      <c r="BQ21" s="91">
        <v>0</v>
      </c>
      <c r="BR21" s="91">
        <v>0</v>
      </c>
      <c r="BS21" s="91">
        <v>0</v>
      </c>
      <c r="BT21" s="91">
        <v>0</v>
      </c>
      <c r="BU21" s="91">
        <v>0</v>
      </c>
      <c r="BV21" s="91">
        <v>0</v>
      </c>
      <c r="BW21" s="91">
        <v>0</v>
      </c>
      <c r="BX21" s="91">
        <v>0</v>
      </c>
      <c r="BY21" s="91">
        <v>0</v>
      </c>
      <c r="BZ21" s="91">
        <v>0</v>
      </c>
      <c r="CA21" s="91">
        <v>0</v>
      </c>
      <c r="CB21" s="92">
        <v>0</v>
      </c>
    </row>
    <row r="22" spans="1:80" x14ac:dyDescent="0.4">
      <c r="A22" s="89"/>
      <c r="B22" s="50" t="s">
        <v>181</v>
      </c>
      <c r="C22" s="165"/>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f t="shared" ref="AH22:CB22" si="2">SUM(AH23:AH25)</f>
        <v>433.19637841651365</v>
      </c>
      <c r="AI22" s="91">
        <f t="shared" si="2"/>
        <v>491.69011230548637</v>
      </c>
      <c r="AJ22" s="91">
        <f t="shared" si="2"/>
        <v>556.78557678919367</v>
      </c>
      <c r="AK22" s="91">
        <f t="shared" si="2"/>
        <v>602.69066695632307</v>
      </c>
      <c r="AL22" s="91">
        <f t="shared" si="2"/>
        <v>638.92866433160452</v>
      </c>
      <c r="AM22" s="91">
        <f t="shared" si="2"/>
        <v>676.46664247621209</v>
      </c>
      <c r="AN22" s="91">
        <f t="shared" si="2"/>
        <v>690.46052004690171</v>
      </c>
      <c r="AO22" s="91">
        <f t="shared" si="2"/>
        <v>700.08555842769397</v>
      </c>
      <c r="AP22" s="91">
        <f t="shared" si="2"/>
        <v>724.45946224287422</v>
      </c>
      <c r="AQ22" s="91">
        <f t="shared" si="2"/>
        <v>734.90769715392037</v>
      </c>
      <c r="AR22" s="91">
        <f t="shared" si="2"/>
        <v>742.36020250581066</v>
      </c>
      <c r="AS22" s="91">
        <f t="shared" si="2"/>
        <v>730.13111097207798</v>
      </c>
      <c r="AT22" s="91">
        <f t="shared" si="2"/>
        <v>775.26191022330795</v>
      </c>
      <c r="AU22" s="91">
        <f t="shared" si="2"/>
        <v>863.60627344005002</v>
      </c>
      <c r="AV22" s="91">
        <f t="shared" si="2"/>
        <v>852.2527553950282</v>
      </c>
      <c r="AW22" s="91">
        <f t="shared" si="2"/>
        <v>873.20359314762982</v>
      </c>
      <c r="AX22" s="91">
        <f t="shared" si="2"/>
        <v>859.06318218085562</v>
      </c>
      <c r="AY22" s="91">
        <f t="shared" si="2"/>
        <v>851.731324624629</v>
      </c>
      <c r="AZ22" s="91">
        <f t="shared" si="2"/>
        <v>829.88126142015744</v>
      </c>
      <c r="BA22" s="91">
        <f t="shared" si="2"/>
        <v>847.58109511712473</v>
      </c>
      <c r="BB22" s="91">
        <f t="shared" si="2"/>
        <v>839.89658660323107</v>
      </c>
      <c r="BC22" s="91">
        <f t="shared" si="2"/>
        <v>872.56183395470418</v>
      </c>
      <c r="BD22" s="91">
        <f t="shared" si="2"/>
        <v>865.87408814187211</v>
      </c>
      <c r="BE22" s="91">
        <f t="shared" si="2"/>
        <v>975.0571849050001</v>
      </c>
      <c r="BF22" s="91">
        <f t="shared" si="2"/>
        <v>958.2172410367499</v>
      </c>
      <c r="BG22" s="91">
        <f t="shared" si="2"/>
        <v>884.55214787227749</v>
      </c>
      <c r="BH22" s="91">
        <f t="shared" si="2"/>
        <v>804.2732521245</v>
      </c>
      <c r="BI22" s="91">
        <f t="shared" si="2"/>
        <v>764.43906345325001</v>
      </c>
      <c r="BJ22" s="91">
        <f t="shared" si="2"/>
        <v>698.14931705625008</v>
      </c>
      <c r="BK22" s="91">
        <f t="shared" si="2"/>
        <v>657.23492130667955</v>
      </c>
      <c r="BL22" s="91">
        <f t="shared" si="2"/>
        <v>609.35377852930276</v>
      </c>
      <c r="BM22" s="91">
        <f t="shared" si="2"/>
        <v>598.15693215526335</v>
      </c>
      <c r="BN22" s="91">
        <f t="shared" si="2"/>
        <v>563.29060795511202</v>
      </c>
      <c r="BO22" s="91">
        <f t="shared" si="2"/>
        <v>556.61229230695847</v>
      </c>
      <c r="BP22" s="91">
        <f t="shared" si="2"/>
        <v>564.26172678124692</v>
      </c>
      <c r="BQ22" s="91">
        <f t="shared" si="2"/>
        <v>563.72247188354766</v>
      </c>
      <c r="BR22" s="91">
        <f t="shared" si="2"/>
        <v>558.3774162769223</v>
      </c>
      <c r="BS22" s="91">
        <f t="shared" si="2"/>
        <v>562.103048365684</v>
      </c>
      <c r="BT22" s="91">
        <f t="shared" si="2"/>
        <v>552.47871435148681</v>
      </c>
      <c r="BU22" s="91">
        <f t="shared" si="2"/>
        <v>499.30094930620544</v>
      </c>
      <c r="BV22" s="91">
        <f t="shared" si="2"/>
        <v>461.68818435114184</v>
      </c>
      <c r="BW22" s="91">
        <f t="shared" si="2"/>
        <v>500.15620627323722</v>
      </c>
      <c r="BX22" s="91">
        <f t="shared" si="2"/>
        <v>398.08177553317603</v>
      </c>
      <c r="BY22" s="91">
        <f t="shared" si="2"/>
        <v>366.91583277806029</v>
      </c>
      <c r="BZ22" s="91">
        <f t="shared" si="2"/>
        <v>339.57391574933928</v>
      </c>
      <c r="CA22" s="91">
        <f t="shared" si="2"/>
        <v>315.24616460720586</v>
      </c>
      <c r="CB22" s="92">
        <f t="shared" si="2"/>
        <v>292.94604891109037</v>
      </c>
    </row>
    <row r="23" spans="1:80" x14ac:dyDescent="0.4">
      <c r="A23" s="89"/>
      <c r="B23" s="64" t="s">
        <v>295</v>
      </c>
      <c r="C23" s="165" t="s">
        <v>182</v>
      </c>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v>0</v>
      </c>
      <c r="AI23" s="91">
        <v>0</v>
      </c>
      <c r="AJ23" s="91">
        <v>0</v>
      </c>
      <c r="AK23" s="91">
        <v>0</v>
      </c>
      <c r="AL23" s="91">
        <v>0</v>
      </c>
      <c r="AM23" s="91">
        <v>0</v>
      </c>
      <c r="AN23" s="91">
        <v>0</v>
      </c>
      <c r="AO23" s="91">
        <v>0</v>
      </c>
      <c r="AP23" s="91">
        <v>0</v>
      </c>
      <c r="AQ23" s="91">
        <v>0</v>
      </c>
      <c r="AR23" s="91">
        <v>0</v>
      </c>
      <c r="AS23" s="91">
        <v>0</v>
      </c>
      <c r="AT23" s="91">
        <v>0</v>
      </c>
      <c r="AU23" s="91">
        <v>0</v>
      </c>
      <c r="AV23" s="91">
        <v>0</v>
      </c>
      <c r="AW23" s="91">
        <v>0</v>
      </c>
      <c r="AX23" s="91">
        <v>0</v>
      </c>
      <c r="AY23" s="91">
        <v>0</v>
      </c>
      <c r="AZ23" s="91">
        <v>0</v>
      </c>
      <c r="BA23" s="91">
        <v>0</v>
      </c>
      <c r="BB23" s="91">
        <v>0</v>
      </c>
      <c r="BC23" s="91">
        <v>0</v>
      </c>
      <c r="BD23" s="91">
        <v>0</v>
      </c>
      <c r="BE23" s="91">
        <v>0</v>
      </c>
      <c r="BF23" s="91">
        <v>0</v>
      </c>
      <c r="BG23" s="91">
        <v>0</v>
      </c>
      <c r="BH23" s="91">
        <v>0</v>
      </c>
      <c r="BI23" s="91">
        <v>0</v>
      </c>
      <c r="BJ23" s="91">
        <v>0</v>
      </c>
      <c r="BK23" s="91">
        <v>0</v>
      </c>
      <c r="BL23" s="91">
        <v>0</v>
      </c>
      <c r="BM23" s="91">
        <v>0</v>
      </c>
      <c r="BN23" s="91">
        <v>0</v>
      </c>
      <c r="BO23" s="91">
        <v>0</v>
      </c>
      <c r="BP23" s="91">
        <v>0</v>
      </c>
      <c r="BQ23" s="91">
        <v>0</v>
      </c>
      <c r="BR23" s="91">
        <v>0</v>
      </c>
      <c r="BS23" s="91">
        <v>0</v>
      </c>
      <c r="BT23" s="91">
        <v>0</v>
      </c>
      <c r="BU23" s="91">
        <v>109.92024563645997</v>
      </c>
      <c r="BV23" s="91">
        <v>184.96516445151136</v>
      </c>
      <c r="BW23" s="91">
        <v>220.2178362108375</v>
      </c>
      <c r="BX23" s="91">
        <v>196.00997801211636</v>
      </c>
      <c r="BY23" s="91">
        <v>198.10319974713619</v>
      </c>
      <c r="BZ23" s="91">
        <v>198.54723707241058</v>
      </c>
      <c r="CA23" s="91">
        <v>198.13753233224159</v>
      </c>
      <c r="CB23" s="92">
        <v>197.19811498345291</v>
      </c>
    </row>
    <row r="24" spans="1:80" x14ac:dyDescent="0.4">
      <c r="A24" s="89"/>
      <c r="B24" s="64" t="s">
        <v>296</v>
      </c>
      <c r="C24" s="165" t="s">
        <v>182</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v>433.19637841651365</v>
      </c>
      <c r="AI24" s="91">
        <v>491.57804255409542</v>
      </c>
      <c r="AJ24" s="91">
        <v>554.82967264977924</v>
      </c>
      <c r="AK24" s="91">
        <v>597.63212258588965</v>
      </c>
      <c r="AL24" s="91">
        <v>630.14592004132612</v>
      </c>
      <c r="AM24" s="91">
        <v>661.919258538132</v>
      </c>
      <c r="AN24" s="91">
        <v>665.25957529428422</v>
      </c>
      <c r="AO24" s="91">
        <v>668.58081446977872</v>
      </c>
      <c r="AP24" s="91">
        <v>686.54822330144486</v>
      </c>
      <c r="AQ24" s="91">
        <v>687.83778406598583</v>
      </c>
      <c r="AR24" s="91">
        <v>683.46392070541924</v>
      </c>
      <c r="AS24" s="91">
        <v>656.05418789515488</v>
      </c>
      <c r="AT24" s="91">
        <v>683.68441738207923</v>
      </c>
      <c r="AU24" s="91">
        <v>746.31190271576043</v>
      </c>
      <c r="AV24" s="91">
        <v>720.91047448732343</v>
      </c>
      <c r="AW24" s="91">
        <v>722.98375426855523</v>
      </c>
      <c r="AX24" s="91">
        <v>701.70056148671415</v>
      </c>
      <c r="AY24" s="91">
        <v>683.57531623989541</v>
      </c>
      <c r="AZ24" s="91">
        <v>648.47078202168245</v>
      </c>
      <c r="BA24" s="91">
        <v>655.47438801712497</v>
      </c>
      <c r="BB24" s="91">
        <v>638.58108077177928</v>
      </c>
      <c r="BC24" s="91">
        <v>650.31584786041594</v>
      </c>
      <c r="BD24" s="91">
        <v>631.10693085508979</v>
      </c>
      <c r="BE24" s="91">
        <v>736.26207961364651</v>
      </c>
      <c r="BF24" s="91">
        <v>738.48558911616817</v>
      </c>
      <c r="BG24" s="91">
        <v>691.18314787227746</v>
      </c>
      <c r="BH24" s="91">
        <v>636.20925212450004</v>
      </c>
      <c r="BI24" s="91">
        <v>618.61569305871558</v>
      </c>
      <c r="BJ24" s="91">
        <v>572.93044173153885</v>
      </c>
      <c r="BK24" s="91">
        <v>547.30458607473906</v>
      </c>
      <c r="BL24" s="91">
        <v>515.55293311502305</v>
      </c>
      <c r="BM24" s="91">
        <v>512.88008897976067</v>
      </c>
      <c r="BN24" s="91">
        <v>492.72786275860085</v>
      </c>
      <c r="BO24" s="91">
        <v>489.66027087611786</v>
      </c>
      <c r="BP24" s="91">
        <v>502.77979164042989</v>
      </c>
      <c r="BQ24" s="91">
        <v>499.19309366482179</v>
      </c>
      <c r="BR24" s="91">
        <v>506.96691126187358</v>
      </c>
      <c r="BS24" s="91">
        <v>516.5294929940469</v>
      </c>
      <c r="BT24" s="91">
        <v>512.97957527602387</v>
      </c>
      <c r="BU24" s="91">
        <v>336.44911394526707</v>
      </c>
      <c r="BV24" s="91">
        <v>239.10587755384765</v>
      </c>
      <c r="BW24" s="91">
        <v>241.88413981258816</v>
      </c>
      <c r="BX24" s="91">
        <v>174.60258453626719</v>
      </c>
      <c r="BY24" s="91">
        <v>145.86460055862037</v>
      </c>
      <c r="BZ24" s="91">
        <v>121.85581010131408</v>
      </c>
      <c r="CA24" s="91">
        <v>101.1891323656141</v>
      </c>
      <c r="CB24" s="92">
        <v>82.732162196117145</v>
      </c>
    </row>
    <row r="25" spans="1:80" x14ac:dyDescent="0.4">
      <c r="A25" s="89"/>
      <c r="B25" s="64" t="s">
        <v>297</v>
      </c>
      <c r="C25" s="165" t="s">
        <v>182</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v>0</v>
      </c>
      <c r="AI25" s="91">
        <v>0.11206975139097579</v>
      </c>
      <c r="AJ25" s="91">
        <v>1.9559041394144265</v>
      </c>
      <c r="AK25" s="91">
        <v>5.0585443704334674</v>
      </c>
      <c r="AL25" s="91">
        <v>8.7827442902784227</v>
      </c>
      <c r="AM25" s="91">
        <v>14.547383938080046</v>
      </c>
      <c r="AN25" s="91">
        <v>25.200944752617477</v>
      </c>
      <c r="AO25" s="91">
        <v>31.504743957915213</v>
      </c>
      <c r="AP25" s="91">
        <v>37.911238941429318</v>
      </c>
      <c r="AQ25" s="91">
        <v>47.069913087934566</v>
      </c>
      <c r="AR25" s="91">
        <v>58.896281800391392</v>
      </c>
      <c r="AS25" s="91">
        <v>74.07692307692308</v>
      </c>
      <c r="AT25" s="91">
        <v>91.577492841228676</v>
      </c>
      <c r="AU25" s="91">
        <v>117.29437072428964</v>
      </c>
      <c r="AV25" s="91">
        <v>131.3422809077048</v>
      </c>
      <c r="AW25" s="91">
        <v>150.21983887907462</v>
      </c>
      <c r="AX25" s="91">
        <v>157.36262069414141</v>
      </c>
      <c r="AY25" s="91">
        <v>168.15600838473355</v>
      </c>
      <c r="AZ25" s="91">
        <v>181.41047939847496</v>
      </c>
      <c r="BA25" s="91">
        <v>192.10670709999971</v>
      </c>
      <c r="BB25" s="91">
        <v>201.31550583145179</v>
      </c>
      <c r="BC25" s="91">
        <v>222.24598609428827</v>
      </c>
      <c r="BD25" s="91">
        <v>234.76715728678226</v>
      </c>
      <c r="BE25" s="91">
        <v>238.79510529135356</v>
      </c>
      <c r="BF25" s="91">
        <v>219.73165192058175</v>
      </c>
      <c r="BG25" s="91">
        <v>193.369</v>
      </c>
      <c r="BH25" s="91">
        <v>168.06399999999999</v>
      </c>
      <c r="BI25" s="91">
        <v>145.82337039453446</v>
      </c>
      <c r="BJ25" s="91">
        <v>125.21887532471118</v>
      </c>
      <c r="BK25" s="91">
        <v>109.93033523194052</v>
      </c>
      <c r="BL25" s="91">
        <v>93.800845414279749</v>
      </c>
      <c r="BM25" s="91">
        <v>85.276843175502719</v>
      </c>
      <c r="BN25" s="91">
        <v>70.562745196511173</v>
      </c>
      <c r="BO25" s="91">
        <v>66.952021430840631</v>
      </c>
      <c r="BP25" s="91">
        <v>61.481935140817022</v>
      </c>
      <c r="BQ25" s="91">
        <v>64.529378218725824</v>
      </c>
      <c r="BR25" s="91">
        <v>51.410505015048706</v>
      </c>
      <c r="BS25" s="91">
        <v>45.57355537163707</v>
      </c>
      <c r="BT25" s="91">
        <v>39.499139075463006</v>
      </c>
      <c r="BU25" s="91">
        <v>52.931589724478357</v>
      </c>
      <c r="BV25" s="91">
        <v>37.617142345782845</v>
      </c>
      <c r="BW25" s="91">
        <v>38.054230249811567</v>
      </c>
      <c r="BX25" s="91">
        <v>27.46921298479246</v>
      </c>
      <c r="BY25" s="91">
        <v>22.948032472303744</v>
      </c>
      <c r="BZ25" s="91">
        <v>19.17086857561462</v>
      </c>
      <c r="CA25" s="91">
        <v>15.91949990935016</v>
      </c>
      <c r="CB25" s="92">
        <v>13.015771731520335</v>
      </c>
    </row>
    <row r="26" spans="1:80" ht="25.5" customHeight="1" x14ac:dyDescent="0.4">
      <c r="A26" s="89"/>
      <c r="B26" s="96" t="s">
        <v>183</v>
      </c>
      <c r="C26" s="165" t="s">
        <v>179</v>
      </c>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v>4</v>
      </c>
      <c r="AI26" s="91">
        <v>4</v>
      </c>
      <c r="AJ26" s="91">
        <v>5</v>
      </c>
      <c r="AK26" s="91">
        <v>6</v>
      </c>
      <c r="AL26" s="91">
        <v>8</v>
      </c>
      <c r="AM26" s="91">
        <v>10</v>
      </c>
      <c r="AN26" s="91">
        <v>11</v>
      </c>
      <c r="AO26" s="91">
        <v>13</v>
      </c>
      <c r="AP26" s="91">
        <v>104</v>
      </c>
      <c r="AQ26" s="91">
        <v>183.72300000000001</v>
      </c>
      <c r="AR26" s="91">
        <v>173.41800000000001</v>
      </c>
      <c r="AS26" s="91">
        <v>183.63200000000001</v>
      </c>
      <c r="AT26" s="91">
        <v>208.02</v>
      </c>
      <c r="AU26" s="91">
        <v>269.96832117263904</v>
      </c>
      <c r="AV26" s="91">
        <v>327.97337600551521</v>
      </c>
      <c r="AW26" s="91">
        <v>419.73289899962754</v>
      </c>
      <c r="AX26" s="91">
        <v>500.04761254962028</v>
      </c>
      <c r="AY26" s="91">
        <v>586.19055781453687</v>
      </c>
      <c r="AZ26" s="91">
        <v>699.84472339379818</v>
      </c>
      <c r="BA26" s="91">
        <v>709.21133412100005</v>
      </c>
      <c r="BB26" s="91">
        <v>743.95880802719989</v>
      </c>
      <c r="BC26" s="91">
        <v>796.16035103942988</v>
      </c>
      <c r="BD26" s="91">
        <v>809.72477850657356</v>
      </c>
      <c r="BE26" s="91">
        <v>870.53092037570082</v>
      </c>
      <c r="BF26" s="91">
        <v>947.298</v>
      </c>
      <c r="BG26" s="91">
        <v>1017.4757964240732</v>
      </c>
      <c r="BH26" s="91">
        <v>1057.6289999999999</v>
      </c>
      <c r="BI26" s="91">
        <v>1113.5155272727516</v>
      </c>
      <c r="BJ26" s="91">
        <v>1142.0356692484781</v>
      </c>
      <c r="BK26" s="91">
        <v>1235.597033053456</v>
      </c>
      <c r="BL26" s="91">
        <v>1316.2793594178083</v>
      </c>
      <c r="BM26" s="91">
        <v>1446.1896739375136</v>
      </c>
      <c r="BN26" s="91">
        <v>1526.3989427992453</v>
      </c>
      <c r="BO26" s="91">
        <v>1691.4195913635774</v>
      </c>
      <c r="BP26" s="91">
        <v>1882.2267307552024</v>
      </c>
      <c r="BQ26" s="91">
        <v>2041.8053091705644</v>
      </c>
      <c r="BR26" s="91">
        <v>2274.4593787053836</v>
      </c>
      <c r="BS26" s="91">
        <v>2503.5602726161615</v>
      </c>
      <c r="BT26" s="91">
        <v>2626.7182223174623</v>
      </c>
      <c r="BU26" s="91">
        <v>2791.2308667358793</v>
      </c>
      <c r="BV26" s="91">
        <v>2855.4144074993465</v>
      </c>
      <c r="BW26" s="91">
        <v>2894.9351226103954</v>
      </c>
      <c r="BX26" s="91">
        <v>3030.3110456019731</v>
      </c>
      <c r="BY26" s="91">
        <v>3197.1864414021175</v>
      </c>
      <c r="BZ26" s="91">
        <v>3424.7605282301602</v>
      </c>
      <c r="CA26" s="91">
        <v>3700.7476084867067</v>
      </c>
      <c r="CB26" s="92">
        <v>3995.1934705726107</v>
      </c>
    </row>
    <row r="27" spans="1:80" x14ac:dyDescent="0.4">
      <c r="A27" s="89"/>
      <c r="B27" s="50" t="s">
        <v>298</v>
      </c>
      <c r="C27" s="165" t="s">
        <v>179</v>
      </c>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v>5</v>
      </c>
      <c r="AI27" s="91">
        <v>5</v>
      </c>
      <c r="AJ27" s="91">
        <v>5</v>
      </c>
      <c r="AK27" s="91">
        <v>6</v>
      </c>
      <c r="AL27" s="91">
        <v>6</v>
      </c>
      <c r="AM27" s="91">
        <v>6</v>
      </c>
      <c r="AN27" s="91">
        <v>6</v>
      </c>
      <c r="AO27" s="91">
        <v>7</v>
      </c>
      <c r="AP27" s="91">
        <v>8</v>
      </c>
      <c r="AQ27" s="91">
        <v>8.8689999999999998</v>
      </c>
      <c r="AR27" s="91">
        <v>8.6080000000000005</v>
      </c>
      <c r="AS27" s="91">
        <v>8.7669999999999995</v>
      </c>
      <c r="AT27" s="91">
        <v>9.3409999999999993</v>
      </c>
      <c r="AU27" s="91">
        <v>10.673999999999999</v>
      </c>
      <c r="AV27" s="91">
        <v>12.653</v>
      </c>
      <c r="AW27" s="91">
        <v>13.920999999999999</v>
      </c>
      <c r="AX27" s="91">
        <v>12.601000000000001</v>
      </c>
      <c r="AY27" s="91">
        <v>14.76</v>
      </c>
      <c r="AZ27" s="91">
        <v>15.439</v>
      </c>
      <c r="BA27" s="91">
        <v>15.775</v>
      </c>
      <c r="BB27" s="91">
        <v>16.065999999999999</v>
      </c>
      <c r="BC27" s="91">
        <v>16.123000000000001</v>
      </c>
      <c r="BD27" s="91">
        <v>16.222000000000001</v>
      </c>
      <c r="BE27" s="91">
        <v>16.353000000000002</v>
      </c>
      <c r="BF27" s="91">
        <v>17.187999999999999</v>
      </c>
      <c r="BG27" s="91">
        <v>18.536000000000001</v>
      </c>
      <c r="BH27" s="91">
        <v>19.21</v>
      </c>
      <c r="BI27" s="91">
        <v>19.115849999999998</v>
      </c>
      <c r="BJ27" s="91">
        <v>19.204647819795415</v>
      </c>
      <c r="BK27" s="91">
        <v>20.031813160000006</v>
      </c>
      <c r="BL27" s="91">
        <v>221.46612579999999</v>
      </c>
      <c r="BM27" s="91">
        <v>32.464226920000009</v>
      </c>
      <c r="BN27" s="91">
        <v>32.271541450000001</v>
      </c>
      <c r="BO27" s="91">
        <v>32.125320869999996</v>
      </c>
      <c r="BP27" s="91">
        <v>32.399299220000003</v>
      </c>
      <c r="BQ27" s="91">
        <v>32.151345900000003</v>
      </c>
      <c r="BR27" s="91">
        <v>33.293720609999951</v>
      </c>
      <c r="BS27" s="91">
        <v>35.653026229999981</v>
      </c>
      <c r="BT27" s="91">
        <v>33.09609677000001</v>
      </c>
      <c r="BU27" s="91">
        <v>33.166871430000008</v>
      </c>
      <c r="BV27" s="91">
        <v>32.413626989999997</v>
      </c>
      <c r="BW27" s="91">
        <v>32.987056583956267</v>
      </c>
      <c r="BX27" s="91">
        <v>33.933718131260257</v>
      </c>
      <c r="BY27" s="91">
        <v>34.830164771162956</v>
      </c>
      <c r="BZ27" s="91">
        <v>35.913252172971923</v>
      </c>
      <c r="CA27" s="91">
        <v>37.084284783842158</v>
      </c>
      <c r="CB27" s="92">
        <v>38.312467121404417</v>
      </c>
    </row>
    <row r="28" spans="1:80" x14ac:dyDescent="0.4">
      <c r="A28" s="89"/>
      <c r="B28" s="50" t="s">
        <v>188</v>
      </c>
      <c r="C28" s="165" t="s">
        <v>189</v>
      </c>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v>0</v>
      </c>
      <c r="AR28" s="91">
        <v>0</v>
      </c>
      <c r="AS28" s="91">
        <v>0</v>
      </c>
      <c r="AT28" s="91">
        <v>0</v>
      </c>
      <c r="AU28" s="91">
        <v>0</v>
      </c>
      <c r="AV28" s="91">
        <v>0</v>
      </c>
      <c r="AW28" s="91">
        <v>0</v>
      </c>
      <c r="AX28" s="91">
        <v>0</v>
      </c>
      <c r="AY28" s="91">
        <v>0</v>
      </c>
      <c r="AZ28" s="91">
        <v>0</v>
      </c>
      <c r="BA28" s="91">
        <v>0</v>
      </c>
      <c r="BB28" s="91">
        <v>0</v>
      </c>
      <c r="BC28" s="91">
        <v>0</v>
      </c>
      <c r="BD28" s="91">
        <v>0</v>
      </c>
      <c r="BE28" s="91">
        <v>0</v>
      </c>
      <c r="BF28" s="91">
        <v>0</v>
      </c>
      <c r="BG28" s="91">
        <v>0</v>
      </c>
      <c r="BH28" s="91">
        <v>0</v>
      </c>
      <c r="BI28" s="91">
        <v>0</v>
      </c>
      <c r="BJ28" s="91">
        <v>1.0505242386959734</v>
      </c>
      <c r="BK28" s="91">
        <v>1.210020167696229</v>
      </c>
      <c r="BL28" s="91">
        <v>65.657498991665165</v>
      </c>
      <c r="BM28" s="91">
        <v>104.33784553056645</v>
      </c>
      <c r="BN28" s="91">
        <v>168.59935978139674</v>
      </c>
      <c r="BO28" s="91">
        <v>50.836237693819029</v>
      </c>
      <c r="BP28" s="91">
        <v>57.975814953357627</v>
      </c>
      <c r="BQ28" s="91">
        <v>3.5522999812671952</v>
      </c>
      <c r="BR28" s="91">
        <v>4.8918161573086953</v>
      </c>
      <c r="BS28" s="91">
        <v>1.9109448262326334</v>
      </c>
      <c r="BT28" s="91">
        <v>1.6191328653303012</v>
      </c>
      <c r="BU28" s="91">
        <v>60.169977330027926</v>
      </c>
      <c r="BV28" s="91">
        <v>6.8648158354659987</v>
      </c>
      <c r="BW28" s="91">
        <v>2.9624032213003035</v>
      </c>
      <c r="BX28" s="91">
        <v>58.730238945571877</v>
      </c>
      <c r="BY28" s="91">
        <v>62.030373705827465</v>
      </c>
      <c r="BZ28" s="91">
        <v>63.677394256573002</v>
      </c>
      <c r="CA28" s="91">
        <v>66.126197301487935</v>
      </c>
      <c r="CB28" s="92">
        <v>73.524085333534728</v>
      </c>
    </row>
    <row r="29" spans="1:80" x14ac:dyDescent="0.4">
      <c r="A29" s="89"/>
      <c r="B29" s="50" t="s">
        <v>19</v>
      </c>
      <c r="C29" s="165" t="s">
        <v>189</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v>196.93959001068183</v>
      </c>
      <c r="AI29" s="91">
        <v>227.75813604082006</v>
      </c>
      <c r="AJ29" s="91">
        <v>307.35323341022615</v>
      </c>
      <c r="AK29" s="91">
        <v>454.80552867942873</v>
      </c>
      <c r="AL29" s="91">
        <v>551.35929177961918</v>
      </c>
      <c r="AM29" s="91">
        <v>618.08662477447024</v>
      </c>
      <c r="AN29" s="91">
        <v>686.40222253039815</v>
      </c>
      <c r="AO29" s="91">
        <v>748.45588650300476</v>
      </c>
      <c r="AP29" s="91">
        <v>829.39150543190704</v>
      </c>
      <c r="AQ29" s="91">
        <v>862.81164007812663</v>
      </c>
      <c r="AR29" s="91">
        <v>604.86500000000012</v>
      </c>
      <c r="AS29" s="91">
        <v>763.36878807806625</v>
      </c>
      <c r="AT29" s="91">
        <v>960.69299999999987</v>
      </c>
      <c r="AU29" s="91">
        <v>733.84</v>
      </c>
      <c r="AV29" s="91">
        <v>968.37500000000023</v>
      </c>
      <c r="AW29" s="91">
        <v>998.42199999999991</v>
      </c>
      <c r="AX29" s="91">
        <v>1103.9621309999998</v>
      </c>
      <c r="AY29" s="91">
        <v>1197.1680269999999</v>
      </c>
      <c r="AZ29" s="91">
        <v>1275.5067700000002</v>
      </c>
      <c r="BA29" s="91">
        <v>1315.1345980000001</v>
      </c>
      <c r="BB29" s="91">
        <v>1327.6819739999989</v>
      </c>
      <c r="BC29" s="91">
        <v>1347.1518148446023</v>
      </c>
      <c r="BD29" s="91">
        <v>1345.1564549999996</v>
      </c>
      <c r="BE29" s="91">
        <v>1336.3771304102056</v>
      </c>
      <c r="BF29" s="91">
        <v>1403.0935666124119</v>
      </c>
      <c r="BG29" s="91">
        <v>1613.6138907605705</v>
      </c>
      <c r="BH29" s="91">
        <v>1728.4576144734931</v>
      </c>
      <c r="BI29" s="91">
        <v>1930.7936408840555</v>
      </c>
      <c r="BJ29" s="91">
        <v>1937.0327149637794</v>
      </c>
      <c r="BK29" s="91">
        <v>1980.0739629037901</v>
      </c>
      <c r="BL29" s="91">
        <v>2071.6184511615088</v>
      </c>
      <c r="BM29" s="91">
        <v>2457.9322396321481</v>
      </c>
      <c r="BN29" s="91">
        <v>2651.7587673972803</v>
      </c>
      <c r="BO29" s="91">
        <v>2691.2493936043297</v>
      </c>
      <c r="BP29" s="91">
        <v>2775.3624294480583</v>
      </c>
      <c r="BQ29" s="91"/>
      <c r="BR29" s="91"/>
      <c r="BS29" s="91"/>
      <c r="BT29" s="91"/>
      <c r="BU29" s="91"/>
      <c r="BV29" s="91"/>
      <c r="BW29" s="91"/>
      <c r="BX29" s="91"/>
      <c r="BY29" s="91"/>
      <c r="BZ29" s="91"/>
      <c r="CA29" s="91"/>
      <c r="CB29" s="92"/>
    </row>
    <row r="30" spans="1:80" x14ac:dyDescent="0.4">
      <c r="A30" s="89"/>
      <c r="B30" s="96" t="s">
        <v>191</v>
      </c>
      <c r="C30" s="165" t="s">
        <v>179</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v>0</v>
      </c>
      <c r="AI30" s="91">
        <v>0</v>
      </c>
      <c r="AJ30" s="91">
        <v>0</v>
      </c>
      <c r="AK30" s="91">
        <v>0</v>
      </c>
      <c r="AL30" s="91">
        <v>0</v>
      </c>
      <c r="AM30" s="91">
        <v>0</v>
      </c>
      <c r="AN30" s="91">
        <v>0</v>
      </c>
      <c r="AO30" s="91">
        <v>0</v>
      </c>
      <c r="AP30" s="91">
        <v>0</v>
      </c>
      <c r="AQ30" s="91">
        <v>0</v>
      </c>
      <c r="AR30" s="91">
        <v>0</v>
      </c>
      <c r="AS30" s="91">
        <v>0</v>
      </c>
      <c r="AT30" s="91">
        <v>0</v>
      </c>
      <c r="AU30" s="91">
        <v>0</v>
      </c>
      <c r="AV30" s="91">
        <v>1236.2204590686167</v>
      </c>
      <c r="AW30" s="91">
        <v>1736.8250803346616</v>
      </c>
      <c r="AX30" s="91">
        <v>1938.6567415590337</v>
      </c>
      <c r="AY30" s="91">
        <v>2356.4150170875105</v>
      </c>
      <c r="AZ30" s="91">
        <v>2842.0259956222508</v>
      </c>
      <c r="BA30" s="91">
        <v>3091.4517961447359</v>
      </c>
      <c r="BB30" s="91">
        <v>3258.3114352948169</v>
      </c>
      <c r="BC30" s="91">
        <v>3408.5922572418208</v>
      </c>
      <c r="BD30" s="91">
        <v>3589.6378004004227</v>
      </c>
      <c r="BE30" s="91">
        <v>3861.7406212620726</v>
      </c>
      <c r="BF30" s="91">
        <v>4105.2438886240434</v>
      </c>
      <c r="BG30" s="91">
        <v>4388.6272675576192</v>
      </c>
      <c r="BH30" s="91">
        <v>4628.2520000000004</v>
      </c>
      <c r="BI30" s="91">
        <v>4869.6964021188787</v>
      </c>
      <c r="BJ30" s="91">
        <v>5122.9964421995737</v>
      </c>
      <c r="BK30" s="91">
        <v>5468.0760196496631</v>
      </c>
      <c r="BL30" s="91">
        <v>5799.6705914329377</v>
      </c>
      <c r="BM30" s="91">
        <v>6277.2924692415208</v>
      </c>
      <c r="BN30" s="91">
        <v>6456.118999717567</v>
      </c>
      <c r="BO30" s="91">
        <v>6899.7753096582774</v>
      </c>
      <c r="BP30" s="91">
        <v>7419.4275888724915</v>
      </c>
      <c r="BQ30" s="91">
        <v>7528.3277963936862</v>
      </c>
      <c r="BR30" s="91">
        <v>7070.966334335757</v>
      </c>
      <c r="BS30" s="91">
        <v>6632.0880013466494</v>
      </c>
      <c r="BT30" s="91">
        <v>5138.3005447814785</v>
      </c>
      <c r="BU30" s="91">
        <v>3571.9625758396123</v>
      </c>
      <c r="BV30" s="91">
        <v>2486.5829515080131</v>
      </c>
      <c r="BW30" s="91">
        <v>1615.2862741593003</v>
      </c>
      <c r="BX30" s="91">
        <v>810.4941960335799</v>
      </c>
      <c r="BY30" s="91">
        <v>653.51535062034145</v>
      </c>
      <c r="BZ30" s="91">
        <v>411.99949921465986</v>
      </c>
      <c r="CA30" s="91">
        <v>168.5806451963881</v>
      </c>
      <c r="CB30" s="92">
        <v>147.34721554264513</v>
      </c>
    </row>
    <row r="31" spans="1:80" ht="25.5" customHeight="1" x14ac:dyDescent="0.4">
      <c r="A31" s="89"/>
      <c r="B31" s="96" t="s">
        <v>192</v>
      </c>
      <c r="C31" s="165" t="s">
        <v>189</v>
      </c>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v>0</v>
      </c>
      <c r="AI31" s="91">
        <v>0</v>
      </c>
      <c r="AJ31" s="91">
        <v>0</v>
      </c>
      <c r="AK31" s="91">
        <v>0</v>
      </c>
      <c r="AL31" s="91">
        <v>0</v>
      </c>
      <c r="AM31" s="91">
        <v>0</v>
      </c>
      <c r="AN31" s="91">
        <v>0</v>
      </c>
      <c r="AO31" s="91">
        <v>0</v>
      </c>
      <c r="AP31" s="91">
        <v>0</v>
      </c>
      <c r="AQ31" s="91">
        <v>0</v>
      </c>
      <c r="AR31" s="91">
        <v>0</v>
      </c>
      <c r="AS31" s="91">
        <v>0</v>
      </c>
      <c r="AT31" s="91">
        <v>0</v>
      </c>
      <c r="AU31" s="91">
        <v>0</v>
      </c>
      <c r="AV31" s="91">
        <v>2.2234492408887951</v>
      </c>
      <c r="AW31" s="91">
        <v>5.5822256226005811</v>
      </c>
      <c r="AX31" s="91">
        <v>8.7937202146390998</v>
      </c>
      <c r="AY31" s="91">
        <v>15.09348924190571</v>
      </c>
      <c r="AZ31" s="91">
        <v>26.641703551977329</v>
      </c>
      <c r="BA31" s="91">
        <v>32.729292058207385</v>
      </c>
      <c r="BB31" s="91">
        <v>38.028335257869927</v>
      </c>
      <c r="BC31" s="91">
        <v>29.932078466664212</v>
      </c>
      <c r="BD31" s="91">
        <v>-6.0999999999999999E-2</v>
      </c>
      <c r="BE31" s="91">
        <v>-8.6436562195121955E-2</v>
      </c>
      <c r="BF31" s="91">
        <v>-0.14737339999999999</v>
      </c>
      <c r="BG31" s="91">
        <v>8.5208560000000017E-2</v>
      </c>
      <c r="BH31" s="91">
        <v>-2.9000000000000001E-2</v>
      </c>
      <c r="BI31" s="91">
        <v>0</v>
      </c>
      <c r="BJ31" s="91">
        <v>0</v>
      </c>
      <c r="BK31" s="91">
        <v>0</v>
      </c>
      <c r="BL31" s="91">
        <v>0</v>
      </c>
      <c r="BM31" s="91">
        <v>0</v>
      </c>
      <c r="BN31" s="91">
        <v>0</v>
      </c>
      <c r="BO31" s="91">
        <v>0</v>
      </c>
      <c r="BP31" s="91">
        <v>0</v>
      </c>
      <c r="BQ31" s="91">
        <v>0</v>
      </c>
      <c r="BR31" s="91">
        <v>0</v>
      </c>
      <c r="BS31" s="91">
        <v>0</v>
      </c>
      <c r="BT31" s="91">
        <v>0</v>
      </c>
      <c r="BU31" s="91">
        <v>0</v>
      </c>
      <c r="BV31" s="91">
        <v>0</v>
      </c>
      <c r="BW31" s="91">
        <v>0</v>
      </c>
      <c r="BX31" s="91">
        <v>0</v>
      </c>
      <c r="BY31" s="91">
        <v>0</v>
      </c>
      <c r="BZ31" s="91">
        <v>0</v>
      </c>
      <c r="CA31" s="91">
        <v>0</v>
      </c>
      <c r="CB31" s="92">
        <v>0</v>
      </c>
    </row>
    <row r="32" spans="1:80" x14ac:dyDescent="0.4">
      <c r="A32" s="89"/>
      <c r="B32" s="50" t="s">
        <v>193</v>
      </c>
      <c r="C32" s="165" t="s">
        <v>189</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v>0</v>
      </c>
      <c r="AI32" s="91">
        <v>0</v>
      </c>
      <c r="AJ32" s="91">
        <v>0</v>
      </c>
      <c r="AK32" s="91">
        <v>0</v>
      </c>
      <c r="AL32" s="91">
        <v>0</v>
      </c>
      <c r="AM32" s="91">
        <v>0</v>
      </c>
      <c r="AN32" s="91">
        <v>0</v>
      </c>
      <c r="AO32" s="91">
        <v>0</v>
      </c>
      <c r="AP32" s="91">
        <v>0</v>
      </c>
      <c r="AQ32" s="91">
        <v>0</v>
      </c>
      <c r="AR32" s="91">
        <v>0</v>
      </c>
      <c r="AS32" s="91">
        <v>0</v>
      </c>
      <c r="AT32" s="91">
        <v>0</v>
      </c>
      <c r="AU32" s="91">
        <v>0</v>
      </c>
      <c r="AV32" s="91">
        <v>0</v>
      </c>
      <c r="AW32" s="91">
        <v>0</v>
      </c>
      <c r="AX32" s="91">
        <v>0</v>
      </c>
      <c r="AY32" s="91">
        <v>0</v>
      </c>
      <c r="AZ32" s="91">
        <v>0</v>
      </c>
      <c r="BA32" s="91">
        <v>0</v>
      </c>
      <c r="BB32" s="91">
        <v>0</v>
      </c>
      <c r="BC32" s="91">
        <v>0</v>
      </c>
      <c r="BD32" s="91">
        <v>0</v>
      </c>
      <c r="BE32" s="91">
        <v>6.8540000000000001</v>
      </c>
      <c r="BF32" s="91">
        <v>13.107519600000002</v>
      </c>
      <c r="BG32" s="91">
        <v>14.986460219999998</v>
      </c>
      <c r="BH32" s="91">
        <v>16.622024122071426</v>
      </c>
      <c r="BI32" s="91">
        <v>17.693564299999998</v>
      </c>
      <c r="BJ32" s="91">
        <v>19.498030839999998</v>
      </c>
      <c r="BK32" s="91">
        <v>20.507303</v>
      </c>
      <c r="BL32" s="91">
        <v>21.180479929999997</v>
      </c>
      <c r="BM32" s="91">
        <v>21.798681950000002</v>
      </c>
      <c r="BN32" s="91">
        <v>21.362664119999998</v>
      </c>
      <c r="BO32" s="91">
        <v>22.339751259999996</v>
      </c>
      <c r="BP32" s="91">
        <v>56.572572000000001</v>
      </c>
      <c r="BQ32" s="91">
        <v>176.393889</v>
      </c>
      <c r="BR32" s="91">
        <v>199.78361200000001</v>
      </c>
      <c r="BS32" s="91">
        <v>163.36812400000002</v>
      </c>
      <c r="BT32" s="91">
        <v>183.73239999999998</v>
      </c>
      <c r="BU32" s="91">
        <v>223.48097613000002</v>
      </c>
      <c r="BV32" s="91">
        <v>153</v>
      </c>
      <c r="BW32" s="91">
        <v>139.5</v>
      </c>
      <c r="BX32" s="91">
        <v>179.5</v>
      </c>
      <c r="BY32" s="91">
        <v>179.5</v>
      </c>
      <c r="BZ32" s="91">
        <v>179.5</v>
      </c>
      <c r="CA32" s="91">
        <v>179.5</v>
      </c>
      <c r="CB32" s="92">
        <v>179.5</v>
      </c>
    </row>
    <row r="33" spans="1:80" x14ac:dyDescent="0.4">
      <c r="A33" s="89"/>
      <c r="B33" s="50" t="s">
        <v>299</v>
      </c>
      <c r="C33" s="165" t="s">
        <v>189</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v>0</v>
      </c>
      <c r="AI33" s="91">
        <v>0</v>
      </c>
      <c r="AJ33" s="91">
        <v>0</v>
      </c>
      <c r="AK33" s="91">
        <v>0</v>
      </c>
      <c r="AL33" s="91">
        <v>0</v>
      </c>
      <c r="AM33" s="91">
        <v>0</v>
      </c>
      <c r="AN33" s="91">
        <v>0</v>
      </c>
      <c r="AO33" s="91">
        <v>0</v>
      </c>
      <c r="AP33" s="91">
        <v>0</v>
      </c>
      <c r="AQ33" s="91">
        <v>0</v>
      </c>
      <c r="AR33" s="91">
        <v>0</v>
      </c>
      <c r="AS33" s="91">
        <v>0</v>
      </c>
      <c r="AT33" s="91">
        <v>0</v>
      </c>
      <c r="AU33" s="91">
        <v>0</v>
      </c>
      <c r="AV33" s="91">
        <v>0</v>
      </c>
      <c r="AW33" s="91">
        <v>0</v>
      </c>
      <c r="AX33" s="91">
        <v>0</v>
      </c>
      <c r="AY33" s="91">
        <v>0</v>
      </c>
      <c r="AZ33" s="91">
        <v>3.1930000000000001</v>
      </c>
      <c r="BA33" s="91">
        <v>23.582999999999998</v>
      </c>
      <c r="BB33" s="91">
        <v>32.392000000000003</v>
      </c>
      <c r="BC33" s="91">
        <v>27.45</v>
      </c>
      <c r="BD33" s="91">
        <v>4.1689999999999996</v>
      </c>
      <c r="BE33" s="91">
        <v>6.0000000000000001E-3</v>
      </c>
      <c r="BF33" s="91">
        <v>4.2999999999999997E-2</v>
      </c>
      <c r="BG33" s="91">
        <v>0</v>
      </c>
      <c r="BH33" s="91">
        <v>0</v>
      </c>
      <c r="BI33" s="91">
        <v>0</v>
      </c>
      <c r="BJ33" s="91">
        <v>0</v>
      </c>
      <c r="BK33" s="91">
        <v>0</v>
      </c>
      <c r="BL33" s="91">
        <v>0</v>
      </c>
      <c r="BM33" s="91">
        <v>0</v>
      </c>
      <c r="BN33" s="91">
        <v>0</v>
      </c>
      <c r="BO33" s="91">
        <v>0</v>
      </c>
      <c r="BP33" s="91">
        <v>0</v>
      </c>
      <c r="BQ33" s="91">
        <v>0</v>
      </c>
      <c r="BR33" s="91">
        <v>0</v>
      </c>
      <c r="BS33" s="91">
        <v>0</v>
      </c>
      <c r="BT33" s="91">
        <v>0</v>
      </c>
      <c r="BU33" s="91">
        <v>0</v>
      </c>
      <c r="BV33" s="91">
        <v>0</v>
      </c>
      <c r="BW33" s="91">
        <v>0</v>
      </c>
      <c r="BX33" s="91">
        <v>0</v>
      </c>
      <c r="BY33" s="91">
        <v>0</v>
      </c>
      <c r="BZ33" s="91">
        <v>0</v>
      </c>
      <c r="CA33" s="91">
        <v>0</v>
      </c>
      <c r="CB33" s="92">
        <v>0</v>
      </c>
    </row>
    <row r="34" spans="1:80" x14ac:dyDescent="0.4">
      <c r="A34" s="89"/>
      <c r="B34" s="50" t="s">
        <v>195</v>
      </c>
      <c r="C34" s="165"/>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v>0</v>
      </c>
      <c r="AI34" s="91">
        <v>0</v>
      </c>
      <c r="AJ34" s="91">
        <v>0</v>
      </c>
      <c r="AK34" s="91">
        <v>0</v>
      </c>
      <c r="AL34" s="91">
        <v>0</v>
      </c>
      <c r="AM34" s="91">
        <v>0</v>
      </c>
      <c r="AN34" s="91">
        <v>0</v>
      </c>
      <c r="AO34" s="91">
        <v>0</v>
      </c>
      <c r="AP34" s="91">
        <v>0</v>
      </c>
      <c r="AQ34" s="91">
        <v>0</v>
      </c>
      <c r="AR34" s="91">
        <v>0</v>
      </c>
      <c r="AS34" s="91">
        <v>0</v>
      </c>
      <c r="AT34" s="91">
        <v>0</v>
      </c>
      <c r="AU34" s="91">
        <v>0</v>
      </c>
      <c r="AV34" s="91">
        <v>0</v>
      </c>
      <c r="AW34" s="91">
        <v>0</v>
      </c>
      <c r="AX34" s="91">
        <v>0</v>
      </c>
      <c r="AY34" s="91">
        <v>0</v>
      </c>
      <c r="AZ34" s="91">
        <v>0</v>
      </c>
      <c r="BA34" s="91">
        <v>0</v>
      </c>
      <c r="BB34" s="91">
        <v>0</v>
      </c>
      <c r="BC34" s="91">
        <v>0</v>
      </c>
      <c r="BD34" s="91">
        <v>0</v>
      </c>
      <c r="BE34" s="91">
        <v>0</v>
      </c>
      <c r="BF34" s="91">
        <v>0</v>
      </c>
      <c r="BG34" s="91">
        <v>0</v>
      </c>
      <c r="BH34" s="91">
        <v>0</v>
      </c>
      <c r="BI34" s="91">
        <v>0</v>
      </c>
      <c r="BJ34" s="91">
        <v>0</v>
      </c>
      <c r="BK34" s="91">
        <v>0</v>
      </c>
      <c r="BL34" s="91">
        <f t="shared" ref="BL34:CB34" si="3">SUM(BL35:BL36)</f>
        <v>127.18792895</v>
      </c>
      <c r="BM34" s="91">
        <f t="shared" si="3"/>
        <v>1267.3993002300001</v>
      </c>
      <c r="BN34" s="91">
        <f t="shared" si="3"/>
        <v>2231.7483619</v>
      </c>
      <c r="BO34" s="91">
        <f t="shared" si="3"/>
        <v>3554.1022156099998</v>
      </c>
      <c r="BP34" s="91">
        <f t="shared" si="3"/>
        <v>6779.6544881600003</v>
      </c>
      <c r="BQ34" s="91">
        <f t="shared" si="3"/>
        <v>10436.707839979998</v>
      </c>
      <c r="BR34" s="91">
        <f t="shared" si="3"/>
        <v>12827.382151170001</v>
      </c>
      <c r="BS34" s="91">
        <f t="shared" si="3"/>
        <v>14271.548569180002</v>
      </c>
      <c r="BT34" s="91">
        <f t="shared" si="3"/>
        <v>14830.444816650002</v>
      </c>
      <c r="BU34" s="91">
        <f t="shared" si="3"/>
        <v>15352.892355200001</v>
      </c>
      <c r="BV34" s="91">
        <f t="shared" si="3"/>
        <v>15289.307873170001</v>
      </c>
      <c r="BW34" s="91">
        <f t="shared" si="3"/>
        <v>13430.198641013072</v>
      </c>
      <c r="BX34" s="91">
        <f t="shared" si="3"/>
        <v>17541.799503787148</v>
      </c>
      <c r="BY34" s="91">
        <f t="shared" si="3"/>
        <v>17820.128005480012</v>
      </c>
      <c r="BZ34" s="91">
        <f t="shared" si="3"/>
        <v>18256.056533188035</v>
      </c>
      <c r="CA34" s="91">
        <f t="shared" si="3"/>
        <v>18808.186079015275</v>
      </c>
      <c r="CB34" s="92">
        <f t="shared" si="3"/>
        <v>19167.592133786085</v>
      </c>
    </row>
    <row r="35" spans="1:80" x14ac:dyDescent="0.4">
      <c r="A35" s="89"/>
      <c r="B35" s="64" t="s">
        <v>186</v>
      </c>
      <c r="C35" s="165" t="s">
        <v>182</v>
      </c>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v>0</v>
      </c>
      <c r="AI35" s="91">
        <v>0</v>
      </c>
      <c r="AJ35" s="91">
        <v>0</v>
      </c>
      <c r="AK35" s="91">
        <v>0</v>
      </c>
      <c r="AL35" s="91">
        <v>0</v>
      </c>
      <c r="AM35" s="91">
        <v>0</v>
      </c>
      <c r="AN35" s="91">
        <v>0</v>
      </c>
      <c r="AO35" s="91">
        <v>0</v>
      </c>
      <c r="AP35" s="91">
        <v>0</v>
      </c>
      <c r="AQ35" s="91">
        <v>0</v>
      </c>
      <c r="AR35" s="91">
        <v>0</v>
      </c>
      <c r="AS35" s="91">
        <v>0</v>
      </c>
      <c r="AT35" s="91">
        <v>0</v>
      </c>
      <c r="AU35" s="91">
        <v>0</v>
      </c>
      <c r="AV35" s="91">
        <v>0</v>
      </c>
      <c r="AW35" s="91">
        <v>0</v>
      </c>
      <c r="AX35" s="91">
        <v>0</v>
      </c>
      <c r="AY35" s="91">
        <v>0</v>
      </c>
      <c r="AZ35" s="91">
        <v>0</v>
      </c>
      <c r="BA35" s="91">
        <v>0</v>
      </c>
      <c r="BB35" s="91">
        <v>0</v>
      </c>
      <c r="BC35" s="91">
        <v>0</v>
      </c>
      <c r="BD35" s="91">
        <v>0</v>
      </c>
      <c r="BE35" s="91">
        <v>0</v>
      </c>
      <c r="BF35" s="91">
        <v>0</v>
      </c>
      <c r="BG35" s="91">
        <v>0</v>
      </c>
      <c r="BH35" s="91">
        <v>0</v>
      </c>
      <c r="BI35" s="91">
        <v>0</v>
      </c>
      <c r="BJ35" s="91">
        <v>0</v>
      </c>
      <c r="BK35" s="91">
        <v>0</v>
      </c>
      <c r="BL35" s="91">
        <v>64.379764080000001</v>
      </c>
      <c r="BM35" s="91">
        <v>580.96194385999991</v>
      </c>
      <c r="BN35" s="91">
        <v>954.84283312000014</v>
      </c>
      <c r="BO35" s="91">
        <v>1398.5169151799998</v>
      </c>
      <c r="BP35" s="91">
        <v>2304.75857546</v>
      </c>
      <c r="BQ35" s="91">
        <v>3538.8798924699986</v>
      </c>
      <c r="BR35" s="91">
        <v>4100.9191948399994</v>
      </c>
      <c r="BS35" s="91">
        <v>4456.6648349100024</v>
      </c>
      <c r="BT35" s="91">
        <v>4687.0089817599983</v>
      </c>
      <c r="BU35" s="91">
        <v>4711.3251268400008</v>
      </c>
      <c r="BV35" s="91">
        <v>4562.8034679600005</v>
      </c>
      <c r="BW35" s="91">
        <v>4518.1232971222762</v>
      </c>
      <c r="BX35" s="91">
        <v>5129.9734265814977</v>
      </c>
      <c r="BY35" s="91">
        <v>5200.5051324522146</v>
      </c>
      <c r="BZ35" s="91">
        <v>5313.8113914082642</v>
      </c>
      <c r="CA35" s="91">
        <v>5453.8031223136595</v>
      </c>
      <c r="CB35" s="92">
        <v>5560.8583365854047</v>
      </c>
    </row>
    <row r="36" spans="1:80" x14ac:dyDescent="0.4">
      <c r="A36" s="89"/>
      <c r="B36" s="64" t="s">
        <v>300</v>
      </c>
      <c r="C36" s="165" t="s">
        <v>189</v>
      </c>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v>0</v>
      </c>
      <c r="AI36" s="91">
        <v>0</v>
      </c>
      <c r="AJ36" s="91">
        <v>0</v>
      </c>
      <c r="AK36" s="91">
        <v>0</v>
      </c>
      <c r="AL36" s="91">
        <v>0</v>
      </c>
      <c r="AM36" s="91">
        <v>0</v>
      </c>
      <c r="AN36" s="91">
        <v>0</v>
      </c>
      <c r="AO36" s="91">
        <v>0</v>
      </c>
      <c r="AP36" s="91">
        <v>0</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0</v>
      </c>
      <c r="BL36" s="91">
        <v>62.808164869999999</v>
      </c>
      <c r="BM36" s="91">
        <v>686.4373563700002</v>
      </c>
      <c r="BN36" s="91">
        <v>1276.9055287799997</v>
      </c>
      <c r="BO36" s="91">
        <v>2155.5853004300002</v>
      </c>
      <c r="BP36" s="91">
        <v>4474.8959127000007</v>
      </c>
      <c r="BQ36" s="91">
        <v>6897.8279475099998</v>
      </c>
      <c r="BR36" s="91">
        <v>8726.4629563300005</v>
      </c>
      <c r="BS36" s="91">
        <v>9814.883734269999</v>
      </c>
      <c r="BT36" s="91">
        <v>10143.435834890004</v>
      </c>
      <c r="BU36" s="91">
        <v>10641.56722836</v>
      </c>
      <c r="BV36" s="91">
        <v>10726.50440521</v>
      </c>
      <c r="BW36" s="91">
        <v>8912.0753438907959</v>
      </c>
      <c r="BX36" s="91">
        <v>12411.826077205649</v>
      </c>
      <c r="BY36" s="91">
        <v>12619.622873027798</v>
      </c>
      <c r="BZ36" s="91">
        <v>12942.245141779769</v>
      </c>
      <c r="CA36" s="91">
        <v>13354.382956701615</v>
      </c>
      <c r="CB36" s="92">
        <v>13606.733797200683</v>
      </c>
    </row>
    <row r="37" spans="1:80" ht="25.5" customHeight="1" x14ac:dyDescent="0.4">
      <c r="A37" s="89"/>
      <c r="B37" s="50" t="s">
        <v>197</v>
      </c>
      <c r="C37" s="165" t="s">
        <v>189</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v>9.4880330298963322</v>
      </c>
      <c r="AI37" s="91">
        <v>10.866673469387752</v>
      </c>
      <c r="AJ37" s="91">
        <v>17.282571428571433</v>
      </c>
      <c r="AK37" s="91">
        <v>27.743444015444013</v>
      </c>
      <c r="AL37" s="91">
        <v>40.311905425307486</v>
      </c>
      <c r="AM37" s="91">
        <v>53.566197515769588</v>
      </c>
      <c r="AN37" s="91">
        <v>55.20599010807841</v>
      </c>
      <c r="AO37" s="91">
        <v>57.077422436565172</v>
      </c>
      <c r="AP37" s="91">
        <v>70.688754873166999</v>
      </c>
      <c r="AQ37" s="91">
        <v>78.567195142753789</v>
      </c>
      <c r="AR37" s="91">
        <v>179.54650471340884</v>
      </c>
      <c r="AS37" s="91">
        <v>178.93825009375556</v>
      </c>
      <c r="AT37" s="91">
        <v>203.56767708643196</v>
      </c>
      <c r="AU37" s="91">
        <v>251.36546329803713</v>
      </c>
      <c r="AV37" s="91">
        <v>412.76617192125207</v>
      </c>
      <c r="AW37" s="91">
        <v>568.30627626515411</v>
      </c>
      <c r="AX37" s="91">
        <v>694.61756287801848</v>
      </c>
      <c r="AY37" s="91">
        <v>871.2947735688274</v>
      </c>
      <c r="AZ37" s="91">
        <v>1069.3193393332856</v>
      </c>
      <c r="BA37" s="91">
        <v>1207.107898236432</v>
      </c>
      <c r="BB37" s="91">
        <v>1267.660666567838</v>
      </c>
      <c r="BC37" s="91">
        <v>942.7268558291513</v>
      </c>
      <c r="BD37" s="91">
        <v>0.85037018855001634</v>
      </c>
      <c r="BE37" s="91">
        <v>-0.40728366797911225</v>
      </c>
      <c r="BF37" s="91">
        <v>-0.36794856162231165</v>
      </c>
      <c r="BG37" s="91">
        <v>4.2373578498991461E-2</v>
      </c>
      <c r="BH37" s="91">
        <v>-1.44214827297956E-2</v>
      </c>
      <c r="BI37" s="91">
        <v>0</v>
      </c>
      <c r="BJ37" s="91">
        <v>0</v>
      </c>
      <c r="BK37" s="91">
        <v>0</v>
      </c>
      <c r="BL37" s="91">
        <v>0</v>
      </c>
      <c r="BM37" s="91">
        <v>0</v>
      </c>
      <c r="BN37" s="91">
        <v>0</v>
      </c>
      <c r="BO37" s="91">
        <v>0</v>
      </c>
      <c r="BP37" s="91">
        <v>0</v>
      </c>
      <c r="BQ37" s="91">
        <v>0</v>
      </c>
      <c r="BR37" s="91">
        <v>0</v>
      </c>
      <c r="BS37" s="91">
        <v>0</v>
      </c>
      <c r="BT37" s="91">
        <v>0</v>
      </c>
      <c r="BU37" s="91">
        <v>0</v>
      </c>
      <c r="BV37" s="91">
        <v>0</v>
      </c>
      <c r="BW37" s="91">
        <v>0</v>
      </c>
      <c r="BX37" s="91">
        <v>0</v>
      </c>
      <c r="BY37" s="91">
        <v>0</v>
      </c>
      <c r="BZ37" s="91">
        <v>0</v>
      </c>
      <c r="CA37" s="91">
        <v>0</v>
      </c>
      <c r="CB37" s="92">
        <v>0</v>
      </c>
    </row>
    <row r="38" spans="1:80" x14ac:dyDescent="0.4">
      <c r="A38" s="89"/>
      <c r="B38" s="50" t="s">
        <v>199</v>
      </c>
      <c r="C38" s="165" t="s">
        <v>189</v>
      </c>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v>0</v>
      </c>
      <c r="AR38" s="91">
        <v>0</v>
      </c>
      <c r="AS38" s="91">
        <v>0</v>
      </c>
      <c r="AT38" s="91">
        <v>0</v>
      </c>
      <c r="AU38" s="91">
        <v>0</v>
      </c>
      <c r="AV38" s="91">
        <v>0</v>
      </c>
      <c r="AW38" s="91">
        <v>0</v>
      </c>
      <c r="AX38" s="91">
        <v>0</v>
      </c>
      <c r="AY38" s="91">
        <v>0</v>
      </c>
      <c r="AZ38" s="91">
        <v>0</v>
      </c>
      <c r="BA38" s="91">
        <v>0</v>
      </c>
      <c r="BB38" s="91">
        <v>0</v>
      </c>
      <c r="BC38" s="91">
        <v>0</v>
      </c>
      <c r="BD38" s="91">
        <v>0</v>
      </c>
      <c r="BE38" s="91">
        <v>0</v>
      </c>
      <c r="BF38" s="91">
        <v>0</v>
      </c>
      <c r="BG38" s="91">
        <v>0</v>
      </c>
      <c r="BH38" s="91">
        <v>0</v>
      </c>
      <c r="BI38" s="91">
        <v>0</v>
      </c>
      <c r="BJ38" s="91">
        <v>23.645465999999999</v>
      </c>
      <c r="BK38" s="91">
        <v>24.26268</v>
      </c>
      <c r="BL38" s="91">
        <v>26.420592000000003</v>
      </c>
      <c r="BM38" s="91">
        <v>25.445135000000001</v>
      </c>
      <c r="BN38" s="91">
        <v>24.263487999999999</v>
      </c>
      <c r="BO38" s="91">
        <v>25.234683905274146</v>
      </c>
      <c r="BP38" s="91">
        <v>25.400787999999999</v>
      </c>
      <c r="BQ38" s="91">
        <v>26.194805999999996</v>
      </c>
      <c r="BR38" s="91">
        <v>27.426465</v>
      </c>
      <c r="BS38" s="91">
        <v>25.544037070000002</v>
      </c>
      <c r="BT38" s="91">
        <v>25.261430920000002</v>
      </c>
      <c r="BU38" s="91">
        <v>25.523962900000001</v>
      </c>
      <c r="BV38" s="91">
        <v>31.846040880000004</v>
      </c>
      <c r="BW38" s="91">
        <v>26.016549397833092</v>
      </c>
      <c r="BX38" s="91">
        <v>29.949675767956496</v>
      </c>
      <c r="BY38" s="91">
        <v>31.100199631816583</v>
      </c>
      <c r="BZ38" s="91">
        <v>32.481752550173567</v>
      </c>
      <c r="CA38" s="91">
        <v>33.999304154834448</v>
      </c>
      <c r="CB38" s="92">
        <v>35.200025234851054</v>
      </c>
    </row>
    <row r="39" spans="1:80" x14ac:dyDescent="0.4">
      <c r="A39" s="89"/>
      <c r="B39" s="50" t="s">
        <v>301</v>
      </c>
      <c r="C39" s="165" t="s">
        <v>189</v>
      </c>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v>400.06040998931815</v>
      </c>
      <c r="AI39" s="91">
        <v>440.24186395917997</v>
      </c>
      <c r="AJ39" s="91">
        <v>568.64676658977396</v>
      </c>
      <c r="AK39" s="91">
        <v>919.19447132057121</v>
      </c>
      <c r="AL39" s="91">
        <v>1181.6407082203809</v>
      </c>
      <c r="AM39" s="91">
        <v>1396.9133752255298</v>
      </c>
      <c r="AN39" s="91">
        <v>1572.5977774696016</v>
      </c>
      <c r="AO39" s="91">
        <v>1763.5441134969951</v>
      </c>
      <c r="AP39" s="91">
        <v>1896.6084945680932</v>
      </c>
      <c r="AQ39" s="91">
        <v>1963.1883599218736</v>
      </c>
      <c r="AR39" s="91">
        <v>1903.5669999999996</v>
      </c>
      <c r="AS39" s="91">
        <v>2187.5540000000001</v>
      </c>
      <c r="AT39" s="91">
        <v>2771.8209999999999</v>
      </c>
      <c r="AU39" s="91">
        <v>3785.5240000000008</v>
      </c>
      <c r="AV39" s="91">
        <v>5004.2709999999997</v>
      </c>
      <c r="AW39" s="91">
        <v>6027.8400000000011</v>
      </c>
      <c r="AX39" s="91">
        <v>6701.0210236028324</v>
      </c>
      <c r="AY39" s="91">
        <v>7259.8193451132465</v>
      </c>
      <c r="AZ39" s="91">
        <v>7627.8412922717607</v>
      </c>
      <c r="BA39" s="91">
        <v>7388.3815092242394</v>
      </c>
      <c r="BB39" s="91">
        <v>7213.0624270478074</v>
      </c>
      <c r="BC39" s="91">
        <v>7066.8309277856351</v>
      </c>
      <c r="BD39" s="91">
        <v>6955.0272430824934</v>
      </c>
      <c r="BE39" s="91">
        <v>7130.0830912703177</v>
      </c>
      <c r="BF39" s="91">
        <v>7853.4141332420995</v>
      </c>
      <c r="BG39" s="91">
        <v>7907.4304242871603</v>
      </c>
      <c r="BH39" s="91">
        <v>8609.1099443174389</v>
      </c>
      <c r="BI39" s="91">
        <v>9364.2666422585644</v>
      </c>
      <c r="BJ39" s="91">
        <v>9979.0686760457666</v>
      </c>
      <c r="BK39" s="91">
        <v>10808.197886514117</v>
      </c>
      <c r="BL39" s="91">
        <v>11599.496940774132</v>
      </c>
      <c r="BM39" s="91">
        <v>14226.791440390265</v>
      </c>
      <c r="BN39" s="91">
        <v>15478.01053884067</v>
      </c>
      <c r="BO39" s="91">
        <v>16578.667176283001</v>
      </c>
      <c r="BP39" s="91">
        <v>17472.491649240532</v>
      </c>
      <c r="BQ39" s="91">
        <v>17625.749532084679</v>
      </c>
      <c r="BR39" s="91">
        <v>17738.510614072031</v>
      </c>
      <c r="BS39" s="91">
        <v>17716.225635332288</v>
      </c>
      <c r="BT39" s="91">
        <v>17111.31100400001</v>
      </c>
      <c r="BU39" s="91">
        <v>16213.076773759509</v>
      </c>
      <c r="BV39" s="91">
        <v>14890.47028561604</v>
      </c>
      <c r="BW39" s="91">
        <v>12530.856923557772</v>
      </c>
      <c r="BX39" s="91">
        <v>18339.474139108403</v>
      </c>
      <c r="BY39" s="91">
        <v>18789.124037353155</v>
      </c>
      <c r="BZ39" s="91">
        <v>19494.575066561782</v>
      </c>
      <c r="CA39" s="91">
        <v>20285.052294370536</v>
      </c>
      <c r="CB39" s="92">
        <v>21144.283644674553</v>
      </c>
    </row>
    <row r="40" spans="1:80" x14ac:dyDescent="0.4">
      <c r="A40" s="89"/>
      <c r="B40" s="50" t="s">
        <v>302</v>
      </c>
      <c r="C40" s="165"/>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f t="shared" ref="AH40:CB40" si="4">AH41+AH42</f>
        <v>1464.8799002303704</v>
      </c>
      <c r="AI40" s="91">
        <f t="shared" si="4"/>
        <v>1566.6545731758174</v>
      </c>
      <c r="AJ40" s="91">
        <f t="shared" si="4"/>
        <v>1709.6298947492835</v>
      </c>
      <c r="AK40" s="91">
        <f t="shared" si="4"/>
        <v>1939.3371101902235</v>
      </c>
      <c r="AL40" s="91">
        <f t="shared" si="4"/>
        <v>2018.3858538928052</v>
      </c>
      <c r="AM40" s="91">
        <f t="shared" si="4"/>
        <v>1983.5131201487716</v>
      </c>
      <c r="AN40" s="91">
        <f t="shared" si="4"/>
        <v>2229.6929080455766</v>
      </c>
      <c r="AO40" s="91">
        <f t="shared" si="4"/>
        <v>2385.3584528281144</v>
      </c>
      <c r="AP40" s="91">
        <f t="shared" si="4"/>
        <v>2540.8851443259509</v>
      </c>
      <c r="AQ40" s="91">
        <f t="shared" si="4"/>
        <v>2770.8038001728723</v>
      </c>
      <c r="AR40" s="91">
        <f t="shared" si="4"/>
        <v>3071.0069726615129</v>
      </c>
      <c r="AS40" s="91">
        <f t="shared" si="4"/>
        <v>3445.7356607322959</v>
      </c>
      <c r="AT40" s="91">
        <f t="shared" si="4"/>
        <v>3909.3091318653651</v>
      </c>
      <c r="AU40" s="91">
        <f t="shared" si="4"/>
        <v>4822.5585151932555</v>
      </c>
      <c r="AV40" s="91">
        <f t="shared" si="4"/>
        <v>5517.3492158348699</v>
      </c>
      <c r="AW40" s="91">
        <f t="shared" si="4"/>
        <v>6259.5761130737392</v>
      </c>
      <c r="AX40" s="91">
        <f t="shared" si="4"/>
        <v>6798.8215213289559</v>
      </c>
      <c r="AY40" s="91">
        <f t="shared" si="4"/>
        <v>6833.847811731509</v>
      </c>
      <c r="AZ40" s="91">
        <f t="shared" si="4"/>
        <v>6792.729131563492</v>
      </c>
      <c r="BA40" s="91">
        <f t="shared" si="4"/>
        <v>6744.3441169455091</v>
      </c>
      <c r="BB40" s="91">
        <f t="shared" si="4"/>
        <v>6819.8417430900072</v>
      </c>
      <c r="BC40" s="91">
        <f t="shared" si="4"/>
        <v>6629.3074691405118</v>
      </c>
      <c r="BD40" s="91">
        <f t="shared" si="4"/>
        <v>6763.0990000000002</v>
      </c>
      <c r="BE40" s="91">
        <f t="shared" si="4"/>
        <v>6749.0433528570848</v>
      </c>
      <c r="BF40" s="91">
        <f t="shared" si="4"/>
        <v>6757.9545089520061</v>
      </c>
      <c r="BG40" s="91">
        <f t="shared" si="4"/>
        <v>6724.1235550023994</v>
      </c>
      <c r="BH40" s="91">
        <f t="shared" si="4"/>
        <v>6662.027</v>
      </c>
      <c r="BI40" s="91">
        <f t="shared" si="4"/>
        <v>6649.9306075199993</v>
      </c>
      <c r="BJ40" s="91">
        <f t="shared" si="4"/>
        <v>6566.1693209299992</v>
      </c>
      <c r="BK40" s="91">
        <f t="shared" si="4"/>
        <v>6657.0001817393668</v>
      </c>
      <c r="BL40" s="91">
        <f t="shared" si="4"/>
        <v>6515.843602259999</v>
      </c>
      <c r="BM40" s="91">
        <f t="shared" si="4"/>
        <v>6108.3423565899984</v>
      </c>
      <c r="BN40" s="91">
        <f t="shared" si="4"/>
        <v>5556.0370140352561</v>
      </c>
      <c r="BO40" s="91">
        <f t="shared" si="4"/>
        <v>4935.2797263499997</v>
      </c>
      <c r="BP40" s="91">
        <f t="shared" si="4"/>
        <v>3275.8454461099991</v>
      </c>
      <c r="BQ40" s="91">
        <f t="shared" si="4"/>
        <v>1186.7982191800004</v>
      </c>
      <c r="BR40" s="91">
        <f t="shared" si="4"/>
        <v>244.52811802000025</v>
      </c>
      <c r="BS40" s="91">
        <f t="shared" si="4"/>
        <v>61.927221750000001</v>
      </c>
      <c r="BT40" s="91">
        <f t="shared" si="4"/>
        <v>14.895368320000006</v>
      </c>
      <c r="BU40" s="91">
        <f t="shared" si="4"/>
        <v>8.92846355</v>
      </c>
      <c r="BV40" s="91">
        <f t="shared" si="4"/>
        <v>-1.2863196299999997</v>
      </c>
      <c r="BW40" s="91">
        <f t="shared" si="4"/>
        <v>0.61832006468084222</v>
      </c>
      <c r="BX40" s="91">
        <f t="shared" si="4"/>
        <v>-7.2408780243435264E-2</v>
      </c>
      <c r="BY40" s="91">
        <f t="shared" si="4"/>
        <v>-4.3006529946029923E-2</v>
      </c>
      <c r="BZ40" s="91">
        <f t="shared" si="4"/>
        <v>-2.5618830980821079E-2</v>
      </c>
      <c r="CA40" s="91">
        <f t="shared" si="4"/>
        <v>-1.5276034155679763E-2</v>
      </c>
      <c r="CB40" s="92">
        <f t="shared" si="4"/>
        <v>-9.1088160775248637E-3</v>
      </c>
    </row>
    <row r="41" spans="1:80" x14ac:dyDescent="0.4">
      <c r="A41" s="89"/>
      <c r="B41" s="64" t="s">
        <v>296</v>
      </c>
      <c r="C41" s="165" t="s">
        <v>182</v>
      </c>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v>1464.8799002303704</v>
      </c>
      <c r="AI41" s="91">
        <v>1563.7571363132186</v>
      </c>
      <c r="AJ41" s="91">
        <v>1699.9689052344463</v>
      </c>
      <c r="AK41" s="91">
        <v>1914.2194214068734</v>
      </c>
      <c r="AL41" s="91">
        <v>1967.2233041062173</v>
      </c>
      <c r="AM41" s="91">
        <v>1918.8886097671293</v>
      </c>
      <c r="AN41" s="91">
        <v>2133.5678336354131</v>
      </c>
      <c r="AO41" s="91">
        <v>2264.0449636063704</v>
      </c>
      <c r="AP41" s="91">
        <v>2357.3960325057928</v>
      </c>
      <c r="AQ41" s="91">
        <v>2524.8185484831092</v>
      </c>
      <c r="AR41" s="91">
        <v>2759.3569476339931</v>
      </c>
      <c r="AS41" s="91">
        <v>3041.1783545608605</v>
      </c>
      <c r="AT41" s="91">
        <v>3382.5662378716502</v>
      </c>
      <c r="AU41" s="91">
        <v>4095.2793528704351</v>
      </c>
      <c r="AV41" s="91">
        <v>4606.0480376743026</v>
      </c>
      <c r="AW41" s="91">
        <v>5122.482499353242</v>
      </c>
      <c r="AX41" s="91">
        <v>5472.091011319163</v>
      </c>
      <c r="AY41" s="91">
        <v>5518.7521419162849</v>
      </c>
      <c r="AZ41" s="91">
        <v>5634.0700627548977</v>
      </c>
      <c r="BA41" s="91">
        <v>5761.3166007132186</v>
      </c>
      <c r="BB41" s="91">
        <v>5954.2356985493152</v>
      </c>
      <c r="BC41" s="91">
        <v>5897.0027550317054</v>
      </c>
      <c r="BD41" s="91">
        <v>6067.8</v>
      </c>
      <c r="BE41" s="91">
        <v>6232.6540000000005</v>
      </c>
      <c r="BF41" s="91">
        <v>6285.2789345025994</v>
      </c>
      <c r="BG41" s="91">
        <v>6276.3924125434996</v>
      </c>
      <c r="BH41" s="91">
        <v>6280.482</v>
      </c>
      <c r="BI41" s="91">
        <v>6337.2311226471993</v>
      </c>
      <c r="BJ41" s="91">
        <v>6282.6829899695995</v>
      </c>
      <c r="BK41" s="91">
        <v>6409.2477563293669</v>
      </c>
      <c r="BL41" s="91">
        <v>6300.9027961799993</v>
      </c>
      <c r="BM41" s="91">
        <v>5929.8654520099981</v>
      </c>
      <c r="BN41" s="91">
        <v>5398.6394528542078</v>
      </c>
      <c r="BO41" s="91">
        <v>4809.0716982724962</v>
      </c>
      <c r="BP41" s="91">
        <v>3192.1959452440233</v>
      </c>
      <c r="BQ41" s="91">
        <v>1158.650677876062</v>
      </c>
      <c r="BR41" s="91">
        <v>239.36880059000026</v>
      </c>
      <c r="BS41" s="91">
        <v>60.867937879806497</v>
      </c>
      <c r="BT41" s="91">
        <v>14.721450121824157</v>
      </c>
      <c r="BU41" s="91">
        <v>8.8374588997630372</v>
      </c>
      <c r="BV41" s="91">
        <v>-1.2664556980199977</v>
      </c>
      <c r="BW41" s="91">
        <v>0.60877168539762261</v>
      </c>
      <c r="BX41" s="91">
        <v>-7.1290610970444757E-2</v>
      </c>
      <c r="BY41" s="91">
        <v>-4.2342403576797839E-2</v>
      </c>
      <c r="BZ41" s="91">
        <v>-2.5223213356599484E-2</v>
      </c>
      <c r="CA41" s="91">
        <v>-1.5040134697787939E-2</v>
      </c>
      <c r="CB41" s="92">
        <v>-8.968153602380716E-3</v>
      </c>
    </row>
    <row r="42" spans="1:80" x14ac:dyDescent="0.4">
      <c r="A42" s="89"/>
      <c r="B42" s="64" t="s">
        <v>297</v>
      </c>
      <c r="C42" s="165" t="s">
        <v>182</v>
      </c>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v>0</v>
      </c>
      <c r="AI42" s="91">
        <v>2.8974368625987705</v>
      </c>
      <c r="AJ42" s="91">
        <v>9.6609895148372367</v>
      </c>
      <c r="AK42" s="91">
        <v>25.117688783350097</v>
      </c>
      <c r="AL42" s="91">
        <v>51.162549786587917</v>
      </c>
      <c r="AM42" s="91">
        <v>64.624510381642168</v>
      </c>
      <c r="AN42" s="91">
        <v>96.125074410163435</v>
      </c>
      <c r="AO42" s="91">
        <v>121.31348922174391</v>
      </c>
      <c r="AP42" s="91">
        <v>183.4891118201582</v>
      </c>
      <c r="AQ42" s="91">
        <v>245.98525168976292</v>
      </c>
      <c r="AR42" s="91">
        <v>311.65002502751975</v>
      </c>
      <c r="AS42" s="91">
        <v>404.55730617143536</v>
      </c>
      <c r="AT42" s="91">
        <v>526.74289399371503</v>
      </c>
      <c r="AU42" s="91">
        <v>727.27916232282041</v>
      </c>
      <c r="AV42" s="91">
        <v>911.30117816056713</v>
      </c>
      <c r="AW42" s="91">
        <v>1137.0936137204967</v>
      </c>
      <c r="AX42" s="91">
        <v>1326.7305100097926</v>
      </c>
      <c r="AY42" s="91">
        <v>1315.095669815224</v>
      </c>
      <c r="AZ42" s="91">
        <v>1158.6590688085946</v>
      </c>
      <c r="BA42" s="91">
        <v>983.02751623229062</v>
      </c>
      <c r="BB42" s="91">
        <v>865.6060445406921</v>
      </c>
      <c r="BC42" s="91">
        <v>732.30471410880648</v>
      </c>
      <c r="BD42" s="91">
        <v>695.29899999999998</v>
      </c>
      <c r="BE42" s="91">
        <v>516.38935285708476</v>
      </c>
      <c r="BF42" s="91">
        <v>472.67557444940707</v>
      </c>
      <c r="BG42" s="91">
        <v>447.73114245890002</v>
      </c>
      <c r="BH42" s="91">
        <v>381.54500000000002</v>
      </c>
      <c r="BI42" s="91">
        <v>312.69948487280004</v>
      </c>
      <c r="BJ42" s="91">
        <v>283.48633096040004</v>
      </c>
      <c r="BK42" s="91">
        <v>247.75242540999994</v>
      </c>
      <c r="BL42" s="91">
        <v>214.94080607999948</v>
      </c>
      <c r="BM42" s="91">
        <v>178.47690458000002</v>
      </c>
      <c r="BN42" s="91">
        <v>157.3975611810487</v>
      </c>
      <c r="BO42" s="91">
        <v>126.20802807750385</v>
      </c>
      <c r="BP42" s="91">
        <v>83.64950086597598</v>
      </c>
      <c r="BQ42" s="91">
        <v>28.147541303938436</v>
      </c>
      <c r="BR42" s="91">
        <v>5.1593174300000015</v>
      </c>
      <c r="BS42" s="91">
        <v>1.0592838701935048</v>
      </c>
      <c r="BT42" s="91">
        <v>0.17391819817584997</v>
      </c>
      <c r="BU42" s="91">
        <v>9.1004650236962456E-2</v>
      </c>
      <c r="BV42" s="91">
        <v>-1.9863931980002084E-2</v>
      </c>
      <c r="BW42" s="91">
        <v>9.548379283219631E-3</v>
      </c>
      <c r="BX42" s="91">
        <v>-1.1181692729905063E-3</v>
      </c>
      <c r="BY42" s="91">
        <v>-6.6412636923208687E-4</v>
      </c>
      <c r="BZ42" s="91">
        <v>-3.9561762422159419E-4</v>
      </c>
      <c r="CA42" s="91">
        <v>-2.3589945789182385E-4</v>
      </c>
      <c r="CB42" s="92">
        <v>-1.4066247514414696E-4</v>
      </c>
    </row>
    <row r="43" spans="1:80" ht="25.5" customHeight="1" x14ac:dyDescent="0.4">
      <c r="A43" s="89"/>
      <c r="B43" s="50" t="s">
        <v>289</v>
      </c>
      <c r="C43" s="165"/>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v>715.29671786231086</v>
      </c>
      <c r="AI43" s="91">
        <v>752.03729900000008</v>
      </c>
      <c r="AJ43" s="91">
        <v>1044.5315915384615</v>
      </c>
      <c r="AK43" s="91">
        <v>1759.6079995000002</v>
      </c>
      <c r="AL43" s="91">
        <v>2920.6913872499999</v>
      </c>
      <c r="AM43" s="91">
        <v>3728.8582142499999</v>
      </c>
      <c r="AN43" s="91">
        <v>4266.2066212499994</v>
      </c>
      <c r="AO43" s="91">
        <v>4908.8906778571427</v>
      </c>
      <c r="AP43" s="91">
        <v>5267.6425555999995</v>
      </c>
      <c r="AQ43" s="91">
        <v>5101.8941500000001</v>
      </c>
      <c r="AR43" s="91">
        <v>4426.0124669999996</v>
      </c>
      <c r="AS43" s="91">
        <v>4230.9712953333328</v>
      </c>
      <c r="AT43" s="91">
        <v>5016.109444333335</v>
      </c>
      <c r="AU43" s="91">
        <v>6837.1401795117308</v>
      </c>
      <c r="AV43" s="91">
        <v>8511.8200803333348</v>
      </c>
      <c r="AW43" s="91">
        <v>9342.0904343333332</v>
      </c>
      <c r="AX43" s="91">
        <v>9675.5949999999993</v>
      </c>
      <c r="AY43" s="91">
        <v>10107.044</v>
      </c>
      <c r="AZ43" s="91">
        <v>8242.1565198265725</v>
      </c>
      <c r="BA43" s="91">
        <v>6089.4680000000008</v>
      </c>
      <c r="BB43" s="91">
        <v>6064.2970000000005</v>
      </c>
      <c r="BC43" s="91">
        <v>5972.3520000000008</v>
      </c>
      <c r="BD43" s="91">
        <v>6144.9049999999988</v>
      </c>
      <c r="BE43" s="91">
        <v>6359.7761194121722</v>
      </c>
      <c r="BF43" s="91">
        <v>6177.2107109526005</v>
      </c>
      <c r="BG43" s="91">
        <v>6635.40725241993</v>
      </c>
      <c r="BH43" s="91">
        <v>6750.9130000000005</v>
      </c>
      <c r="BI43" s="91">
        <v>6623.9960046050001</v>
      </c>
      <c r="BJ43" s="91">
        <v>6788.7708489100005</v>
      </c>
      <c r="BK43" s="91">
        <v>7290.4738887753147</v>
      </c>
      <c r="BL43" s="91">
        <v>7229.0433295422672</v>
      </c>
      <c r="BM43" s="91">
        <v>7496.7875480742032</v>
      </c>
      <c r="BN43" s="91">
        <v>7223.1762919586681</v>
      </c>
      <c r="BO43" s="91">
        <v>6546.1577279129015</v>
      </c>
      <c r="BP43" s="91">
        <v>5016.6436447824599</v>
      </c>
      <c r="BQ43" s="91">
        <v>3410.651326137533</v>
      </c>
      <c r="BR43" s="91">
        <v>2773.9850550374172</v>
      </c>
      <c r="BS43" s="91">
        <v>2458.8870452877059</v>
      </c>
      <c r="BT43" s="91">
        <v>2172.7023094668471</v>
      </c>
      <c r="BU43" s="91">
        <v>2096.0922426807024</v>
      </c>
      <c r="BV43" s="91">
        <v>1806.7634970365709</v>
      </c>
      <c r="BW43" s="91">
        <v>1359.7863017822961</v>
      </c>
      <c r="BX43" s="91">
        <v>2180.4773011461539</v>
      </c>
      <c r="BY43" s="91">
        <v>2198.5356023897834</v>
      </c>
      <c r="BZ43" s="91">
        <v>2296.1481493640372</v>
      </c>
      <c r="CA43" s="91">
        <v>2349.4165092286535</v>
      </c>
      <c r="CB43" s="92">
        <v>2407.2717020969772</v>
      </c>
    </row>
    <row r="44" spans="1:80" x14ac:dyDescent="0.4">
      <c r="A44" s="89"/>
      <c r="B44" s="64" t="s">
        <v>303</v>
      </c>
      <c r="C44" s="165" t="s">
        <v>189</v>
      </c>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v>0</v>
      </c>
      <c r="AI44" s="91">
        <v>2.0791458048585989</v>
      </c>
      <c r="AJ44" s="91">
        <v>3.7424624487454778</v>
      </c>
      <c r="AK44" s="91">
        <v>4.7820353511747768</v>
      </c>
      <c r="AL44" s="91">
        <v>8.1086686389485365</v>
      </c>
      <c r="AM44" s="91">
        <v>21.623116370529431</v>
      </c>
      <c r="AN44" s="91">
        <v>41.582916097171989</v>
      </c>
      <c r="AO44" s="91">
        <v>72.35427400907929</v>
      </c>
      <c r="AP44" s="91">
        <v>103.95729024293001</v>
      </c>
      <c r="AQ44" s="91">
        <v>139.51068350601201</v>
      </c>
      <c r="AR44" s="91">
        <v>182.54900166658501</v>
      </c>
      <c r="AS44" s="91">
        <v>229.74561143687527</v>
      </c>
      <c r="AT44" s="91">
        <v>251.9138825897187</v>
      </c>
      <c r="AU44" s="91">
        <v>322.46952062524298</v>
      </c>
      <c r="AV44" s="91">
        <v>389.73388162224228</v>
      </c>
      <c r="AW44" s="91">
        <v>462.72661970850959</v>
      </c>
      <c r="AX44" s="91">
        <v>478.80049192921024</v>
      </c>
      <c r="AY44" s="91">
        <v>480.76420050781519</v>
      </c>
      <c r="AZ44" s="91">
        <v>487.18098724935635</v>
      </c>
      <c r="BA44" s="91">
        <v>493.93324999863</v>
      </c>
      <c r="BB44" s="91">
        <v>496.25659195105163</v>
      </c>
      <c r="BC44" s="91">
        <v>496.5127764741809</v>
      </c>
      <c r="BD44" s="91">
        <v>485.25471579187501</v>
      </c>
      <c r="BE44" s="91">
        <v>489.04849039406668</v>
      </c>
      <c r="BF44" s="91">
        <v>147.12428187369665</v>
      </c>
      <c r="BG44" s="91">
        <v>64.975747559198723</v>
      </c>
      <c r="BH44" s="91">
        <v>0</v>
      </c>
      <c r="BI44" s="91">
        <v>0</v>
      </c>
      <c r="BJ44" s="91">
        <v>0</v>
      </c>
      <c r="BK44" s="91">
        <v>0</v>
      </c>
      <c r="BL44" s="91">
        <v>0</v>
      </c>
      <c r="BM44" s="91">
        <v>0</v>
      </c>
      <c r="BN44" s="91">
        <v>0</v>
      </c>
      <c r="BO44" s="91">
        <v>0</v>
      </c>
      <c r="BP44" s="91">
        <v>0</v>
      </c>
      <c r="BQ44" s="91">
        <v>0</v>
      </c>
      <c r="BR44" s="91">
        <v>0</v>
      </c>
      <c r="BS44" s="91">
        <v>0</v>
      </c>
      <c r="BT44" s="91">
        <v>0</v>
      </c>
      <c r="BU44" s="91">
        <v>0</v>
      </c>
      <c r="BV44" s="91">
        <v>0</v>
      </c>
      <c r="BW44" s="91">
        <v>0</v>
      </c>
      <c r="BX44" s="91">
        <v>0</v>
      </c>
      <c r="BY44" s="91">
        <v>0</v>
      </c>
      <c r="BZ44" s="91">
        <v>0</v>
      </c>
      <c r="CA44" s="91">
        <v>0</v>
      </c>
      <c r="CB44" s="92">
        <v>0</v>
      </c>
    </row>
    <row r="45" spans="1:80" x14ac:dyDescent="0.4">
      <c r="A45" s="89"/>
      <c r="B45" s="64" t="s">
        <v>304</v>
      </c>
      <c r="C45" s="165" t="s">
        <v>189</v>
      </c>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f t="shared" ref="AH45:CB45" si="5">AH43-AH44</f>
        <v>715.29671786231086</v>
      </c>
      <c r="AI45" s="91">
        <f t="shared" si="5"/>
        <v>749.95815319514145</v>
      </c>
      <c r="AJ45" s="91">
        <f t="shared" si="5"/>
        <v>1040.789129089716</v>
      </c>
      <c r="AK45" s="91">
        <f t="shared" si="5"/>
        <v>1754.8259641488255</v>
      </c>
      <c r="AL45" s="91">
        <f t="shared" si="5"/>
        <v>2912.5827186110514</v>
      </c>
      <c r="AM45" s="91">
        <f t="shared" si="5"/>
        <v>3707.2350978794707</v>
      </c>
      <c r="AN45" s="91">
        <f t="shared" si="5"/>
        <v>4224.6237051528278</v>
      </c>
      <c r="AO45" s="91">
        <f t="shared" si="5"/>
        <v>4836.5364038480639</v>
      </c>
      <c r="AP45" s="91">
        <f t="shared" si="5"/>
        <v>5163.6852653570695</v>
      </c>
      <c r="AQ45" s="91">
        <f t="shared" si="5"/>
        <v>4962.3834664939877</v>
      </c>
      <c r="AR45" s="91">
        <f t="shared" si="5"/>
        <v>4243.4634653334142</v>
      </c>
      <c r="AS45" s="91">
        <f t="shared" si="5"/>
        <v>4001.2256838964577</v>
      </c>
      <c r="AT45" s="91">
        <f t="shared" si="5"/>
        <v>4764.1955617436161</v>
      </c>
      <c r="AU45" s="91">
        <f t="shared" si="5"/>
        <v>6514.6706588864881</v>
      </c>
      <c r="AV45" s="91">
        <f t="shared" si="5"/>
        <v>8122.0861987110929</v>
      </c>
      <c r="AW45" s="91">
        <f t="shared" si="5"/>
        <v>8879.3638146248231</v>
      </c>
      <c r="AX45" s="91">
        <f t="shared" si="5"/>
        <v>9196.7945080707887</v>
      </c>
      <c r="AY45" s="91">
        <f t="shared" si="5"/>
        <v>9626.2797994921839</v>
      </c>
      <c r="AZ45" s="91">
        <f t="shared" si="5"/>
        <v>7754.9755325772167</v>
      </c>
      <c r="BA45" s="91">
        <f t="shared" si="5"/>
        <v>5595.5347500013704</v>
      </c>
      <c r="BB45" s="91">
        <f t="shared" si="5"/>
        <v>5568.0404080489488</v>
      </c>
      <c r="BC45" s="91">
        <f t="shared" si="5"/>
        <v>5475.8392235258198</v>
      </c>
      <c r="BD45" s="91">
        <f t="shared" si="5"/>
        <v>5659.6502842081236</v>
      </c>
      <c r="BE45" s="91">
        <f t="shared" si="5"/>
        <v>5870.7276290181053</v>
      </c>
      <c r="BF45" s="91">
        <f t="shared" si="5"/>
        <v>6030.0864290789041</v>
      </c>
      <c r="BG45" s="91">
        <f t="shared" si="5"/>
        <v>6570.4315048607314</v>
      </c>
      <c r="BH45" s="91">
        <f t="shared" si="5"/>
        <v>6750.9130000000005</v>
      </c>
      <c r="BI45" s="91">
        <f t="shared" si="5"/>
        <v>6623.9960046050001</v>
      </c>
      <c r="BJ45" s="91">
        <f t="shared" si="5"/>
        <v>6788.7708489100005</v>
      </c>
      <c r="BK45" s="91">
        <f t="shared" si="5"/>
        <v>7290.4738887753147</v>
      </c>
      <c r="BL45" s="91">
        <f t="shared" si="5"/>
        <v>7229.0433295422672</v>
      </c>
      <c r="BM45" s="91">
        <f t="shared" si="5"/>
        <v>7496.7875480742032</v>
      </c>
      <c r="BN45" s="91">
        <f t="shared" si="5"/>
        <v>7223.1762919586681</v>
      </c>
      <c r="BO45" s="91">
        <f t="shared" si="5"/>
        <v>6546.1577279129015</v>
      </c>
      <c r="BP45" s="91">
        <f t="shared" si="5"/>
        <v>5016.6436447824599</v>
      </c>
      <c r="BQ45" s="91">
        <f t="shared" si="5"/>
        <v>3410.651326137533</v>
      </c>
      <c r="BR45" s="91">
        <f t="shared" si="5"/>
        <v>2773.9850550374172</v>
      </c>
      <c r="BS45" s="91">
        <f t="shared" si="5"/>
        <v>2458.8870452877059</v>
      </c>
      <c r="BT45" s="91">
        <f t="shared" si="5"/>
        <v>2172.7023094668471</v>
      </c>
      <c r="BU45" s="91">
        <f t="shared" si="5"/>
        <v>2096.0922426807024</v>
      </c>
      <c r="BV45" s="91">
        <f t="shared" si="5"/>
        <v>1806.7634970365709</v>
      </c>
      <c r="BW45" s="91">
        <f t="shared" si="5"/>
        <v>1359.7863017822961</v>
      </c>
      <c r="BX45" s="91">
        <f t="shared" si="5"/>
        <v>2180.4773011461539</v>
      </c>
      <c r="BY45" s="91">
        <f t="shared" si="5"/>
        <v>2198.5356023897834</v>
      </c>
      <c r="BZ45" s="91">
        <f t="shared" si="5"/>
        <v>2296.1481493640372</v>
      </c>
      <c r="CA45" s="91">
        <f t="shared" si="5"/>
        <v>2349.4165092286535</v>
      </c>
      <c r="CB45" s="92">
        <f t="shared" si="5"/>
        <v>2407.2717020969772</v>
      </c>
    </row>
    <row r="46" spans="1:80" x14ac:dyDescent="0.4">
      <c r="A46" s="89"/>
      <c r="B46" s="50" t="s">
        <v>206</v>
      </c>
      <c r="C46" s="165" t="s">
        <v>189</v>
      </c>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v>0</v>
      </c>
      <c r="AI46" s="91">
        <v>0</v>
      </c>
      <c r="AJ46" s="91">
        <v>0</v>
      </c>
      <c r="AK46" s="91">
        <v>0</v>
      </c>
      <c r="AL46" s="91">
        <v>0</v>
      </c>
      <c r="AM46" s="91">
        <v>0</v>
      </c>
      <c r="AN46" s="91">
        <v>0</v>
      </c>
      <c r="AO46" s="91">
        <v>0</v>
      </c>
      <c r="AP46" s="91">
        <v>0</v>
      </c>
      <c r="AQ46" s="91">
        <v>0</v>
      </c>
      <c r="AR46" s="91">
        <v>1.2749999999999999</v>
      </c>
      <c r="AS46" s="91">
        <v>10.731</v>
      </c>
      <c r="AT46" s="91">
        <v>24.417000000000002</v>
      </c>
      <c r="AU46" s="91">
        <v>45.9</v>
      </c>
      <c r="AV46" s="91">
        <v>86.460999999999999</v>
      </c>
      <c r="AW46" s="91">
        <v>112.84399999999999</v>
      </c>
      <c r="AX46" s="91">
        <v>101.313</v>
      </c>
      <c r="AY46" s="91">
        <v>104.523</v>
      </c>
      <c r="AZ46" s="91">
        <v>109.417</v>
      </c>
      <c r="BA46" s="91">
        <v>107.491</v>
      </c>
      <c r="BB46" s="91">
        <v>112.054</v>
      </c>
      <c r="BC46" s="91">
        <v>125.285</v>
      </c>
      <c r="BD46" s="91">
        <v>132.35599999999999</v>
      </c>
      <c r="BE46" s="91">
        <v>148.73699999999999</v>
      </c>
      <c r="BF46" s="91">
        <v>168.34100000000001</v>
      </c>
      <c r="BG46" s="91">
        <v>189.08099999999999</v>
      </c>
      <c r="BH46" s="91">
        <v>209.41499999999999</v>
      </c>
      <c r="BI46" s="91">
        <v>231.1134238570055</v>
      </c>
      <c r="BJ46" s="91">
        <v>259.31581324546704</v>
      </c>
      <c r="BK46" s="91">
        <v>296.238</v>
      </c>
      <c r="BL46" s="91">
        <v>324.96100000000001</v>
      </c>
      <c r="BM46" s="91">
        <v>341.1</v>
      </c>
      <c r="BN46" s="91">
        <v>349.83600000000001</v>
      </c>
      <c r="BO46" s="91">
        <v>325.97800000000001</v>
      </c>
      <c r="BP46" s="91">
        <v>304.01600000000002</v>
      </c>
      <c r="BQ46" s="91">
        <v>285.58</v>
      </c>
      <c r="BR46" s="91">
        <v>271.61900000000003</v>
      </c>
      <c r="BS46" s="91">
        <v>0</v>
      </c>
      <c r="BT46" s="91">
        <v>0</v>
      </c>
      <c r="BU46" s="91">
        <v>0</v>
      </c>
      <c r="BV46" s="91">
        <v>0</v>
      </c>
      <c r="BW46" s="91">
        <v>0</v>
      </c>
      <c r="BX46" s="91">
        <v>0</v>
      </c>
      <c r="BY46" s="91">
        <v>0</v>
      </c>
      <c r="BZ46" s="91">
        <v>0</v>
      </c>
      <c r="CA46" s="91">
        <v>0</v>
      </c>
      <c r="CB46" s="92">
        <v>0</v>
      </c>
    </row>
    <row r="47" spans="1:80" x14ac:dyDescent="0.4">
      <c r="A47" s="89"/>
      <c r="B47" s="50" t="s">
        <v>24</v>
      </c>
      <c r="C47" s="165" t="s">
        <v>179</v>
      </c>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v>161.73750043946862</v>
      </c>
      <c r="AI47" s="91">
        <v>181.19930304374824</v>
      </c>
      <c r="AJ47" s="91">
        <v>207.23872922573543</v>
      </c>
      <c r="AK47" s="91">
        <v>229.22300541816915</v>
      </c>
      <c r="AL47" s="91">
        <v>237.82502414359607</v>
      </c>
      <c r="AM47" s="91">
        <v>263.29748759525484</v>
      </c>
      <c r="AN47" s="91">
        <v>280.03659140788017</v>
      </c>
      <c r="AO47" s="91">
        <v>303.19546442134015</v>
      </c>
      <c r="AP47" s="91">
        <v>298.81489967459271</v>
      </c>
      <c r="AQ47" s="91">
        <v>306.83950617311092</v>
      </c>
      <c r="AR47" s="91">
        <v>302.19593117391207</v>
      </c>
      <c r="AS47" s="91">
        <v>317.85822245272215</v>
      </c>
      <c r="AT47" s="91">
        <v>348.66984352187495</v>
      </c>
      <c r="AU47" s="91">
        <v>396.66213285957724</v>
      </c>
      <c r="AV47" s="91">
        <v>399.51533573963235</v>
      </c>
      <c r="AW47" s="91">
        <v>402.25121585872171</v>
      </c>
      <c r="AX47" s="91">
        <v>421.20154669082063</v>
      </c>
      <c r="AY47" s="91">
        <v>436.36725298340411</v>
      </c>
      <c r="AZ47" s="91">
        <v>458.99338593739583</v>
      </c>
      <c r="BA47" s="91">
        <v>461.28420947497807</v>
      </c>
      <c r="BB47" s="91">
        <v>472.51720492423391</v>
      </c>
      <c r="BC47" s="91">
        <v>465.44604660798586</v>
      </c>
      <c r="BD47" s="91">
        <v>456.483</v>
      </c>
      <c r="BE47" s="91">
        <v>465.81517196123633</v>
      </c>
      <c r="BF47" s="91">
        <v>459.86098397608805</v>
      </c>
      <c r="BG47" s="91">
        <v>474.08928444871651</v>
      </c>
      <c r="BH47" s="91">
        <v>464.36799999999999</v>
      </c>
      <c r="BI47" s="91">
        <v>457.05108711905029</v>
      </c>
      <c r="BJ47" s="91">
        <v>449.82467542373149</v>
      </c>
      <c r="BK47" s="91">
        <v>423.07557421483176</v>
      </c>
      <c r="BL47" s="91">
        <v>351.82365625768108</v>
      </c>
      <c r="BM47" s="91">
        <v>356.74274253656409</v>
      </c>
      <c r="BN47" s="91">
        <v>403.58508928024094</v>
      </c>
      <c r="BO47" s="91">
        <v>392.86659263963156</v>
      </c>
      <c r="BP47" s="91">
        <v>389.19540725625791</v>
      </c>
      <c r="BQ47" s="91">
        <v>374.71814512820708</v>
      </c>
      <c r="BR47" s="91">
        <v>367.9651481339838</v>
      </c>
      <c r="BS47" s="91">
        <v>347.03060098616504</v>
      </c>
      <c r="BT47" s="91">
        <v>335.96227386413756</v>
      </c>
      <c r="BU47" s="91">
        <v>327.96293955839906</v>
      </c>
      <c r="BV47" s="91">
        <v>329.60988280004807</v>
      </c>
      <c r="BW47" s="91">
        <v>326.83825754787381</v>
      </c>
      <c r="BX47" s="91">
        <v>293.66674555795879</v>
      </c>
      <c r="BY47" s="91">
        <v>292.46342044256983</v>
      </c>
      <c r="BZ47" s="91">
        <v>293.02896056501874</v>
      </c>
      <c r="CA47" s="91">
        <v>294.86248125443961</v>
      </c>
      <c r="CB47" s="92">
        <v>292.47518256479077</v>
      </c>
    </row>
    <row r="48" spans="1:80" ht="25.5" customHeight="1" x14ac:dyDescent="0.4">
      <c r="A48" s="89"/>
      <c r="B48" s="96" t="s">
        <v>305</v>
      </c>
      <c r="C48" s="165" t="s">
        <v>189</v>
      </c>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90.849720650000009</v>
      </c>
      <c r="BM48" s="91">
        <v>106.96880001999999</v>
      </c>
      <c r="BN48" s="91">
        <v>109.92031101000002</v>
      </c>
      <c r="BO48" s="91">
        <v>115.96021940000001</v>
      </c>
      <c r="BP48" s="91">
        <v>110.02752643000001</v>
      </c>
      <c r="BQ48" s="91">
        <v>101.38309716000001</v>
      </c>
      <c r="BR48" s="91">
        <v>15.698963300000001</v>
      </c>
      <c r="BS48" s="91">
        <v>0</v>
      </c>
      <c r="BT48" s="91">
        <v>0</v>
      </c>
      <c r="BU48" s="91">
        <v>0</v>
      </c>
      <c r="BV48" s="91">
        <v>0</v>
      </c>
      <c r="BW48" s="91">
        <v>0</v>
      </c>
      <c r="BX48" s="91">
        <v>0</v>
      </c>
      <c r="BY48" s="91">
        <v>0</v>
      </c>
      <c r="BZ48" s="91">
        <v>0</v>
      </c>
      <c r="CA48" s="91">
        <v>0</v>
      </c>
      <c r="CB48" s="92">
        <v>0</v>
      </c>
    </row>
    <row r="49" spans="1:80" x14ac:dyDescent="0.4">
      <c r="A49" s="89"/>
      <c r="B49" s="96" t="s">
        <v>210</v>
      </c>
      <c r="C49" s="165" t="s">
        <v>179</v>
      </c>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5.2569999999999997</v>
      </c>
      <c r="BF49" s="91">
        <v>5.6630000000000003</v>
      </c>
      <c r="BG49" s="91">
        <v>4.9935427399999996</v>
      </c>
      <c r="BH49" s="91">
        <v>18.285</v>
      </c>
      <c r="BI49" s="91">
        <v>38.134147140000003</v>
      </c>
      <c r="BJ49" s="91">
        <v>40.277408909999998</v>
      </c>
      <c r="BK49" s="91">
        <v>46.931080800000004</v>
      </c>
      <c r="BL49" s="91">
        <v>38.630065660000305</v>
      </c>
      <c r="BM49" s="91">
        <v>48.46444386000001</v>
      </c>
      <c r="BN49" s="91">
        <v>60.721072239999998</v>
      </c>
      <c r="BO49" s="91">
        <v>52.361478550000008</v>
      </c>
      <c r="BP49" s="91">
        <v>56.829980329999998</v>
      </c>
      <c r="BQ49" s="91">
        <v>0.62293946000000011</v>
      </c>
      <c r="BR49" s="91">
        <v>0.20971916999999998</v>
      </c>
      <c r="BS49" s="91">
        <v>0.15176113999999999</v>
      </c>
      <c r="BT49" s="91">
        <v>0</v>
      </c>
      <c r="BU49" s="91">
        <v>0</v>
      </c>
      <c r="BV49" s="91">
        <v>0</v>
      </c>
      <c r="BW49" s="91">
        <v>0</v>
      </c>
      <c r="BX49" s="91">
        <v>0</v>
      </c>
      <c r="BY49" s="91">
        <v>0</v>
      </c>
      <c r="BZ49" s="91">
        <v>0</v>
      </c>
      <c r="CA49" s="91">
        <v>0</v>
      </c>
      <c r="CB49" s="92">
        <v>0</v>
      </c>
    </row>
    <row r="50" spans="1:80" x14ac:dyDescent="0.4">
      <c r="A50" s="89"/>
      <c r="B50" s="96" t="s">
        <v>211</v>
      </c>
      <c r="C50" s="165"/>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f t="shared" ref="AH50:CB50" si="6">AH51+AH52</f>
        <v>0</v>
      </c>
      <c r="AI50" s="91">
        <f t="shared" si="6"/>
        <v>0</v>
      </c>
      <c r="AJ50" s="91">
        <f t="shared" si="6"/>
        <v>0</v>
      </c>
      <c r="AK50" s="91">
        <f t="shared" si="6"/>
        <v>0</v>
      </c>
      <c r="AL50" s="91">
        <f t="shared" si="6"/>
        <v>0</v>
      </c>
      <c r="AM50" s="91">
        <f t="shared" si="6"/>
        <v>0</v>
      </c>
      <c r="AN50" s="91">
        <f t="shared" si="6"/>
        <v>0</v>
      </c>
      <c r="AO50" s="91">
        <f t="shared" si="6"/>
        <v>0</v>
      </c>
      <c r="AP50" s="91">
        <f t="shared" si="6"/>
        <v>0</v>
      </c>
      <c r="AQ50" s="91">
        <f t="shared" si="6"/>
        <v>0</v>
      </c>
      <c r="AR50" s="91">
        <f t="shared" si="6"/>
        <v>0</v>
      </c>
      <c r="AS50" s="91">
        <f t="shared" si="6"/>
        <v>0</v>
      </c>
      <c r="AT50" s="91">
        <f t="shared" si="6"/>
        <v>0</v>
      </c>
      <c r="AU50" s="91">
        <f t="shared" si="6"/>
        <v>0</v>
      </c>
      <c r="AV50" s="91">
        <f t="shared" si="6"/>
        <v>0</v>
      </c>
      <c r="AW50" s="91">
        <f t="shared" si="6"/>
        <v>0</v>
      </c>
      <c r="AX50" s="91">
        <f t="shared" si="6"/>
        <v>0</v>
      </c>
      <c r="AY50" s="91">
        <f t="shared" si="6"/>
        <v>0</v>
      </c>
      <c r="AZ50" s="91">
        <f t="shared" si="6"/>
        <v>1951.6384801734266</v>
      </c>
      <c r="BA50" s="91">
        <f t="shared" si="6"/>
        <v>3563.4660000000003</v>
      </c>
      <c r="BB50" s="91">
        <f t="shared" si="6"/>
        <v>3252.6930000000002</v>
      </c>
      <c r="BC50" s="91">
        <f t="shared" si="6"/>
        <v>2970.0860000000002</v>
      </c>
      <c r="BD50" s="91">
        <f t="shared" si="6"/>
        <v>2577.2200000000003</v>
      </c>
      <c r="BE50" s="91">
        <f t="shared" si="6"/>
        <v>2321.5709014073173</v>
      </c>
      <c r="BF50" s="91">
        <f t="shared" si="6"/>
        <v>2334.3028686900002</v>
      </c>
      <c r="BG50" s="91">
        <f t="shared" si="6"/>
        <v>2303.3011110305724</v>
      </c>
      <c r="BH50" s="91">
        <f t="shared" si="6"/>
        <v>2061.6019999999999</v>
      </c>
      <c r="BI50" s="91">
        <f t="shared" si="6"/>
        <v>2287.0807465299326</v>
      </c>
      <c r="BJ50" s="91">
        <f t="shared" si="6"/>
        <v>2427.5737562281042</v>
      </c>
      <c r="BK50" s="91">
        <f t="shared" si="6"/>
        <v>2241.4881393452138</v>
      </c>
      <c r="BL50" s="91">
        <f t="shared" si="6"/>
        <v>2856.8277160099997</v>
      </c>
      <c r="BM50" s="91">
        <f t="shared" si="6"/>
        <v>4684.0175697100003</v>
      </c>
      <c r="BN50" s="91">
        <f t="shared" si="6"/>
        <v>4473.4852258236315</v>
      </c>
      <c r="BO50" s="91">
        <f t="shared" si="6"/>
        <v>4933.9849943699983</v>
      </c>
      <c r="BP50" s="91">
        <f t="shared" si="6"/>
        <v>5169.8070100499999</v>
      </c>
      <c r="BQ50" s="91">
        <f t="shared" si="6"/>
        <v>4338.0295486261903</v>
      </c>
      <c r="BR50" s="91">
        <f t="shared" si="6"/>
        <v>3065.0410876799992</v>
      </c>
      <c r="BS50" s="91">
        <f t="shared" si="6"/>
        <v>2313.51601579</v>
      </c>
      <c r="BT50" s="91">
        <f t="shared" si="6"/>
        <v>1875.4784224599998</v>
      </c>
      <c r="BU50" s="91">
        <f t="shared" si="6"/>
        <v>1666.9844684099987</v>
      </c>
      <c r="BV50" s="91">
        <f t="shared" si="6"/>
        <v>1297.9962034199998</v>
      </c>
      <c r="BW50" s="91">
        <f t="shared" si="6"/>
        <v>720.89847171166491</v>
      </c>
      <c r="BX50" s="91">
        <f t="shared" si="6"/>
        <v>2413.3481147665639</v>
      </c>
      <c r="BY50" s="91">
        <f t="shared" si="6"/>
        <v>2486.6229389067007</v>
      </c>
      <c r="BZ50" s="91">
        <f t="shared" si="6"/>
        <v>2595.0167355612734</v>
      </c>
      <c r="CA50" s="91">
        <f t="shared" si="6"/>
        <v>2705.9025501761116</v>
      </c>
      <c r="CB50" s="92">
        <f t="shared" si="6"/>
        <v>2841.4542962445453</v>
      </c>
    </row>
    <row r="51" spans="1:80" x14ac:dyDescent="0.4">
      <c r="A51" s="89"/>
      <c r="B51" s="64" t="s">
        <v>186</v>
      </c>
      <c r="C51" s="165" t="s">
        <v>182</v>
      </c>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v>0</v>
      </c>
      <c r="AI51" s="91">
        <v>0</v>
      </c>
      <c r="AJ51" s="91">
        <v>0</v>
      </c>
      <c r="AK51" s="91">
        <v>0</v>
      </c>
      <c r="AL51" s="91">
        <v>0</v>
      </c>
      <c r="AM51" s="91">
        <v>0</v>
      </c>
      <c r="AN51" s="91">
        <v>0</v>
      </c>
      <c r="AO51" s="91">
        <v>0</v>
      </c>
      <c r="AP51" s="91">
        <v>0</v>
      </c>
      <c r="AQ51" s="91">
        <v>0</v>
      </c>
      <c r="AR51" s="91">
        <v>0</v>
      </c>
      <c r="AS51" s="91">
        <v>0</v>
      </c>
      <c r="AT51" s="91">
        <v>0</v>
      </c>
      <c r="AU51" s="91">
        <v>0</v>
      </c>
      <c r="AV51" s="91">
        <v>0</v>
      </c>
      <c r="AW51" s="91">
        <v>0</v>
      </c>
      <c r="AX51" s="91">
        <v>0</v>
      </c>
      <c r="AY51" s="91">
        <v>0</v>
      </c>
      <c r="AZ51" s="91">
        <v>332.70800000000008</v>
      </c>
      <c r="BA51" s="91">
        <v>475.00800000000004</v>
      </c>
      <c r="BB51" s="91">
        <v>474.24400000000003</v>
      </c>
      <c r="BC51" s="91">
        <v>459.01900000000001</v>
      </c>
      <c r="BD51" s="91">
        <v>446.95400000000001</v>
      </c>
      <c r="BE51" s="91">
        <v>469.76190140731705</v>
      </c>
      <c r="BF51" s="91">
        <v>518.64773074999994</v>
      </c>
      <c r="BG51" s="91">
        <v>507.20891397539998</v>
      </c>
      <c r="BH51" s="91">
        <v>445.23599999999999</v>
      </c>
      <c r="BI51" s="91">
        <v>486.24370455000002</v>
      </c>
      <c r="BJ51" s="91">
        <v>477.92547793</v>
      </c>
      <c r="BK51" s="91">
        <v>424.03039473491737</v>
      </c>
      <c r="BL51" s="91">
        <v>727.70019646000003</v>
      </c>
      <c r="BM51" s="91">
        <v>1088.6921164999999</v>
      </c>
      <c r="BN51" s="91">
        <v>801.16036899012533</v>
      </c>
      <c r="BO51" s="91">
        <v>749.87685299999998</v>
      </c>
      <c r="BP51" s="91">
        <v>662.33543288999988</v>
      </c>
      <c r="BQ51" s="91">
        <v>526.70929591000004</v>
      </c>
      <c r="BR51" s="91">
        <v>369.21073870999999</v>
      </c>
      <c r="BS51" s="91">
        <v>309.89859552000007</v>
      </c>
      <c r="BT51" s="91">
        <v>264.26859475999998</v>
      </c>
      <c r="BU51" s="91">
        <v>224.26502880999996</v>
      </c>
      <c r="BV51" s="91">
        <v>154.43653190999999</v>
      </c>
      <c r="BW51" s="91">
        <v>98.010375003893358</v>
      </c>
      <c r="BX51" s="91">
        <v>335.4698621688753</v>
      </c>
      <c r="BY51" s="91">
        <v>341.10939659786669</v>
      </c>
      <c r="BZ51" s="91">
        <v>351.07207282652689</v>
      </c>
      <c r="CA51" s="91">
        <v>357.2859817880269</v>
      </c>
      <c r="CB51" s="92">
        <v>387.55087688571939</v>
      </c>
    </row>
    <row r="52" spans="1:80" x14ac:dyDescent="0.4">
      <c r="A52" s="89"/>
      <c r="B52" s="64" t="s">
        <v>300</v>
      </c>
      <c r="C52" s="165" t="s">
        <v>189</v>
      </c>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91">
        <v>1618.9304801734265</v>
      </c>
      <c r="BA52" s="91">
        <v>3088.4580000000001</v>
      </c>
      <c r="BB52" s="91">
        <v>2778.4490000000001</v>
      </c>
      <c r="BC52" s="91">
        <v>2511.067</v>
      </c>
      <c r="BD52" s="91">
        <v>2130.2660000000001</v>
      </c>
      <c r="BE52" s="91">
        <v>1851.8090000000002</v>
      </c>
      <c r="BF52" s="91">
        <v>1815.6551379400003</v>
      </c>
      <c r="BG52" s="91">
        <v>1796.0921970551724</v>
      </c>
      <c r="BH52" s="91">
        <v>1616.366</v>
      </c>
      <c r="BI52" s="91">
        <v>1800.8370419799328</v>
      </c>
      <c r="BJ52" s="91">
        <v>1949.6482782981043</v>
      </c>
      <c r="BK52" s="91">
        <v>1817.4577446102965</v>
      </c>
      <c r="BL52" s="91">
        <v>2129.1275195499998</v>
      </c>
      <c r="BM52" s="91">
        <v>3595.32545321</v>
      </c>
      <c r="BN52" s="91">
        <v>3672.3248568335066</v>
      </c>
      <c r="BO52" s="91">
        <v>4184.1081413699985</v>
      </c>
      <c r="BP52" s="91">
        <v>4507.4715771600004</v>
      </c>
      <c r="BQ52" s="91">
        <v>3811.3202527161902</v>
      </c>
      <c r="BR52" s="91">
        <v>2695.8303489699992</v>
      </c>
      <c r="BS52" s="91">
        <v>2003.6174202700001</v>
      </c>
      <c r="BT52" s="91">
        <v>1611.2098276999998</v>
      </c>
      <c r="BU52" s="91">
        <v>1442.7194395999989</v>
      </c>
      <c r="BV52" s="91">
        <v>1143.5596715099998</v>
      </c>
      <c r="BW52" s="91">
        <v>622.88809670777152</v>
      </c>
      <c r="BX52" s="91">
        <v>2077.8782525976885</v>
      </c>
      <c r="BY52" s="91">
        <v>2145.5135423088341</v>
      </c>
      <c r="BZ52" s="91">
        <v>2243.9446627347465</v>
      </c>
      <c r="CA52" s="91">
        <v>2348.6165683880845</v>
      </c>
      <c r="CB52" s="92">
        <v>2453.9034193588259</v>
      </c>
    </row>
    <row r="53" spans="1:80" ht="26.25" customHeight="1" x14ac:dyDescent="0.4">
      <c r="A53" s="89"/>
      <c r="B53" s="50" t="s">
        <v>212</v>
      </c>
      <c r="C53" s="165" t="s">
        <v>182</v>
      </c>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v>105</v>
      </c>
      <c r="AI53" s="91">
        <v>125</v>
      </c>
      <c r="AJ53" s="91">
        <v>149</v>
      </c>
      <c r="AK53" s="91">
        <v>158</v>
      </c>
      <c r="AL53" s="91">
        <v>152</v>
      </c>
      <c r="AM53" s="91">
        <v>141</v>
      </c>
      <c r="AN53" s="91">
        <v>161</v>
      </c>
      <c r="AO53" s="91">
        <v>164</v>
      </c>
      <c r="AP53" s="91">
        <v>168.30699999999999</v>
      </c>
      <c r="AQ53" s="91">
        <v>50.746000000000002</v>
      </c>
      <c r="AR53" s="91">
        <v>26.87</v>
      </c>
      <c r="AS53" s="91">
        <v>30.309000000000001</v>
      </c>
      <c r="AT53" s="91">
        <v>33.664999999999999</v>
      </c>
      <c r="AU53" s="91">
        <v>30.951000000000001</v>
      </c>
      <c r="AV53" s="91">
        <v>31.5</v>
      </c>
      <c r="AW53" s="91">
        <v>33</v>
      </c>
      <c r="AX53" s="91">
        <v>27</v>
      </c>
      <c r="AY53" s="91">
        <v>28.556999999999999</v>
      </c>
      <c r="AZ53" s="91">
        <v>32.725000000000001</v>
      </c>
      <c r="BA53" s="91">
        <v>35.762999999999998</v>
      </c>
      <c r="BB53" s="91">
        <v>38.264000000000003</v>
      </c>
      <c r="BC53" s="91">
        <v>38.268000000000001</v>
      </c>
      <c r="BD53" s="91">
        <v>44.713000000000001</v>
      </c>
      <c r="BE53" s="91">
        <v>55.794706500000004</v>
      </c>
      <c r="BF53" s="91">
        <v>68.735896129999986</v>
      </c>
      <c r="BG53" s="91">
        <v>127.61983736719999</v>
      </c>
      <c r="BH53" s="91">
        <v>149.76499999999999</v>
      </c>
      <c r="BI53" s="91">
        <v>163.62538309999999</v>
      </c>
      <c r="BJ53" s="91">
        <v>175.38975154999997</v>
      </c>
      <c r="BK53" s="91">
        <v>246.68661228606564</v>
      </c>
      <c r="BL53" s="91">
        <v>320.89652102000002</v>
      </c>
      <c r="BM53" s="91">
        <v>344.51753750999995</v>
      </c>
      <c r="BN53" s="91">
        <v>343.25488572749998</v>
      </c>
      <c r="BO53" s="91">
        <v>365.53661895000005</v>
      </c>
      <c r="BP53" s="91">
        <v>395.77258469999998</v>
      </c>
      <c r="BQ53" s="91">
        <v>399.99203899000008</v>
      </c>
      <c r="BR53" s="91">
        <v>416.55604172</v>
      </c>
      <c r="BS53" s="91">
        <v>441.36019572999982</v>
      </c>
      <c r="BT53" s="91">
        <v>437.16954765999998</v>
      </c>
      <c r="BU53" s="91">
        <v>427.42290979000001</v>
      </c>
      <c r="BV53" s="91">
        <v>427.6445236400001</v>
      </c>
      <c r="BW53" s="91">
        <v>425.19463177937831</v>
      </c>
      <c r="BX53" s="91">
        <v>433.86836508274723</v>
      </c>
      <c r="BY53" s="91">
        <v>445.39568700519379</v>
      </c>
      <c r="BZ53" s="91">
        <v>456.63619216416163</v>
      </c>
      <c r="CA53" s="91">
        <v>471.68843884711072</v>
      </c>
      <c r="CB53" s="92">
        <v>482.7948299710651</v>
      </c>
    </row>
    <row r="54" spans="1:80" x14ac:dyDescent="0.4">
      <c r="A54" s="89"/>
      <c r="B54" s="50" t="s">
        <v>213</v>
      </c>
      <c r="C54" s="165" t="s">
        <v>182</v>
      </c>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v>16</v>
      </c>
      <c r="AI54" s="91">
        <v>16</v>
      </c>
      <c r="AJ54" s="91">
        <v>16</v>
      </c>
      <c r="AK54" s="91">
        <v>16</v>
      </c>
      <c r="AL54" s="91">
        <v>16</v>
      </c>
      <c r="AM54" s="91">
        <v>17</v>
      </c>
      <c r="AN54" s="91">
        <v>18</v>
      </c>
      <c r="AO54" s="91">
        <v>17</v>
      </c>
      <c r="AP54" s="91">
        <v>14</v>
      </c>
      <c r="AQ54" s="91">
        <v>0.434</v>
      </c>
      <c r="AR54" s="91">
        <v>0</v>
      </c>
      <c r="AS54" s="91">
        <v>0</v>
      </c>
      <c r="AT54" s="91">
        <v>0</v>
      </c>
      <c r="AU54" s="91">
        <v>0</v>
      </c>
      <c r="AV54" s="91">
        <v>0</v>
      </c>
      <c r="AW54" s="91">
        <v>0</v>
      </c>
      <c r="AX54" s="91">
        <v>0</v>
      </c>
      <c r="AY54" s="91">
        <v>0</v>
      </c>
      <c r="AZ54" s="91">
        <v>0</v>
      </c>
      <c r="BA54" s="91">
        <v>0</v>
      </c>
      <c r="BB54" s="91">
        <v>0</v>
      </c>
      <c r="BC54" s="91">
        <v>0</v>
      </c>
      <c r="BD54" s="91">
        <v>0</v>
      </c>
      <c r="BE54" s="91">
        <v>0</v>
      </c>
      <c r="BF54" s="91">
        <v>0</v>
      </c>
      <c r="BG54" s="91">
        <v>0</v>
      </c>
      <c r="BH54" s="91">
        <v>0</v>
      </c>
      <c r="BI54" s="91">
        <v>0</v>
      </c>
      <c r="BJ54" s="91">
        <v>0</v>
      </c>
      <c r="BK54" s="91">
        <v>0</v>
      </c>
      <c r="BL54" s="91">
        <v>0</v>
      </c>
      <c r="BM54" s="91">
        <v>0</v>
      </c>
      <c r="BN54" s="91">
        <v>0</v>
      </c>
      <c r="BO54" s="91">
        <v>0</v>
      </c>
      <c r="BP54" s="91">
        <v>0</v>
      </c>
      <c r="BQ54" s="91">
        <v>0</v>
      </c>
      <c r="BR54" s="91">
        <v>0</v>
      </c>
      <c r="BS54" s="91">
        <v>0</v>
      </c>
      <c r="BT54" s="91">
        <v>0</v>
      </c>
      <c r="BU54" s="91">
        <v>0</v>
      </c>
      <c r="BV54" s="91">
        <v>0</v>
      </c>
      <c r="BW54" s="91">
        <v>0</v>
      </c>
      <c r="BX54" s="91">
        <v>0</v>
      </c>
      <c r="BY54" s="91">
        <v>0</v>
      </c>
      <c r="BZ54" s="91">
        <v>0</v>
      </c>
      <c r="CA54" s="91">
        <v>0</v>
      </c>
      <c r="CB54" s="92">
        <v>0</v>
      </c>
    </row>
    <row r="55" spans="1:80" x14ac:dyDescent="0.4">
      <c r="A55" s="89"/>
      <c r="B55" s="50" t="s">
        <v>291</v>
      </c>
      <c r="C55" s="165" t="s">
        <v>179</v>
      </c>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v>37.898503071731419</v>
      </c>
      <c r="AI55" s="91">
        <v>64.855703618254054</v>
      </c>
      <c r="AJ55" s="91">
        <v>96.569209265311542</v>
      </c>
      <c r="AK55" s="91">
        <v>127.84580671123882</v>
      </c>
      <c r="AL55" s="91">
        <v>169.68592537968243</v>
      </c>
      <c r="AM55" s="91">
        <v>214.43796792257592</v>
      </c>
      <c r="AN55" s="91">
        <v>245.28870869995595</v>
      </c>
      <c r="AO55" s="91">
        <v>282.49343254041281</v>
      </c>
      <c r="AP55" s="91">
        <v>335.26923366467042</v>
      </c>
      <c r="AQ55" s="91">
        <v>380.55923785764566</v>
      </c>
      <c r="AR55" s="91">
        <v>421.4691414374301</v>
      </c>
      <c r="AS55" s="91">
        <v>470.12556674757064</v>
      </c>
      <c r="AT55" s="91">
        <v>529.02542592395196</v>
      </c>
      <c r="AU55" s="91">
        <v>628.73314831467371</v>
      </c>
      <c r="AV55" s="91">
        <v>40.441304458882144</v>
      </c>
      <c r="AW55" s="91">
        <v>0</v>
      </c>
      <c r="AX55" s="91">
        <v>0</v>
      </c>
      <c r="AY55" s="91">
        <v>0</v>
      </c>
      <c r="AZ55" s="91">
        <v>0</v>
      </c>
      <c r="BA55" s="91">
        <v>0</v>
      </c>
      <c r="BB55" s="91">
        <v>0</v>
      </c>
      <c r="BC55" s="91">
        <v>0</v>
      </c>
      <c r="BD55" s="91">
        <v>0</v>
      </c>
      <c r="BE55" s="91">
        <v>0</v>
      </c>
      <c r="BF55" s="91">
        <v>0</v>
      </c>
      <c r="BG55" s="91">
        <v>0</v>
      </c>
      <c r="BH55" s="91">
        <v>0</v>
      </c>
      <c r="BI55" s="91">
        <v>0</v>
      </c>
      <c r="BJ55" s="91">
        <v>0</v>
      </c>
      <c r="BK55" s="91">
        <v>0</v>
      </c>
      <c r="BL55" s="91">
        <v>0</v>
      </c>
      <c r="BM55" s="91">
        <v>0</v>
      </c>
      <c r="BN55" s="91">
        <v>0</v>
      </c>
      <c r="BO55" s="91">
        <v>0</v>
      </c>
      <c r="BP55" s="91">
        <v>0</v>
      </c>
      <c r="BQ55" s="91">
        <v>0</v>
      </c>
      <c r="BR55" s="91">
        <v>0</v>
      </c>
      <c r="BS55" s="91">
        <v>0</v>
      </c>
      <c r="BT55" s="91">
        <v>0</v>
      </c>
      <c r="BU55" s="91">
        <v>0</v>
      </c>
      <c r="BV55" s="91">
        <v>0</v>
      </c>
      <c r="BW55" s="91">
        <v>0</v>
      </c>
      <c r="BX55" s="91">
        <v>0</v>
      </c>
      <c r="BY55" s="91">
        <v>0</v>
      </c>
      <c r="BZ55" s="91">
        <v>0</v>
      </c>
      <c r="CA55" s="91">
        <v>0</v>
      </c>
      <c r="CB55" s="92">
        <v>0</v>
      </c>
    </row>
    <row r="56" spans="1:80" x14ac:dyDescent="0.4">
      <c r="A56" s="89"/>
      <c r="B56" s="50" t="s">
        <v>306</v>
      </c>
      <c r="C56" s="165" t="s">
        <v>179</v>
      </c>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v>0</v>
      </c>
      <c r="AI56" s="91">
        <v>0</v>
      </c>
      <c r="AJ56" s="91">
        <v>0</v>
      </c>
      <c r="AK56" s="91">
        <v>0</v>
      </c>
      <c r="AL56" s="91">
        <v>0</v>
      </c>
      <c r="AM56" s="91">
        <v>0</v>
      </c>
      <c r="AN56" s="91">
        <v>0</v>
      </c>
      <c r="AO56" s="91">
        <v>0</v>
      </c>
      <c r="AP56" s="91">
        <v>0</v>
      </c>
      <c r="AQ56" s="91">
        <v>0</v>
      </c>
      <c r="AR56" s="91">
        <v>0</v>
      </c>
      <c r="AS56" s="91">
        <v>0</v>
      </c>
      <c r="AT56" s="91">
        <v>0</v>
      </c>
      <c r="AU56" s="91">
        <v>0</v>
      </c>
      <c r="AV56" s="91">
        <v>0</v>
      </c>
      <c r="AW56" s="91">
        <v>0</v>
      </c>
      <c r="AX56" s="91">
        <v>0</v>
      </c>
      <c r="AY56" s="91">
        <v>0</v>
      </c>
      <c r="AZ56" s="91">
        <v>0</v>
      </c>
      <c r="BA56" s="91">
        <v>0</v>
      </c>
      <c r="BB56" s="91">
        <v>0</v>
      </c>
      <c r="BC56" s="91">
        <v>0.56699999999999995</v>
      </c>
      <c r="BD56" s="91">
        <v>42.750999999999998</v>
      </c>
      <c r="BE56" s="91">
        <v>82</v>
      </c>
      <c r="BF56" s="91">
        <v>180.13019312</v>
      </c>
      <c r="BG56" s="91">
        <v>139.34738139999999</v>
      </c>
      <c r="BH56" s="91">
        <v>87.293999999999997</v>
      </c>
      <c r="BI56" s="91">
        <v>71.74855457999999</v>
      </c>
      <c r="BJ56" s="91">
        <v>86.415832980000019</v>
      </c>
      <c r="BK56" s="91">
        <v>109.97339909</v>
      </c>
      <c r="BL56" s="91">
        <v>112.23410000000001</v>
      </c>
      <c r="BM56" s="91">
        <v>115.10395912999999</v>
      </c>
      <c r="BN56" s="91">
        <v>138.13980000000001</v>
      </c>
      <c r="BO56" s="91">
        <v>47.019696670000002</v>
      </c>
      <c r="BP56" s="91">
        <v>1.39356865</v>
      </c>
      <c r="BQ56" s="91">
        <v>0.86930000000000007</v>
      </c>
      <c r="BR56" s="91">
        <v>0.41239731999999996</v>
      </c>
      <c r="BS56" s="91">
        <v>9.3574789999999977E-2</v>
      </c>
      <c r="BT56" s="91">
        <v>2.7997579999999994E-2</v>
      </c>
      <c r="BU56" s="91">
        <v>3.2353730000000004E-2</v>
      </c>
      <c r="BV56" s="91">
        <v>0</v>
      </c>
      <c r="BW56" s="91">
        <v>0</v>
      </c>
      <c r="BX56" s="91">
        <v>0</v>
      </c>
      <c r="BY56" s="91">
        <v>0</v>
      </c>
      <c r="BZ56" s="91">
        <v>0</v>
      </c>
      <c r="CA56" s="91">
        <v>0</v>
      </c>
      <c r="CB56" s="92">
        <v>0</v>
      </c>
    </row>
    <row r="57" spans="1:80" x14ac:dyDescent="0.4">
      <c r="A57" s="89"/>
      <c r="B57" s="50" t="s">
        <v>216</v>
      </c>
      <c r="C57" s="165" t="s">
        <v>179</v>
      </c>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v>0</v>
      </c>
      <c r="AI57" s="91">
        <v>0</v>
      </c>
      <c r="AJ57" s="91">
        <v>0</v>
      </c>
      <c r="AK57" s="91">
        <v>0</v>
      </c>
      <c r="AL57" s="91">
        <v>0</v>
      </c>
      <c r="AM57" s="91">
        <v>0</v>
      </c>
      <c r="AN57" s="91">
        <v>0</v>
      </c>
      <c r="AO57" s="91">
        <v>0</v>
      </c>
      <c r="AP57" s="91">
        <v>0</v>
      </c>
      <c r="AQ57" s="91">
        <v>0</v>
      </c>
      <c r="AR57" s="91">
        <v>0</v>
      </c>
      <c r="AS57" s="91">
        <v>0</v>
      </c>
      <c r="AT57" s="91">
        <v>0</v>
      </c>
      <c r="AU57" s="91">
        <v>0</v>
      </c>
      <c r="AV57" s="91">
        <v>0</v>
      </c>
      <c r="AW57" s="91">
        <v>0</v>
      </c>
      <c r="AX57" s="91">
        <v>0</v>
      </c>
      <c r="AY57" s="91">
        <v>0</v>
      </c>
      <c r="AZ57" s="91">
        <v>0</v>
      </c>
      <c r="BA57" s="91">
        <v>0</v>
      </c>
      <c r="BB57" s="91">
        <v>0</v>
      </c>
      <c r="BC57" s="91">
        <v>0</v>
      </c>
      <c r="BD57" s="91">
        <v>0</v>
      </c>
      <c r="BE57" s="91">
        <v>0</v>
      </c>
      <c r="BF57" s="91">
        <v>0</v>
      </c>
      <c r="BG57" s="91">
        <v>0</v>
      </c>
      <c r="BH57" s="91">
        <v>0</v>
      </c>
      <c r="BI57" s="91">
        <v>0</v>
      </c>
      <c r="BJ57" s="91">
        <v>0</v>
      </c>
      <c r="BK57" s="91">
        <v>0</v>
      </c>
      <c r="BL57" s="91">
        <v>0</v>
      </c>
      <c r="BM57" s="91">
        <v>0</v>
      </c>
      <c r="BN57" s="91">
        <v>0</v>
      </c>
      <c r="BO57" s="91">
        <v>5.1059946700000003</v>
      </c>
      <c r="BP57" s="91">
        <v>18.281430299999997</v>
      </c>
      <c r="BQ57" s="91">
        <v>32.793243410000002</v>
      </c>
      <c r="BR57" s="91">
        <v>31.126738449999994</v>
      </c>
      <c r="BS57" s="91">
        <v>22.156157419999996</v>
      </c>
      <c r="BT57" s="91">
        <v>20.333625230000003</v>
      </c>
      <c r="BU57" s="91">
        <v>14.29373391</v>
      </c>
      <c r="BV57" s="91">
        <v>12.715927000000001</v>
      </c>
      <c r="BW57" s="91">
        <v>13.966473000000001</v>
      </c>
      <c r="BX57" s="91">
        <v>13.617955</v>
      </c>
      <c r="BY57" s="91">
        <v>7.3839839999999999</v>
      </c>
      <c r="BZ57" s="91">
        <v>0</v>
      </c>
      <c r="CA57" s="91">
        <v>0</v>
      </c>
      <c r="CB57" s="92">
        <v>0</v>
      </c>
    </row>
    <row r="58" spans="1:80" ht="26.25" customHeight="1" x14ac:dyDescent="0.4">
      <c r="A58" s="89"/>
      <c r="B58" s="14" t="s">
        <v>221</v>
      </c>
      <c r="C58" s="165" t="s">
        <v>179</v>
      </c>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v>145.66823881438239</v>
      </c>
      <c r="BR58" s="91">
        <v>1436.2081898445697</v>
      </c>
      <c r="BS58" s="91">
        <v>2723.0163881055287</v>
      </c>
      <c r="BT58" s="91">
        <v>4479.1492631464716</v>
      </c>
      <c r="BU58" s="91">
        <v>7213.9185130153601</v>
      </c>
      <c r="BV58" s="91">
        <v>9064.5663376055745</v>
      </c>
      <c r="BW58" s="91">
        <v>10597.094887977648</v>
      </c>
      <c r="BX58" s="91">
        <v>10662.359432945521</v>
      </c>
      <c r="BY58" s="91">
        <v>11432.91644007212</v>
      </c>
      <c r="BZ58" s="91">
        <v>12473.42435279629</v>
      </c>
      <c r="CA58" s="91">
        <v>13835.73528784749</v>
      </c>
      <c r="CB58" s="92">
        <v>15271.675048727331</v>
      </c>
    </row>
    <row r="59" spans="1:80" x14ac:dyDescent="0.4">
      <c r="A59" s="89"/>
      <c r="B59" s="50" t="s">
        <v>223</v>
      </c>
      <c r="C59" s="165" t="s">
        <v>179</v>
      </c>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v>0</v>
      </c>
      <c r="AI59" s="91">
        <v>0</v>
      </c>
      <c r="AJ59" s="91">
        <v>0</v>
      </c>
      <c r="AK59" s="91">
        <v>0</v>
      </c>
      <c r="AL59" s="91">
        <v>0</v>
      </c>
      <c r="AM59" s="91">
        <v>0</v>
      </c>
      <c r="AN59" s="91">
        <v>0</v>
      </c>
      <c r="AO59" s="91">
        <v>0</v>
      </c>
      <c r="AP59" s="91">
        <v>0</v>
      </c>
      <c r="AQ59" s="91">
        <v>0</v>
      </c>
      <c r="AR59" s="91">
        <v>0</v>
      </c>
      <c r="AS59" s="91">
        <v>0</v>
      </c>
      <c r="AT59" s="91">
        <v>0</v>
      </c>
      <c r="AU59" s="91">
        <v>0</v>
      </c>
      <c r="AV59" s="91">
        <v>0</v>
      </c>
      <c r="AW59" s="91">
        <v>0</v>
      </c>
      <c r="AX59" s="91">
        <v>0</v>
      </c>
      <c r="AY59" s="91">
        <v>0</v>
      </c>
      <c r="AZ59" s="91">
        <v>0</v>
      </c>
      <c r="BA59" s="91">
        <v>0</v>
      </c>
      <c r="BB59" s="91">
        <v>0</v>
      </c>
      <c r="BC59" s="91">
        <v>0</v>
      </c>
      <c r="BD59" s="91">
        <v>0</v>
      </c>
      <c r="BE59" s="91">
        <v>0</v>
      </c>
      <c r="BF59" s="91">
        <v>0</v>
      </c>
      <c r="BG59" s="91">
        <v>0</v>
      </c>
      <c r="BH59" s="91">
        <v>0</v>
      </c>
      <c r="BI59" s="91">
        <v>0</v>
      </c>
      <c r="BJ59" s="91">
        <v>0</v>
      </c>
      <c r="BK59" s="91">
        <v>0</v>
      </c>
      <c r="BL59" s="91">
        <v>55.084215560000004</v>
      </c>
      <c r="BM59" s="91">
        <v>63.075896640000003</v>
      </c>
      <c r="BN59" s="91">
        <v>61.896868359999999</v>
      </c>
      <c r="BO59" s="91">
        <v>39.035515199999999</v>
      </c>
      <c r="BP59" s="91">
        <v>27.879101479999999</v>
      </c>
      <c r="BQ59" s="91">
        <v>25.215089500000001</v>
      </c>
      <c r="BR59" s="91">
        <v>4.0992899999999999</v>
      </c>
      <c r="BS59" s="91">
        <v>0</v>
      </c>
      <c r="BT59" s="91">
        <v>0</v>
      </c>
      <c r="BU59" s="91">
        <v>0</v>
      </c>
      <c r="BV59" s="91">
        <v>0</v>
      </c>
      <c r="BW59" s="91">
        <v>0</v>
      </c>
      <c r="BX59" s="91">
        <v>0</v>
      </c>
      <c r="BY59" s="91">
        <v>0</v>
      </c>
      <c r="BZ59" s="91">
        <v>0</v>
      </c>
      <c r="CA59" s="91">
        <v>0</v>
      </c>
      <c r="CB59" s="92">
        <v>0</v>
      </c>
    </row>
    <row r="60" spans="1:80" x14ac:dyDescent="0.4">
      <c r="A60" s="89"/>
      <c r="B60" s="50" t="s">
        <v>225</v>
      </c>
      <c r="C60" s="165" t="s">
        <v>179</v>
      </c>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v>65.063615077455893</v>
      </c>
      <c r="AI60" s="91">
        <v>79.479739700042487</v>
      </c>
      <c r="AJ60" s="91">
        <v>99.580834840251342</v>
      </c>
      <c r="AK60" s="91">
        <v>118.59112985115947</v>
      </c>
      <c r="AL60" s="91">
        <v>139.73920084720251</v>
      </c>
      <c r="AM60" s="91">
        <v>164.50313614077683</v>
      </c>
      <c r="AN60" s="91">
        <v>212.71284119727849</v>
      </c>
      <c r="AO60" s="91">
        <v>238.91816166157855</v>
      </c>
      <c r="AP60" s="91">
        <v>254.25078624505122</v>
      </c>
      <c r="AQ60" s="91">
        <v>261.22874343482823</v>
      </c>
      <c r="AR60" s="91">
        <v>277.40848838548044</v>
      </c>
      <c r="AS60" s="91">
        <v>301.45498962625896</v>
      </c>
      <c r="AT60" s="91">
        <v>371.69112573456874</v>
      </c>
      <c r="AU60" s="91">
        <v>518.375122512399</v>
      </c>
      <c r="AV60" s="91">
        <v>547.65025616051685</v>
      </c>
      <c r="AW60" s="91">
        <v>599.38952382356536</v>
      </c>
      <c r="AX60" s="91">
        <v>668.19973532569691</v>
      </c>
      <c r="AY60" s="91">
        <v>709.36948030254121</v>
      </c>
      <c r="AZ60" s="91">
        <v>801.06839642781028</v>
      </c>
      <c r="BA60" s="91">
        <v>862.44303435481982</v>
      </c>
      <c r="BB60" s="91">
        <v>840.04033176203689</v>
      </c>
      <c r="BC60" s="91">
        <v>861.99389255607184</v>
      </c>
      <c r="BD60" s="91">
        <v>851.15599999999995</v>
      </c>
      <c r="BE60" s="91">
        <v>874.17398603512197</v>
      </c>
      <c r="BF60" s="91">
        <v>794.99319101826757</v>
      </c>
      <c r="BG60" s="91">
        <v>766.14312936370834</v>
      </c>
      <c r="BH60" s="91">
        <v>794.12099999999998</v>
      </c>
      <c r="BI60" s="91">
        <v>771.95111937118725</v>
      </c>
      <c r="BJ60" s="91">
        <v>768.33523924275994</v>
      </c>
      <c r="BK60" s="91">
        <v>697.57744277639608</v>
      </c>
      <c r="BL60" s="91">
        <v>711.89560463857492</v>
      </c>
      <c r="BM60" s="91">
        <v>723.31083959144485</v>
      </c>
      <c r="BN60" s="91">
        <v>718.27939070806326</v>
      </c>
      <c r="BO60" s="91">
        <v>711.3639340066137</v>
      </c>
      <c r="BP60" s="91">
        <v>727.39818972298963</v>
      </c>
      <c r="BQ60" s="91">
        <v>715.05321305721429</v>
      </c>
      <c r="BR60" s="91">
        <v>596.85802620084485</v>
      </c>
      <c r="BS60" s="91">
        <v>341.39509716401932</v>
      </c>
      <c r="BT60" s="91">
        <v>116.68394614629243</v>
      </c>
      <c r="BU60" s="91">
        <v>14.417031434235531</v>
      </c>
      <c r="BV60" s="91">
        <v>0.77940288300620053</v>
      </c>
      <c r="BW60" s="91">
        <v>-0.13442561362695873</v>
      </c>
      <c r="BX60" s="91">
        <v>-0.27083167601697072</v>
      </c>
      <c r="BY60" s="91">
        <v>-0.25806738788304695</v>
      </c>
      <c r="BZ60" s="91">
        <v>-0.24585837760230533</v>
      </c>
      <c r="CA60" s="91">
        <v>-0.2342544832355799</v>
      </c>
      <c r="CB60" s="92">
        <v>-0.22397063245887416</v>
      </c>
    </row>
    <row r="61" spans="1:80" x14ac:dyDescent="0.4">
      <c r="A61" s="89"/>
      <c r="B61" s="50" t="s">
        <v>307</v>
      </c>
      <c r="C61" s="165" t="s">
        <v>189</v>
      </c>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v>23.742129412884193</v>
      </c>
      <c r="AR61" s="91">
        <v>124.55443691978304</v>
      </c>
      <c r="AS61" s="91">
        <v>107.73044960785994</v>
      </c>
      <c r="AT61" s="91">
        <v>126.97640117994101</v>
      </c>
      <c r="AU61" s="91">
        <v>172.18</v>
      </c>
      <c r="AV61" s="91">
        <v>172.37799999999999</v>
      </c>
      <c r="AW61" s="91">
        <v>194.25600000000003</v>
      </c>
      <c r="AX61" s="91">
        <v>187.28899999999999</v>
      </c>
      <c r="AY61" s="91">
        <v>214.38800000000001</v>
      </c>
      <c r="AZ61" s="91">
        <v>197.916</v>
      </c>
      <c r="BA61" s="91">
        <v>164.20699999999999</v>
      </c>
      <c r="BB61" s="91">
        <v>176.72299999999998</v>
      </c>
      <c r="BC61" s="91">
        <v>163.03138294517106</v>
      </c>
      <c r="BD61" s="91">
        <v>199.31266883868574</v>
      </c>
      <c r="BE61" s="91">
        <v>223.009962981786</v>
      </c>
      <c r="BF61" s="91">
        <v>271.56763858619945</v>
      </c>
      <c r="BG61" s="91">
        <v>297.69167471771999</v>
      </c>
      <c r="BH61" s="91">
        <v>296.03603723607625</v>
      </c>
      <c r="BI61" s="91">
        <v>323.58529987590123</v>
      </c>
      <c r="BJ61" s="91"/>
      <c r="BK61" s="91"/>
      <c r="BL61" s="91"/>
      <c r="BM61" s="91"/>
      <c r="BN61" s="91"/>
      <c r="BO61" s="91"/>
      <c r="BP61" s="91"/>
      <c r="BQ61" s="91"/>
      <c r="BR61" s="91"/>
      <c r="BS61" s="91"/>
      <c r="BT61" s="91"/>
      <c r="BU61" s="91"/>
      <c r="BV61" s="91"/>
      <c r="BW61" s="91"/>
      <c r="BX61" s="91"/>
      <c r="BY61" s="91"/>
      <c r="BZ61" s="91"/>
      <c r="CA61" s="91"/>
      <c r="CB61" s="92"/>
    </row>
    <row r="62" spans="1:80" x14ac:dyDescent="0.4">
      <c r="A62" s="89"/>
      <c r="B62" s="50" t="s">
        <v>227</v>
      </c>
      <c r="C62" s="165" t="s">
        <v>189</v>
      </c>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v>252.52462299999999</v>
      </c>
      <c r="BK62" s="91">
        <v>217.03232700000001</v>
      </c>
      <c r="BL62" s="91">
        <v>202.71215699999999</v>
      </c>
      <c r="BM62" s="91">
        <v>254.65718699999999</v>
      </c>
      <c r="BN62" s="91">
        <v>257.83189955001012</v>
      </c>
      <c r="BO62" s="91">
        <v>116.81307476126997</v>
      </c>
      <c r="BP62" s="91">
        <v>88.835079000000007</v>
      </c>
      <c r="BQ62" s="91">
        <v>8.2208879999999986</v>
      </c>
      <c r="BR62" s="91">
        <v>0</v>
      </c>
      <c r="BS62" s="91">
        <v>0</v>
      </c>
      <c r="BT62" s="91">
        <v>0</v>
      </c>
      <c r="BU62" s="91">
        <v>0</v>
      </c>
      <c r="BV62" s="91">
        <v>0</v>
      </c>
      <c r="BW62" s="91">
        <v>0</v>
      </c>
      <c r="BX62" s="91">
        <v>0</v>
      </c>
      <c r="BY62" s="91">
        <v>0</v>
      </c>
      <c r="BZ62" s="91">
        <v>0</v>
      </c>
      <c r="CA62" s="91">
        <v>0</v>
      </c>
      <c r="CB62" s="92">
        <v>0</v>
      </c>
    </row>
    <row r="63" spans="1:80" ht="25.5" customHeight="1" x14ac:dyDescent="0.4">
      <c r="A63" s="89"/>
      <c r="B63" s="50" t="s">
        <v>228</v>
      </c>
      <c r="C63" s="165" t="s">
        <v>179</v>
      </c>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v>0</v>
      </c>
      <c r="AI63" s="91">
        <v>0</v>
      </c>
      <c r="AJ63" s="91">
        <v>0</v>
      </c>
      <c r="AK63" s="91">
        <v>0</v>
      </c>
      <c r="AL63" s="91">
        <v>0</v>
      </c>
      <c r="AM63" s="91">
        <v>0</v>
      </c>
      <c r="AN63" s="91">
        <v>0</v>
      </c>
      <c r="AO63" s="91">
        <v>0</v>
      </c>
      <c r="AP63" s="91">
        <v>1</v>
      </c>
      <c r="AQ63" s="91">
        <v>0.68200000000000005</v>
      </c>
      <c r="AR63" s="91">
        <v>0.71099999999999997</v>
      </c>
      <c r="AS63" s="91">
        <v>0.05</v>
      </c>
      <c r="AT63" s="91">
        <v>4.3999999999999997E-2</v>
      </c>
      <c r="AU63" s="91">
        <v>1.0529999999999999</v>
      </c>
      <c r="AV63" s="91">
        <v>1.0680000000000001</v>
      </c>
      <c r="AW63" s="91">
        <v>2.0219999999999998</v>
      </c>
      <c r="AX63" s="91">
        <v>1.901</v>
      </c>
      <c r="AY63" s="91">
        <v>2.9769999999999999</v>
      </c>
      <c r="AZ63" s="91">
        <v>2.5939999999999999</v>
      </c>
      <c r="BA63" s="91">
        <v>3.1680000000000001</v>
      </c>
      <c r="BB63" s="91">
        <v>4.3739999999999997</v>
      </c>
      <c r="BC63" s="91">
        <v>6.6749999999999998</v>
      </c>
      <c r="BD63" s="91">
        <v>1.966</v>
      </c>
      <c r="BE63" s="91">
        <v>8.6959999999999997</v>
      </c>
      <c r="BF63" s="91">
        <v>7.1639999999999997</v>
      </c>
      <c r="BG63" s="91">
        <v>5.907</v>
      </c>
      <c r="BH63" s="91">
        <v>7.7169999999999996</v>
      </c>
      <c r="BI63" s="91">
        <v>8.1300000000000008</v>
      </c>
      <c r="BJ63" s="91">
        <v>9.604000000000001</v>
      </c>
      <c r="BK63" s="91">
        <v>12.0015</v>
      </c>
      <c r="BL63" s="91">
        <v>16.099019999999999</v>
      </c>
      <c r="BM63" s="91">
        <v>16.099019999999999</v>
      </c>
      <c r="BN63" s="91">
        <v>16.099019999999999</v>
      </c>
      <c r="BO63" s="91">
        <v>16.098934999999997</v>
      </c>
      <c r="BP63" s="91">
        <v>16.099</v>
      </c>
      <c r="BQ63" s="91">
        <v>16.099019999999999</v>
      </c>
      <c r="BR63" s="91">
        <v>16.099020000000042</v>
      </c>
      <c r="BS63" s="91">
        <v>13.170465000000043</v>
      </c>
      <c r="BT63" s="91">
        <v>0</v>
      </c>
      <c r="BU63" s="91">
        <v>0</v>
      </c>
      <c r="BV63" s="91">
        <v>0</v>
      </c>
      <c r="BW63" s="91">
        <v>0</v>
      </c>
      <c r="BX63" s="91">
        <v>0</v>
      </c>
      <c r="BY63" s="91">
        <v>0</v>
      </c>
      <c r="BZ63" s="91">
        <v>0</v>
      </c>
      <c r="CA63" s="91">
        <v>0</v>
      </c>
      <c r="CB63" s="92">
        <v>0</v>
      </c>
    </row>
    <row r="64" spans="1:80" x14ac:dyDescent="0.4">
      <c r="A64" s="89"/>
      <c r="B64" s="50" t="s">
        <v>230</v>
      </c>
      <c r="C64" s="165" t="s">
        <v>182</v>
      </c>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v>0</v>
      </c>
      <c r="AI64" s="91">
        <v>0</v>
      </c>
      <c r="AJ64" s="91">
        <v>0</v>
      </c>
      <c r="AK64" s="91">
        <v>0</v>
      </c>
      <c r="AL64" s="91">
        <v>0</v>
      </c>
      <c r="AM64" s="91">
        <v>0</v>
      </c>
      <c r="AN64" s="91">
        <v>0</v>
      </c>
      <c r="AO64" s="91">
        <v>0</v>
      </c>
      <c r="AP64" s="91">
        <v>0</v>
      </c>
      <c r="AQ64" s="91">
        <v>193</v>
      </c>
      <c r="AR64" s="91">
        <v>250</v>
      </c>
      <c r="AS64" s="91">
        <v>286</v>
      </c>
      <c r="AT64" s="91">
        <v>314</v>
      </c>
      <c r="AU64" s="91">
        <v>408</v>
      </c>
      <c r="AV64" s="91">
        <v>434</v>
      </c>
      <c r="AW64" s="91">
        <v>416</v>
      </c>
      <c r="AX64" s="91">
        <v>480</v>
      </c>
      <c r="AY64" s="91">
        <v>524.29999999999995</v>
      </c>
      <c r="AZ64" s="91">
        <v>340.8</v>
      </c>
      <c r="BA64" s="91">
        <v>502</v>
      </c>
      <c r="BB64" s="91">
        <v>553</v>
      </c>
      <c r="BC64" s="91">
        <v>635</v>
      </c>
      <c r="BD64" s="91">
        <v>648</v>
      </c>
      <c r="BE64" s="91">
        <v>635.94107848647479</v>
      </c>
      <c r="BF64" s="91">
        <v>723.75621958442548</v>
      </c>
      <c r="BG64" s="91">
        <v>1035</v>
      </c>
      <c r="BH64" s="91">
        <v>1291.17</v>
      </c>
      <c r="BI64" s="91">
        <v>1183.6549443026729</v>
      </c>
      <c r="BJ64" s="91">
        <v>1312.9542119951134</v>
      </c>
      <c r="BK64" s="91">
        <v>1623.1882790812579</v>
      </c>
      <c r="BL64" s="91">
        <v>1949.4219162508432</v>
      </c>
      <c r="BM64" s="91">
        <v>2026.2023687265355</v>
      </c>
      <c r="BN64" s="91">
        <v>2134.4746846376861</v>
      </c>
      <c r="BO64" s="91">
        <v>2194.8675095390704</v>
      </c>
      <c r="BP64" s="91">
        <v>2244.5398762216823</v>
      </c>
      <c r="BQ64" s="91">
        <v>2236</v>
      </c>
      <c r="BR64" s="91">
        <v>2260</v>
      </c>
      <c r="BS64" s="91">
        <v>2351</v>
      </c>
      <c r="BT64" s="91">
        <v>2327</v>
      </c>
      <c r="BU64" s="91">
        <v>2342</v>
      </c>
      <c r="BV64" s="91">
        <v>2439</v>
      </c>
      <c r="BW64" s="91">
        <v>2494.9999996587767</v>
      </c>
      <c r="BX64" s="91">
        <v>2550.8776520147285</v>
      </c>
      <c r="BY64" s="91">
        <v>2611.7543363497302</v>
      </c>
      <c r="BZ64" s="91">
        <v>2695.4860066360006</v>
      </c>
      <c r="CA64" s="91">
        <v>2788.2213597767668</v>
      </c>
      <c r="CB64" s="92">
        <v>2888.5381700927796</v>
      </c>
    </row>
    <row r="65" spans="1:80" x14ac:dyDescent="0.4">
      <c r="A65" s="89"/>
      <c r="B65" s="50" t="s">
        <v>231</v>
      </c>
      <c r="C65" s="165" t="s">
        <v>182</v>
      </c>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v>0</v>
      </c>
      <c r="AI65" s="91">
        <v>0</v>
      </c>
      <c r="AJ65" s="91">
        <v>0</v>
      </c>
      <c r="AK65" s="91">
        <v>0</v>
      </c>
      <c r="AL65" s="91">
        <v>0</v>
      </c>
      <c r="AM65" s="91">
        <v>500</v>
      </c>
      <c r="AN65" s="91">
        <v>508</v>
      </c>
      <c r="AO65" s="91">
        <v>545</v>
      </c>
      <c r="AP65" s="91">
        <v>757</v>
      </c>
      <c r="AQ65" s="91">
        <v>840</v>
      </c>
      <c r="AR65" s="91">
        <v>898</v>
      </c>
      <c r="AS65" s="91">
        <v>949</v>
      </c>
      <c r="AT65" s="91">
        <v>941</v>
      </c>
      <c r="AU65" s="91">
        <v>781</v>
      </c>
      <c r="AV65" s="91">
        <v>688</v>
      </c>
      <c r="AW65" s="91">
        <v>659</v>
      </c>
      <c r="AX65" s="91">
        <v>80</v>
      </c>
      <c r="AY65" s="91">
        <v>36.299999999999997</v>
      </c>
      <c r="AZ65" s="91">
        <v>97.6</v>
      </c>
      <c r="BA65" s="91">
        <v>26</v>
      </c>
      <c r="BB65" s="91">
        <v>27</v>
      </c>
      <c r="BC65" s="91">
        <v>66</v>
      </c>
      <c r="BD65" s="91">
        <v>67</v>
      </c>
      <c r="BE65" s="91">
        <v>69</v>
      </c>
      <c r="BF65" s="91">
        <v>70</v>
      </c>
      <c r="BG65" s="91">
        <v>79.728606106509176</v>
      </c>
      <c r="BH65" s="91">
        <v>43</v>
      </c>
      <c r="BI65" s="91">
        <v>41</v>
      </c>
      <c r="BJ65" s="91">
        <v>45</v>
      </c>
      <c r="BK65" s="91">
        <v>43.47423573035443</v>
      </c>
      <c r="BL65" s="91">
        <v>46.203362466202719</v>
      </c>
      <c r="BM65" s="91">
        <v>46.819417065825782</v>
      </c>
      <c r="BN65" s="91">
        <v>44.415302132907541</v>
      </c>
      <c r="BO65" s="91">
        <v>47.37944846742954</v>
      </c>
      <c r="BP65" s="91">
        <v>56</v>
      </c>
      <c r="BQ65" s="91">
        <v>50</v>
      </c>
      <c r="BR65" s="91">
        <v>5</v>
      </c>
      <c r="BS65" s="91">
        <v>0</v>
      </c>
      <c r="BT65" s="91">
        <v>0</v>
      </c>
      <c r="BU65" s="91">
        <v>0</v>
      </c>
      <c r="BV65" s="91">
        <v>0</v>
      </c>
      <c r="BW65" s="91">
        <v>0</v>
      </c>
      <c r="BX65" s="91">
        <v>0</v>
      </c>
      <c r="BY65" s="91">
        <v>0</v>
      </c>
      <c r="BZ65" s="91">
        <v>0</v>
      </c>
      <c r="CA65" s="91">
        <v>0</v>
      </c>
      <c r="CB65" s="92">
        <v>0</v>
      </c>
    </row>
    <row r="66" spans="1:80" x14ac:dyDescent="0.4">
      <c r="A66" s="89"/>
      <c r="B66" s="50" t="s">
        <v>233</v>
      </c>
      <c r="C66" s="165" t="s">
        <v>189</v>
      </c>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v>0</v>
      </c>
      <c r="AR66" s="91">
        <v>0</v>
      </c>
      <c r="AS66" s="91">
        <v>0</v>
      </c>
      <c r="AT66" s="91">
        <v>0</v>
      </c>
      <c r="AU66" s="91">
        <v>0</v>
      </c>
      <c r="AV66" s="91">
        <v>0</v>
      </c>
      <c r="AW66" s="91">
        <v>0</v>
      </c>
      <c r="AX66" s="91">
        <v>0</v>
      </c>
      <c r="AY66" s="91">
        <v>0</v>
      </c>
      <c r="AZ66" s="91">
        <v>0</v>
      </c>
      <c r="BA66" s="91">
        <v>0</v>
      </c>
      <c r="BB66" s="91">
        <v>0</v>
      </c>
      <c r="BC66" s="91">
        <v>0</v>
      </c>
      <c r="BD66" s="91">
        <v>0</v>
      </c>
      <c r="BE66" s="91">
        <v>0</v>
      </c>
      <c r="BF66" s="91">
        <v>0</v>
      </c>
      <c r="BG66" s="91">
        <v>0</v>
      </c>
      <c r="BH66" s="91">
        <v>0</v>
      </c>
      <c r="BI66" s="91">
        <v>0</v>
      </c>
      <c r="BJ66" s="91">
        <v>119.870778</v>
      </c>
      <c r="BK66" s="91">
        <v>123.071</v>
      </c>
      <c r="BL66" s="91">
        <v>133.291</v>
      </c>
      <c r="BM66" s="91">
        <v>138.81399999999999</v>
      </c>
      <c r="BN66" s="91">
        <v>130.89869660000002</v>
      </c>
      <c r="BO66" s="91">
        <v>46.04</v>
      </c>
      <c r="BP66" s="91">
        <v>39.037999999999997</v>
      </c>
      <c r="BQ66" s="91">
        <v>37.116999999999997</v>
      </c>
      <c r="BR66" s="91">
        <v>33.851999999999997</v>
      </c>
      <c r="BS66" s="91">
        <v>30.109000000000002</v>
      </c>
      <c r="BT66" s="91">
        <v>27.880500000000001</v>
      </c>
      <c r="BU66" s="91">
        <v>25.610500000000002</v>
      </c>
      <c r="BV66" s="91">
        <v>24.826999999999998</v>
      </c>
      <c r="BW66" s="91">
        <v>25.764474700712217</v>
      </c>
      <c r="BX66" s="91">
        <v>25.815534068497357</v>
      </c>
      <c r="BY66" s="91">
        <v>25.772216619369463</v>
      </c>
      <c r="BZ66" s="91">
        <v>25.9408318099346</v>
      </c>
      <c r="CA66" s="91">
        <v>26.236652746611437</v>
      </c>
      <c r="CB66" s="92">
        <v>26.225851231851532</v>
      </c>
    </row>
    <row r="67" spans="1:80" x14ac:dyDescent="0.4">
      <c r="A67" s="89"/>
      <c r="C67" s="165"/>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2"/>
    </row>
    <row r="68" spans="1:80" s="168" customFormat="1" x14ac:dyDescent="0.4">
      <c r="A68" s="167"/>
      <c r="B68" s="50" t="s">
        <v>234</v>
      </c>
      <c r="C68" s="165" t="s">
        <v>182</v>
      </c>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v>632</v>
      </c>
      <c r="AI68" s="91">
        <v>653</v>
      </c>
      <c r="AJ68" s="91">
        <v>1280</v>
      </c>
      <c r="AK68" s="91">
        <v>1702</v>
      </c>
      <c r="AL68" s="91">
        <v>1500</v>
      </c>
      <c r="AM68" s="91">
        <v>1497</v>
      </c>
      <c r="AN68" s="91">
        <v>1578</v>
      </c>
      <c r="AO68" s="91">
        <v>1589</v>
      </c>
      <c r="AP68" s="91">
        <v>1734</v>
      </c>
      <c r="AQ68" s="91">
        <v>1467.9280000000001</v>
      </c>
      <c r="AR68" s="91">
        <v>1106.7449999999999</v>
      </c>
      <c r="AS68" s="91">
        <v>733.41</v>
      </c>
      <c r="AT68" s="91">
        <v>869.84</v>
      </c>
      <c r="AU68" s="91">
        <v>1603.8150000000001</v>
      </c>
      <c r="AV68" s="91">
        <v>1760.1579999999999</v>
      </c>
      <c r="AW68" s="91">
        <v>1651.7639999999999</v>
      </c>
      <c r="AX68" s="91">
        <v>1299.4829999999999</v>
      </c>
      <c r="AY68" s="91">
        <v>1101.827</v>
      </c>
      <c r="AZ68" s="91">
        <v>587.298</v>
      </c>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2"/>
    </row>
    <row r="69" spans="1:80" s="168" customFormat="1" ht="25.5" customHeight="1" x14ac:dyDescent="0.4">
      <c r="A69" s="167"/>
      <c r="B69" s="14" t="s">
        <v>235</v>
      </c>
      <c r="C69" s="165"/>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f t="shared" ref="BQ69:BW69" si="7">SUM(BQ70:BQ71)</f>
        <v>5.8574696600000031</v>
      </c>
      <c r="BR69" s="91">
        <f t="shared" si="7"/>
        <v>56.150329630000009</v>
      </c>
      <c r="BS69" s="91">
        <f t="shared" si="7"/>
        <v>490.79643462000001</v>
      </c>
      <c r="BT69" s="91">
        <f t="shared" si="7"/>
        <v>1585.2890467599996</v>
      </c>
      <c r="BU69" s="91">
        <f t="shared" si="7"/>
        <v>3321.8002079199987</v>
      </c>
      <c r="BV69" s="91">
        <f t="shared" si="7"/>
        <v>8130.5546703099999</v>
      </c>
      <c r="BW69" s="91">
        <f t="shared" si="7"/>
        <v>18404.689317984125</v>
      </c>
      <c r="BX69" s="91"/>
      <c r="BY69" s="91"/>
      <c r="BZ69" s="91"/>
      <c r="CA69" s="91"/>
      <c r="CB69" s="92"/>
    </row>
    <row r="70" spans="1:80" s="168" customFormat="1" x14ac:dyDescent="0.4">
      <c r="A70" s="167"/>
      <c r="B70" s="99" t="s">
        <v>236</v>
      </c>
      <c r="C70" s="165" t="s">
        <v>189</v>
      </c>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v>0.78372308559481874</v>
      </c>
      <c r="BR70" s="91">
        <v>5.5093570434945436</v>
      </c>
      <c r="BS70" s="91">
        <v>33.750120728782427</v>
      </c>
      <c r="BT70" s="91">
        <v>692.15842874847999</v>
      </c>
      <c r="BU70" s="91">
        <v>2015.8910810490133</v>
      </c>
      <c r="BV70" s="91">
        <v>6178.3804306172187</v>
      </c>
      <c r="BW70" s="91">
        <v>15304.187591972228</v>
      </c>
      <c r="BX70" s="91"/>
      <c r="BY70" s="91"/>
      <c r="BZ70" s="91"/>
      <c r="CA70" s="91"/>
      <c r="CB70" s="92"/>
    </row>
    <row r="71" spans="1:80" s="168" customFormat="1" x14ac:dyDescent="0.4">
      <c r="A71" s="167"/>
      <c r="B71" s="99" t="s">
        <v>237</v>
      </c>
      <c r="C71" s="165" t="s">
        <v>189</v>
      </c>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v>5.0737465744051846</v>
      </c>
      <c r="BR71" s="91">
        <v>50.640972586505463</v>
      </c>
      <c r="BS71" s="91">
        <v>457.04631389121761</v>
      </c>
      <c r="BT71" s="91">
        <v>893.13061801151957</v>
      </c>
      <c r="BU71" s="91">
        <v>1305.9091268709853</v>
      </c>
      <c r="BV71" s="91">
        <v>1952.1742396927814</v>
      </c>
      <c r="BW71" s="91">
        <v>3100.5017260118966</v>
      </c>
      <c r="BX71" s="91"/>
      <c r="BY71" s="91"/>
      <c r="BZ71" s="91"/>
      <c r="CA71" s="91"/>
      <c r="CB71" s="92"/>
    </row>
    <row r="72" spans="1:80" s="168" customFormat="1" x14ac:dyDescent="0.4">
      <c r="A72" s="167"/>
      <c r="B72" s="14" t="s">
        <v>238</v>
      </c>
      <c r="C72" s="165"/>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f>SUM(BX73:BX74)</f>
        <v>896.3716524294183</v>
      </c>
      <c r="BY72" s="91">
        <f>SUM(BY73:BY74)</f>
        <v>639.18425083462898</v>
      </c>
      <c r="BZ72" s="91">
        <f>SUM(BZ73:BZ74)</f>
        <v>415.22780243399268</v>
      </c>
      <c r="CA72" s="91">
        <f>SUM(CA73:CA74)</f>
        <v>277.10093548642971</v>
      </c>
      <c r="CB72" s="92">
        <f>SUM(CB73:CB74)</f>
        <v>537.43438910650798</v>
      </c>
    </row>
    <row r="73" spans="1:80" s="168" customFormat="1" x14ac:dyDescent="0.4">
      <c r="A73" s="167"/>
      <c r="B73" s="99" t="s">
        <v>236</v>
      </c>
      <c r="C73" s="165" t="s">
        <v>189</v>
      </c>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v>896.30795499941826</v>
      </c>
      <c r="BY73" s="91">
        <v>639.12055340462894</v>
      </c>
      <c r="BZ73" s="91">
        <v>415.16410500399269</v>
      </c>
      <c r="CA73" s="91">
        <v>276.03723805642971</v>
      </c>
      <c r="CB73" s="92">
        <v>535.37069167650793</v>
      </c>
    </row>
    <row r="74" spans="1:80" s="168" customFormat="1" x14ac:dyDescent="0.4">
      <c r="A74" s="167"/>
      <c r="B74" s="99" t="s">
        <v>237</v>
      </c>
      <c r="C74" s="165" t="s">
        <v>189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v>6.3697429999999999E-2</v>
      </c>
      <c r="BY74" s="91">
        <v>6.3697429999999999E-2</v>
      </c>
      <c r="BZ74" s="91">
        <v>6.3697429999999999E-2</v>
      </c>
      <c r="CA74" s="91">
        <v>1.0636974299999999</v>
      </c>
      <c r="CB74" s="92">
        <v>2.0636974299999999</v>
      </c>
    </row>
    <row r="75" spans="1:80" ht="25.5" customHeight="1" x14ac:dyDescent="0.4">
      <c r="A75" s="89"/>
      <c r="B75" s="50" t="s">
        <v>308</v>
      </c>
      <c r="C75" s="165" t="s">
        <v>179</v>
      </c>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v>96.50800000000001</v>
      </c>
      <c r="AI75" s="91">
        <v>138.17400000000001</v>
      </c>
      <c r="AJ75" s="91">
        <v>149.49199999999999</v>
      </c>
      <c r="AK75" s="91">
        <v>160.76399999999998</v>
      </c>
      <c r="AL75" s="91">
        <v>161.68</v>
      </c>
      <c r="AM75" s="91">
        <v>171.07299999999998</v>
      </c>
      <c r="AN75" s="91">
        <v>157.065</v>
      </c>
      <c r="AO75" s="91">
        <v>147.92700000000002</v>
      </c>
      <c r="AP75" s="91">
        <v>138.10399999999998</v>
      </c>
      <c r="AQ75" s="91">
        <v>129.10900000000001</v>
      </c>
      <c r="AR75" s="91">
        <v>120.34700000000001</v>
      </c>
      <c r="AS75" s="91">
        <v>116.786</v>
      </c>
      <c r="AT75" s="91">
        <v>141.292</v>
      </c>
      <c r="AU75" s="91">
        <v>160.27000000000001</v>
      </c>
      <c r="AV75" s="91">
        <v>200.48848484848483</v>
      </c>
      <c r="AW75" s="91">
        <v>239.31311627906976</v>
      </c>
      <c r="AX75" s="91">
        <v>220.35488209606987</v>
      </c>
      <c r="AY75" s="91">
        <v>244.5961388888889</v>
      </c>
      <c r="AZ75" s="91">
        <v>234.3820627306273</v>
      </c>
      <c r="BA75" s="91">
        <v>214.69666666666666</v>
      </c>
      <c r="BB75" s="91">
        <v>214.75457707509881</v>
      </c>
      <c r="BC75" s="91">
        <v>215.08959760956171</v>
      </c>
      <c r="BD75" s="91">
        <v>210.13187096774195</v>
      </c>
      <c r="BE75" s="91">
        <v>186.36559139784947</v>
      </c>
      <c r="BF75" s="91">
        <v>0</v>
      </c>
      <c r="BG75" s="91">
        <v>0</v>
      </c>
      <c r="BH75" s="91">
        <v>0</v>
      </c>
      <c r="BI75" s="91">
        <v>0</v>
      </c>
      <c r="BJ75" s="91">
        <v>0</v>
      </c>
      <c r="BK75" s="91">
        <v>0</v>
      </c>
      <c r="BL75" s="91">
        <v>0</v>
      </c>
      <c r="BM75" s="91">
        <v>0</v>
      </c>
      <c r="BN75" s="91">
        <v>0</v>
      </c>
      <c r="BO75" s="91">
        <v>0</v>
      </c>
      <c r="BP75" s="91">
        <v>0</v>
      </c>
      <c r="BQ75" s="91">
        <v>0</v>
      </c>
      <c r="BR75" s="91">
        <v>0</v>
      </c>
      <c r="BS75" s="91">
        <v>0</v>
      </c>
      <c r="BT75" s="91">
        <v>0</v>
      </c>
      <c r="BU75" s="91">
        <v>0</v>
      </c>
      <c r="BV75" s="91">
        <v>0</v>
      </c>
      <c r="BW75" s="91">
        <v>0</v>
      </c>
      <c r="BX75" s="91">
        <v>0</v>
      </c>
      <c r="BY75" s="91">
        <v>0</v>
      </c>
      <c r="BZ75" s="91">
        <v>0</v>
      </c>
      <c r="CA75" s="91">
        <v>0</v>
      </c>
      <c r="CB75" s="92">
        <v>0</v>
      </c>
    </row>
    <row r="76" spans="1:80" x14ac:dyDescent="0.4">
      <c r="A76" s="89"/>
      <c r="B76" s="50" t="s">
        <v>309</v>
      </c>
      <c r="C76" s="165" t="s">
        <v>189</v>
      </c>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v>0</v>
      </c>
      <c r="AI76" s="91">
        <v>0</v>
      </c>
      <c r="AJ76" s="91">
        <v>0</v>
      </c>
      <c r="AK76" s="91">
        <v>0</v>
      </c>
      <c r="AL76" s="91">
        <v>0</v>
      </c>
      <c r="AM76" s="91">
        <v>0</v>
      </c>
      <c r="AN76" s="91">
        <v>0</v>
      </c>
      <c r="AO76" s="91">
        <v>0</v>
      </c>
      <c r="AP76" s="91">
        <v>0</v>
      </c>
      <c r="AQ76" s="91">
        <v>0</v>
      </c>
      <c r="AR76" s="91">
        <v>33.869999999999997</v>
      </c>
      <c r="AS76" s="91">
        <v>25.613</v>
      </c>
      <c r="AT76" s="91">
        <v>10.731</v>
      </c>
      <c r="AU76" s="91">
        <v>4.2610000000000001</v>
      </c>
      <c r="AV76" s="91">
        <v>2.2210000000000001</v>
      </c>
      <c r="AW76" s="91">
        <v>1.3009999999999999</v>
      </c>
      <c r="AX76" s="91">
        <v>0.84199999999999997</v>
      </c>
      <c r="AY76" s="91">
        <v>1.5860000000000001</v>
      </c>
      <c r="AZ76" s="91">
        <v>0</v>
      </c>
      <c r="BA76" s="91">
        <v>0.22500000000000001</v>
      </c>
      <c r="BB76" s="91">
        <v>0.53600000000000003</v>
      </c>
      <c r="BC76" s="91">
        <v>0.21700000000000003</v>
      </c>
      <c r="BD76" s="91">
        <v>4.3999999999999997E-2</v>
      </c>
      <c r="BE76" s="91">
        <v>0.34199999999999997</v>
      </c>
      <c r="BF76" s="91">
        <v>0.34199999999999997</v>
      </c>
      <c r="BG76" s="91">
        <v>0.127</v>
      </c>
      <c r="BH76" s="91">
        <v>8.6999999999999994E-2</v>
      </c>
      <c r="BI76" s="91">
        <v>0</v>
      </c>
      <c r="BJ76" s="91">
        <v>0</v>
      </c>
      <c r="BK76" s="91">
        <v>0</v>
      </c>
      <c r="BL76" s="91">
        <v>0</v>
      </c>
      <c r="BM76" s="91">
        <v>0</v>
      </c>
      <c r="BN76" s="91">
        <v>0</v>
      </c>
      <c r="BO76" s="91">
        <v>0</v>
      </c>
      <c r="BP76" s="91">
        <v>0</v>
      </c>
      <c r="BQ76" s="91">
        <v>0</v>
      </c>
      <c r="BR76" s="91">
        <v>0</v>
      </c>
      <c r="BS76" s="91">
        <v>0</v>
      </c>
      <c r="BT76" s="91">
        <v>0</v>
      </c>
      <c r="BU76" s="91">
        <v>0</v>
      </c>
      <c r="BV76" s="91">
        <v>0</v>
      </c>
      <c r="BW76" s="91">
        <v>0</v>
      </c>
      <c r="BX76" s="91">
        <v>0</v>
      </c>
      <c r="BY76" s="91">
        <v>0</v>
      </c>
      <c r="BZ76" s="91">
        <v>0</v>
      </c>
      <c r="CA76" s="91">
        <v>0</v>
      </c>
      <c r="CB76" s="92">
        <v>0</v>
      </c>
    </row>
    <row r="77" spans="1:80" x14ac:dyDescent="0.4">
      <c r="A77" s="89"/>
      <c r="B77" s="50" t="s">
        <v>310</v>
      </c>
      <c r="C77" s="165" t="s">
        <v>179</v>
      </c>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v>0</v>
      </c>
      <c r="AI77" s="91">
        <v>0.06</v>
      </c>
      <c r="AJ77" s="91">
        <v>0.06</v>
      </c>
      <c r="AK77" s="91">
        <v>0.06</v>
      </c>
      <c r="AL77" s="91">
        <v>0.06</v>
      </c>
      <c r="AM77" s="91">
        <v>0.06</v>
      </c>
      <c r="AN77" s="91">
        <v>0.06</v>
      </c>
      <c r="AO77" s="91">
        <v>0.06</v>
      </c>
      <c r="AP77" s="91">
        <v>0.06</v>
      </c>
      <c r="AQ77" s="91">
        <v>0.06</v>
      </c>
      <c r="AR77" s="91">
        <v>0.06</v>
      </c>
      <c r="AS77" s="91">
        <v>0.06</v>
      </c>
      <c r="AT77" s="91">
        <v>0.01</v>
      </c>
      <c r="AU77" s="91">
        <v>0</v>
      </c>
      <c r="AV77" s="91">
        <v>2.4990000000020953</v>
      </c>
      <c r="AW77" s="91">
        <v>0</v>
      </c>
      <c r="AX77" s="91">
        <v>0</v>
      </c>
      <c r="AY77" s="91">
        <v>-6.8000008352109287E-5</v>
      </c>
      <c r="AZ77" s="91">
        <v>0</v>
      </c>
      <c r="BA77" s="91">
        <v>0.64500900000683026</v>
      </c>
      <c r="BB77" s="91">
        <v>8.6000000030500817E-2</v>
      </c>
      <c r="BC77" s="91">
        <v>0.93610000001639126</v>
      </c>
      <c r="BD77" s="91">
        <v>0.23865792713151279</v>
      </c>
      <c r="BE77" s="91">
        <v>0.17703000000000024</v>
      </c>
      <c r="BF77" s="91">
        <v>0.19800000000000006</v>
      </c>
      <c r="BG77" s="91">
        <v>0.15174200000000004</v>
      </c>
      <c r="BH77" s="91">
        <v>0</v>
      </c>
      <c r="BI77" s="91">
        <v>0</v>
      </c>
      <c r="BJ77" s="91">
        <v>-0.14862890000000004</v>
      </c>
      <c r="BK77" s="91">
        <v>0</v>
      </c>
      <c r="BL77" s="91">
        <v>0</v>
      </c>
      <c r="BM77" s="91">
        <v>0</v>
      </c>
      <c r="BN77" s="91">
        <v>0</v>
      </c>
      <c r="BO77" s="91">
        <v>0</v>
      </c>
      <c r="BP77" s="91">
        <v>0</v>
      </c>
      <c r="BQ77" s="91">
        <v>0</v>
      </c>
      <c r="BR77" s="91">
        <v>0</v>
      </c>
      <c r="BS77" s="91">
        <v>0</v>
      </c>
      <c r="BT77" s="91">
        <v>0</v>
      </c>
      <c r="BU77" s="91">
        <v>0</v>
      </c>
      <c r="BV77" s="91">
        <v>0</v>
      </c>
      <c r="BW77" s="91">
        <v>0</v>
      </c>
      <c r="BX77" s="91">
        <v>0</v>
      </c>
      <c r="BY77" s="91">
        <v>0</v>
      </c>
      <c r="BZ77" s="91">
        <v>0</v>
      </c>
      <c r="CA77" s="91">
        <v>0</v>
      </c>
      <c r="CB77" s="92">
        <v>0</v>
      </c>
    </row>
    <row r="78" spans="1:80" ht="24.75" customHeight="1" x14ac:dyDescent="0.4">
      <c r="A78" s="89"/>
      <c r="B78" s="169" t="s">
        <v>311</v>
      </c>
      <c r="C78" s="16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f t="shared" ref="AH78:BP78" si="8">SUM(AH20:AH77)-AH22-AH34-AH40-AH43-AH50</f>
        <v>4390.1629877503892</v>
      </c>
      <c r="AI78" s="52">
        <f t="shared" si="8"/>
        <v>4812.8508610114786</v>
      </c>
      <c r="AJ78" s="52">
        <f t="shared" si="8"/>
        <v>6282.3050726326255</v>
      </c>
      <c r="AK78" s="52">
        <f t="shared" si="8"/>
        <v>8317.859341730933</v>
      </c>
      <c r="AL78" s="52">
        <f t="shared" si="8"/>
        <v>9849.8748232840517</v>
      </c>
      <c r="AM78" s="52">
        <f t="shared" si="8"/>
        <v>11572.896942930396</v>
      </c>
      <c r="AN78" s="52">
        <f t="shared" si="8"/>
        <v>12826.570114134207</v>
      </c>
      <c r="AO78" s="52">
        <f t="shared" si="8"/>
        <v>14042.834071766636</v>
      </c>
      <c r="AP78" s="52">
        <f t="shared" si="8"/>
        <v>15336.83630786763</v>
      </c>
      <c r="AQ78" s="52">
        <f t="shared" si="8"/>
        <v>15577.510236185928</v>
      </c>
      <c r="AR78" s="52">
        <f t="shared" si="8"/>
        <v>14909.193195627202</v>
      </c>
      <c r="AS78" s="52">
        <f t="shared" si="8"/>
        <v>15345.773833544426</v>
      </c>
      <c r="AT78" s="52">
        <f t="shared" si="8"/>
        <v>17876.825969730529</v>
      </c>
      <c r="AU78" s="52">
        <f t="shared" si="8"/>
        <v>22691.039056134108</v>
      </c>
      <c r="AV78" s="52">
        <f t="shared" si="8"/>
        <v>27212.284889007035</v>
      </c>
      <c r="AW78" s="52">
        <f t="shared" si="8"/>
        <v>30556.640477738103</v>
      </c>
      <c r="AX78" s="52">
        <f t="shared" si="8"/>
        <v>31780.76365942652</v>
      </c>
      <c r="AY78" s="52">
        <f t="shared" si="8"/>
        <v>33498.155150357008</v>
      </c>
      <c r="AZ78" s="52">
        <f t="shared" si="8"/>
        <v>34239.011062252532</v>
      </c>
      <c r="BA78" s="52">
        <f t="shared" si="8"/>
        <v>33406.156559343719</v>
      </c>
      <c r="BB78" s="52">
        <f t="shared" si="8"/>
        <v>33313.239089650167</v>
      </c>
      <c r="BC78" s="52">
        <f t="shared" si="8"/>
        <v>32657.783608021327</v>
      </c>
      <c r="BD78" s="52">
        <f t="shared" si="8"/>
        <v>31725.976933053469</v>
      </c>
      <c r="BE78" s="52">
        <f t="shared" si="8"/>
        <v>32382.208129032155</v>
      </c>
      <c r="BF78" s="52">
        <f t="shared" si="8"/>
        <v>33317.310238163256</v>
      </c>
      <c r="BG78" s="52">
        <f t="shared" si="8"/>
        <v>34628.061685856948</v>
      </c>
      <c r="BH78" s="52">
        <f t="shared" si="8"/>
        <v>35699.310450790843</v>
      </c>
      <c r="BI78" s="52">
        <f t="shared" si="8"/>
        <v>36930.522008288244</v>
      </c>
      <c r="BJ78" s="52">
        <f t="shared" si="8"/>
        <v>38244.559119927515</v>
      </c>
      <c r="BK78" s="52">
        <f t="shared" si="8"/>
        <v>40243.403300594211</v>
      </c>
      <c r="BL78" s="52">
        <f t="shared" si="8"/>
        <v>42814.148734302922</v>
      </c>
      <c r="BM78" s="52">
        <f t="shared" si="8"/>
        <v>49328.831631441833</v>
      </c>
      <c r="BN78" s="52">
        <f t="shared" si="8"/>
        <v>51175.874824025217</v>
      </c>
      <c r="BO78" s="52">
        <f t="shared" si="8"/>
        <v>52994.211439042178</v>
      </c>
      <c r="BP78" s="52">
        <f t="shared" si="8"/>
        <v>55003.374932464292</v>
      </c>
      <c r="BQ78" s="52">
        <f t="shared" ref="BQ78:CB78" si="9">SUM(BQ20:BQ77)-BQ22-BQ34-BQ40-BQ43-BQ50-BQ69-BQ72</f>
        <v>51810.043229267249</v>
      </c>
      <c r="BR78" s="52">
        <f t="shared" si="9"/>
        <v>52336.540697534219</v>
      </c>
      <c r="BS78" s="52">
        <f t="shared" si="9"/>
        <v>53513.547352050446</v>
      </c>
      <c r="BT78" s="52">
        <f t="shared" si="9"/>
        <v>53902.883064339505</v>
      </c>
      <c r="BU78" s="52">
        <f t="shared" si="9"/>
        <v>56238.489794819929</v>
      </c>
      <c r="BV78" s="52">
        <f t="shared" si="9"/>
        <v>59749.907597625235</v>
      </c>
      <c r="BW78" s="52">
        <f t="shared" si="9"/>
        <v>65552.618108591065</v>
      </c>
      <c r="BX78" s="52">
        <f t="shared" si="9"/>
        <v>59903.092964531352</v>
      </c>
      <c r="BY78" s="52">
        <f t="shared" si="9"/>
        <v>61285.777670424337</v>
      </c>
      <c r="BZ78" s="52">
        <f t="shared" si="9"/>
        <v>63501.899557863049</v>
      </c>
      <c r="CA78" s="52">
        <f t="shared" si="9"/>
        <v>66357.239163606893</v>
      </c>
      <c r="CB78" s="53">
        <f t="shared" si="9"/>
        <v>69836.415356600337</v>
      </c>
    </row>
    <row r="79" spans="1:80" x14ac:dyDescent="0.4">
      <c r="A79" s="89"/>
      <c r="B79" s="166" t="s">
        <v>293</v>
      </c>
      <c r="C79" s="16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f t="shared" ref="AH79:CB79" si="10">AH78-AH75-AH37-AH31-AH44-AH33-AH29</f>
        <v>4087.2273647098109</v>
      </c>
      <c r="AI79" s="52">
        <f t="shared" si="10"/>
        <v>4433.9729056964115</v>
      </c>
      <c r="AJ79" s="52">
        <f t="shared" si="10"/>
        <v>5804.4348053450813</v>
      </c>
      <c r="AK79" s="52">
        <f t="shared" si="10"/>
        <v>7669.7643336848851</v>
      </c>
      <c r="AL79" s="52">
        <f t="shared" si="10"/>
        <v>9088.4149574401763</v>
      </c>
      <c r="AM79" s="52">
        <f t="shared" si="10"/>
        <v>10708.548004269627</v>
      </c>
      <c r="AN79" s="52">
        <f t="shared" si="10"/>
        <v>11886.313985398558</v>
      </c>
      <c r="AO79" s="52">
        <f t="shared" si="10"/>
        <v>13017.019488817987</v>
      </c>
      <c r="AP79" s="52">
        <f t="shared" si="10"/>
        <v>14194.694757319627</v>
      </c>
      <c r="AQ79" s="52">
        <f t="shared" si="10"/>
        <v>14367.511717459034</v>
      </c>
      <c r="AR79" s="52">
        <f t="shared" si="10"/>
        <v>13821.885689247209</v>
      </c>
      <c r="AS79" s="52">
        <f t="shared" si="10"/>
        <v>14056.93518393573</v>
      </c>
      <c r="AT79" s="52">
        <f t="shared" si="10"/>
        <v>16319.359410054381</v>
      </c>
      <c r="AU79" s="52">
        <f t="shared" si="10"/>
        <v>21223.094072210828</v>
      </c>
      <c r="AV79" s="52">
        <f t="shared" si="10"/>
        <v>25238.697901374166</v>
      </c>
      <c r="AW79" s="52">
        <f t="shared" si="10"/>
        <v>28282.29023986277</v>
      </c>
      <c r="AX79" s="52">
        <f t="shared" si="10"/>
        <v>29274.234871308581</v>
      </c>
      <c r="AY79" s="52">
        <f t="shared" si="10"/>
        <v>30689.238521149568</v>
      </c>
      <c r="AZ79" s="52">
        <f t="shared" si="10"/>
        <v>31142.787199387287</v>
      </c>
      <c r="BA79" s="52">
        <f t="shared" si="10"/>
        <v>30118.971854383788</v>
      </c>
      <c r="BB79" s="52">
        <f t="shared" si="10"/>
        <v>29936.464944798307</v>
      </c>
      <c r="BC79" s="52">
        <f t="shared" si="10"/>
        <v>29598.920484797167</v>
      </c>
      <c r="BD79" s="52">
        <f t="shared" si="10"/>
        <v>29680.475521105302</v>
      </c>
      <c r="BE79" s="52">
        <f t="shared" si="10"/>
        <v>30370.904637060208</v>
      </c>
      <c r="BF79" s="52">
        <f t="shared" si="10"/>
        <v>31767.564711638777</v>
      </c>
      <c r="BG79" s="52">
        <f t="shared" si="10"/>
        <v>32949.344465398681</v>
      </c>
      <c r="BH79" s="52">
        <f t="shared" si="10"/>
        <v>33970.896257800079</v>
      </c>
      <c r="BI79" s="52">
        <f t="shared" si="10"/>
        <v>34999.72836740419</v>
      </c>
      <c r="BJ79" s="52">
        <f t="shared" si="10"/>
        <v>36307.526404963734</v>
      </c>
      <c r="BK79" s="52">
        <f t="shared" si="10"/>
        <v>38263.329337690418</v>
      </c>
      <c r="BL79" s="52">
        <f t="shared" si="10"/>
        <v>40742.530283141416</v>
      </c>
      <c r="BM79" s="52">
        <f t="shared" si="10"/>
        <v>46870.899391809682</v>
      </c>
      <c r="BN79" s="52">
        <f t="shared" si="10"/>
        <v>48524.116056627936</v>
      </c>
      <c r="BO79" s="52">
        <f t="shared" si="10"/>
        <v>50302.962045437846</v>
      </c>
      <c r="BP79" s="52">
        <f t="shared" si="10"/>
        <v>52228.012503016231</v>
      </c>
      <c r="BQ79" s="52">
        <f t="shared" si="10"/>
        <v>51810.043229267249</v>
      </c>
      <c r="BR79" s="52">
        <f t="shared" si="10"/>
        <v>52336.540697534219</v>
      </c>
      <c r="BS79" s="52">
        <f t="shared" si="10"/>
        <v>53513.547352050446</v>
      </c>
      <c r="BT79" s="52">
        <f t="shared" si="10"/>
        <v>53902.883064339505</v>
      </c>
      <c r="BU79" s="52">
        <f t="shared" si="10"/>
        <v>56238.489794819929</v>
      </c>
      <c r="BV79" s="52">
        <f t="shared" si="10"/>
        <v>59749.907597625235</v>
      </c>
      <c r="BW79" s="52">
        <f t="shared" si="10"/>
        <v>65552.618108591065</v>
      </c>
      <c r="BX79" s="52">
        <f t="shared" si="10"/>
        <v>59903.092964531352</v>
      </c>
      <c r="BY79" s="52">
        <f t="shared" si="10"/>
        <v>61285.777670424337</v>
      </c>
      <c r="BZ79" s="52">
        <f t="shared" si="10"/>
        <v>63501.899557863049</v>
      </c>
      <c r="CA79" s="52">
        <f t="shared" si="10"/>
        <v>66357.239163606893</v>
      </c>
      <c r="CB79" s="53">
        <f t="shared" si="10"/>
        <v>69836.415356600337</v>
      </c>
    </row>
    <row r="80" spans="1:80" x14ac:dyDescent="0.4">
      <c r="A80" s="89"/>
      <c r="B80" s="166"/>
      <c r="C80" s="16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3"/>
    </row>
    <row r="81" spans="1:80" ht="26.25" customHeight="1" x14ac:dyDescent="0.4">
      <c r="A81" s="89"/>
      <c r="B81" s="66" t="s">
        <v>312</v>
      </c>
      <c r="C81" s="165"/>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2"/>
    </row>
    <row r="82" spans="1:80" x14ac:dyDescent="0.4">
      <c r="A82" s="89"/>
      <c r="B82" s="50" t="s">
        <v>180</v>
      </c>
      <c r="C82" s="165" t="s">
        <v>179</v>
      </c>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v>91.795148247978432</v>
      </c>
      <c r="AI82" s="91">
        <v>110.61695040710585</v>
      </c>
      <c r="AJ82" s="91">
        <v>149.4963281520491</v>
      </c>
      <c r="AK82" s="91">
        <v>193.25159579250203</v>
      </c>
      <c r="AL82" s="91">
        <v>241.11294619072987</v>
      </c>
      <c r="AM82" s="91">
        <v>304.00372136294919</v>
      </c>
      <c r="AN82" s="91">
        <v>362.05707222653785</v>
      </c>
      <c r="AO82" s="91">
        <v>439.95309705296535</v>
      </c>
      <c r="AP82" s="91">
        <v>504.19562238080925</v>
      </c>
      <c r="AQ82" s="91">
        <v>588.95286162117668</v>
      </c>
      <c r="AR82" s="91">
        <v>669.81688074358397</v>
      </c>
      <c r="AS82" s="91">
        <v>784.80669061681635</v>
      </c>
      <c r="AT82" s="91">
        <v>945.80283525647269</v>
      </c>
      <c r="AU82" s="91">
        <v>1188.5453647098627</v>
      </c>
      <c r="AV82" s="91">
        <v>1553.4739999999999</v>
      </c>
      <c r="AW82" s="91">
        <v>1795.461</v>
      </c>
      <c r="AX82" s="91">
        <v>1962.682</v>
      </c>
      <c r="AY82" s="91">
        <v>2194.1619999999998</v>
      </c>
      <c r="AZ82" s="91">
        <v>2392.893</v>
      </c>
      <c r="BA82" s="91">
        <v>2521.25</v>
      </c>
      <c r="BB82" s="91">
        <v>2679.9749999999999</v>
      </c>
      <c r="BC82" s="91">
        <v>2822.8040000000001</v>
      </c>
      <c r="BD82" s="91">
        <v>2955.1210000000001</v>
      </c>
      <c r="BE82" s="91">
        <v>3124.4597597447382</v>
      </c>
      <c r="BF82" s="91">
        <v>3250.6787885787207</v>
      </c>
      <c r="BG82" s="91">
        <v>3457.0445494205601</v>
      </c>
      <c r="BH82" s="91">
        <v>3673.5859999999998</v>
      </c>
      <c r="BI82" s="91">
        <v>3924.14037813</v>
      </c>
      <c r="BJ82" s="91">
        <v>4149.40578293</v>
      </c>
      <c r="BK82" s="91">
        <v>4444.4350972342991</v>
      </c>
      <c r="BL82" s="91">
        <v>4734.8039219600005</v>
      </c>
      <c r="BM82" s="91">
        <v>5106.2537628999999</v>
      </c>
      <c r="BN82" s="91">
        <v>5227.7472379531791</v>
      </c>
      <c r="BO82" s="91">
        <v>5339.4256940699997</v>
      </c>
      <c r="BP82" s="91">
        <v>5475.6249157700013</v>
      </c>
      <c r="BQ82" s="91">
        <v>5360.0751764300812</v>
      </c>
      <c r="BR82" s="91">
        <v>5421.7736767999995</v>
      </c>
      <c r="BS82" s="91">
        <v>5489.5433917499959</v>
      </c>
      <c r="BT82" s="91">
        <v>5482.7675999399999</v>
      </c>
      <c r="BU82" s="91">
        <v>5529.3185711499982</v>
      </c>
      <c r="BV82" s="91">
        <v>5675.7961694693131</v>
      </c>
      <c r="BW82" s="91">
        <v>5936.2196675378318</v>
      </c>
      <c r="BX82" s="91">
        <v>5615.9435736789683</v>
      </c>
      <c r="BY82" s="91">
        <v>5797.970246883503</v>
      </c>
      <c r="BZ82" s="91">
        <v>6000.3860077722156</v>
      </c>
      <c r="CA82" s="91">
        <v>6250.0480242936328</v>
      </c>
      <c r="CB82" s="92">
        <v>6452.1525405766843</v>
      </c>
    </row>
    <row r="83" spans="1:80" x14ac:dyDescent="0.4">
      <c r="A83" s="89"/>
      <c r="B83" s="50" t="s">
        <v>181</v>
      </c>
      <c r="C83" s="165"/>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f t="shared" ref="AH83:CB83" si="11">AH84+AH85</f>
        <v>71.803621583486347</v>
      </c>
      <c r="AI83" s="91">
        <f t="shared" si="11"/>
        <v>71.309887694513563</v>
      </c>
      <c r="AJ83" s="91">
        <f t="shared" si="11"/>
        <v>81.214423210806217</v>
      </c>
      <c r="AK83" s="91">
        <f t="shared" si="11"/>
        <v>88.309333043676872</v>
      </c>
      <c r="AL83" s="91">
        <f t="shared" si="11"/>
        <v>86.071335668395506</v>
      </c>
      <c r="AM83" s="91">
        <f t="shared" si="11"/>
        <v>94.533357523787956</v>
      </c>
      <c r="AN83" s="91">
        <f t="shared" si="11"/>
        <v>94.539479953098336</v>
      </c>
      <c r="AO83" s="91">
        <f t="shared" si="11"/>
        <v>99.91444157230606</v>
      </c>
      <c r="AP83" s="91">
        <f t="shared" si="11"/>
        <v>100.54053775712582</v>
      </c>
      <c r="AQ83" s="91">
        <f t="shared" si="11"/>
        <v>104.34230284607963</v>
      </c>
      <c r="AR83" s="91">
        <f t="shared" si="11"/>
        <v>107.80379749418931</v>
      </c>
      <c r="AS83" s="91">
        <f t="shared" si="11"/>
        <v>122.17188902792199</v>
      </c>
      <c r="AT83" s="91">
        <f t="shared" si="11"/>
        <v>114.12408977669212</v>
      </c>
      <c r="AU83" s="91">
        <f t="shared" si="11"/>
        <v>146.99272655994997</v>
      </c>
      <c r="AV83" s="91">
        <f t="shared" si="11"/>
        <v>157.74724460497177</v>
      </c>
      <c r="AW83" s="91">
        <f t="shared" si="11"/>
        <v>166.79640685237015</v>
      </c>
      <c r="AX83" s="91">
        <f t="shared" si="11"/>
        <v>162.93681781914438</v>
      </c>
      <c r="AY83" s="91">
        <f t="shared" si="11"/>
        <v>164.65367537537094</v>
      </c>
      <c r="AZ83" s="91">
        <f t="shared" si="11"/>
        <v>151.35973857984254</v>
      </c>
      <c r="BA83" s="91">
        <f t="shared" si="11"/>
        <v>139.49190488287545</v>
      </c>
      <c r="BB83" s="91">
        <f t="shared" si="11"/>
        <v>134.50941339676888</v>
      </c>
      <c r="BC83" s="91">
        <f t="shared" si="11"/>
        <v>129.1281660452959</v>
      </c>
      <c r="BD83" s="91">
        <f t="shared" si="11"/>
        <v>119.97591185812794</v>
      </c>
      <c r="BE83" s="91">
        <f t="shared" si="11"/>
        <v>124.23847975499999</v>
      </c>
      <c r="BF83" s="91">
        <f t="shared" si="11"/>
        <v>129.19739105324999</v>
      </c>
      <c r="BG83" s="91">
        <f t="shared" si="11"/>
        <v>122.12592027499997</v>
      </c>
      <c r="BH83" s="91">
        <f t="shared" si="11"/>
        <v>118.53474787549996</v>
      </c>
      <c r="BI83" s="91">
        <f t="shared" si="11"/>
        <v>110.10084555674999</v>
      </c>
      <c r="BJ83" s="91">
        <f t="shared" si="11"/>
        <v>98.398418693749989</v>
      </c>
      <c r="BK83" s="91">
        <f t="shared" si="11"/>
        <v>78.937256372223544</v>
      </c>
      <c r="BL83" s="91">
        <f t="shared" si="11"/>
        <v>65.396410920697221</v>
      </c>
      <c r="BM83" s="91">
        <f t="shared" si="11"/>
        <v>51.483577534736391</v>
      </c>
      <c r="BN83" s="91">
        <f t="shared" si="11"/>
        <v>50.233626574888149</v>
      </c>
      <c r="BO83" s="91">
        <f t="shared" si="11"/>
        <v>37.345721613041349</v>
      </c>
      <c r="BP83" s="91">
        <f t="shared" si="11"/>
        <v>28.278218738752912</v>
      </c>
      <c r="BQ83" s="91">
        <f t="shared" si="11"/>
        <v>18.508530036452314</v>
      </c>
      <c r="BR83" s="91">
        <f t="shared" si="11"/>
        <v>12.288244013077932</v>
      </c>
      <c r="BS83" s="91">
        <f t="shared" si="11"/>
        <v>6.8174169843168348</v>
      </c>
      <c r="BT83" s="91">
        <f t="shared" si="11"/>
        <v>4.8587791485131495</v>
      </c>
      <c r="BU83" s="91">
        <f t="shared" si="11"/>
        <v>3.2507548237949484</v>
      </c>
      <c r="BV83" s="91">
        <f t="shared" si="11"/>
        <v>1.5711076788582325</v>
      </c>
      <c r="BW83" s="91">
        <f t="shared" si="11"/>
        <v>1.0166256812205636</v>
      </c>
      <c r="BX83" s="91">
        <f t="shared" si="11"/>
        <v>0</v>
      </c>
      <c r="BY83" s="91">
        <f t="shared" si="11"/>
        <v>0</v>
      </c>
      <c r="BZ83" s="91">
        <f t="shared" si="11"/>
        <v>0</v>
      </c>
      <c r="CA83" s="91">
        <f t="shared" si="11"/>
        <v>0</v>
      </c>
      <c r="CB83" s="92">
        <f t="shared" si="11"/>
        <v>0</v>
      </c>
    </row>
    <row r="84" spans="1:80" x14ac:dyDescent="0.4">
      <c r="A84" s="89"/>
      <c r="B84" s="64" t="s">
        <v>296</v>
      </c>
      <c r="C84" s="165" t="s">
        <v>182</v>
      </c>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v>71.803621583486347</v>
      </c>
      <c r="AI84" s="91">
        <v>71.309207260582085</v>
      </c>
      <c r="AJ84" s="91">
        <v>81.190527498478616</v>
      </c>
      <c r="AK84" s="91">
        <v>88.216061253991739</v>
      </c>
      <c r="AL84" s="91">
        <v>85.854079958673921</v>
      </c>
      <c r="AM84" s="91">
        <v>94.080741461868001</v>
      </c>
      <c r="AN84" s="91">
        <v>93.74042470571581</v>
      </c>
      <c r="AO84" s="91">
        <v>98.41918553022127</v>
      </c>
      <c r="AP84" s="91">
        <v>98.451776698555136</v>
      </c>
      <c r="AQ84" s="91">
        <v>101.4122159340142</v>
      </c>
      <c r="AR84" s="91">
        <v>103.7000792945807</v>
      </c>
      <c r="AS84" s="91">
        <v>115.24881210484507</v>
      </c>
      <c r="AT84" s="91">
        <v>105.20758261792079</v>
      </c>
      <c r="AU84" s="91">
        <v>132.47009728423961</v>
      </c>
      <c r="AV84" s="91">
        <v>139.23752551267657</v>
      </c>
      <c r="AW84" s="91">
        <v>145.01624573144477</v>
      </c>
      <c r="AX84" s="91">
        <v>140.12043851328579</v>
      </c>
      <c r="AY84" s="91">
        <v>137.73568376010451</v>
      </c>
      <c r="AZ84" s="91">
        <v>123.15021797831749</v>
      </c>
      <c r="BA84" s="91">
        <v>112.47661198287514</v>
      </c>
      <c r="BB84" s="91">
        <v>106.20491922822067</v>
      </c>
      <c r="BC84" s="91">
        <v>100.0911521395842</v>
      </c>
      <c r="BD84" s="91">
        <v>91.467069144910184</v>
      </c>
      <c r="BE84" s="91">
        <v>94.275213728127369</v>
      </c>
      <c r="BF84" s="91">
        <v>98.141333013831741</v>
      </c>
      <c r="BG84" s="91">
        <v>88.419644868272087</v>
      </c>
      <c r="BH84" s="91">
        <v>84.661747875499969</v>
      </c>
      <c r="BI84" s="91">
        <v>78.43606763128443</v>
      </c>
      <c r="BJ84" s="91">
        <v>69.184191628461178</v>
      </c>
      <c r="BK84" s="91">
        <v>53.012026844164069</v>
      </c>
      <c r="BL84" s="91">
        <v>44.371488154976973</v>
      </c>
      <c r="BM84" s="91">
        <v>35.156518235278511</v>
      </c>
      <c r="BN84" s="91">
        <v>37.029541266636251</v>
      </c>
      <c r="BO84" s="91">
        <v>28.873350653457123</v>
      </c>
      <c r="BP84" s="91">
        <v>21.10478027697734</v>
      </c>
      <c r="BQ84" s="91">
        <v>14.26166584517814</v>
      </c>
      <c r="BR84" s="91">
        <v>9.1137068506542054</v>
      </c>
      <c r="BS84" s="91">
        <v>5.5050338445589686</v>
      </c>
      <c r="BT84" s="91">
        <v>3.3250948192197995</v>
      </c>
      <c r="BU84" s="91">
        <v>2.8088540849901746</v>
      </c>
      <c r="BV84" s="91">
        <v>1.3575346222415519</v>
      </c>
      <c r="BW84" s="91">
        <v>0.87842773521403605</v>
      </c>
      <c r="BX84" s="91">
        <v>0</v>
      </c>
      <c r="BY84" s="91">
        <v>0</v>
      </c>
      <c r="BZ84" s="91">
        <v>0</v>
      </c>
      <c r="CA84" s="91">
        <v>0</v>
      </c>
      <c r="CB84" s="92">
        <v>0</v>
      </c>
    </row>
    <row r="85" spans="1:80" x14ac:dyDescent="0.4">
      <c r="A85" s="89"/>
      <c r="B85" s="64" t="s">
        <v>297</v>
      </c>
      <c r="C85" s="165" t="s">
        <v>182</v>
      </c>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v>0</v>
      </c>
      <c r="AI85" s="91">
        <v>6.8043393148529703E-4</v>
      </c>
      <c r="AJ85" s="91">
        <v>2.389571232760496E-2</v>
      </c>
      <c r="AK85" s="91">
        <v>9.3271789685138398E-2</v>
      </c>
      <c r="AL85" s="91">
        <v>0.21725570972157768</v>
      </c>
      <c r="AM85" s="91">
        <v>0.45261606191995341</v>
      </c>
      <c r="AN85" s="91">
        <v>0.79905524738252098</v>
      </c>
      <c r="AO85" s="91">
        <v>1.4952560420847878</v>
      </c>
      <c r="AP85" s="91">
        <v>2.0887610585706842</v>
      </c>
      <c r="AQ85" s="91">
        <v>2.9300869120654411</v>
      </c>
      <c r="AR85" s="91">
        <v>4.1037181996086094</v>
      </c>
      <c r="AS85" s="91">
        <v>6.9230769230769234</v>
      </c>
      <c r="AT85" s="91">
        <v>8.9165071587713225</v>
      </c>
      <c r="AU85" s="91">
        <v>14.522629275710372</v>
      </c>
      <c r="AV85" s="91">
        <v>18.509719092295203</v>
      </c>
      <c r="AW85" s="91">
        <v>21.780161120925374</v>
      </c>
      <c r="AX85" s="91">
        <v>22.816379305858582</v>
      </c>
      <c r="AY85" s="91">
        <v>26.917991615266445</v>
      </c>
      <c r="AZ85" s="91">
        <v>28.20952060152505</v>
      </c>
      <c r="BA85" s="91">
        <v>27.015292900000315</v>
      </c>
      <c r="BB85" s="91">
        <v>28.304494168548207</v>
      </c>
      <c r="BC85" s="91">
        <v>29.037013905711706</v>
      </c>
      <c r="BD85" s="91">
        <v>28.508842713217764</v>
      </c>
      <c r="BE85" s="91">
        <v>29.963266026872617</v>
      </c>
      <c r="BF85" s="91">
        <v>31.056058039418243</v>
      </c>
      <c r="BG85" s="91">
        <v>33.70627540672789</v>
      </c>
      <c r="BH85" s="91">
        <v>33.872999999999998</v>
      </c>
      <c r="BI85" s="91">
        <v>31.66477792546555</v>
      </c>
      <c r="BJ85" s="91">
        <v>29.214227065288803</v>
      </c>
      <c r="BK85" s="91">
        <v>25.925229528059475</v>
      </c>
      <c r="BL85" s="91">
        <v>21.024922765720252</v>
      </c>
      <c r="BM85" s="91">
        <v>16.327059299457879</v>
      </c>
      <c r="BN85" s="91">
        <v>13.204085308251896</v>
      </c>
      <c r="BO85" s="91">
        <v>8.4723709595842251</v>
      </c>
      <c r="BP85" s="91">
        <v>7.1734384617755698</v>
      </c>
      <c r="BQ85" s="91">
        <v>4.2468641912741756</v>
      </c>
      <c r="BR85" s="91">
        <v>3.174537162423726</v>
      </c>
      <c r="BS85" s="91">
        <v>1.3123831397578662</v>
      </c>
      <c r="BT85" s="91">
        <v>1.53368432929335</v>
      </c>
      <c r="BU85" s="91">
        <v>0.44190073880477371</v>
      </c>
      <c r="BV85" s="91">
        <v>0.21357305661668061</v>
      </c>
      <c r="BW85" s="91">
        <v>0.13819794600652763</v>
      </c>
      <c r="BX85" s="91">
        <v>0</v>
      </c>
      <c r="BY85" s="91">
        <v>0</v>
      </c>
      <c r="BZ85" s="91">
        <v>0</v>
      </c>
      <c r="CA85" s="91">
        <v>0</v>
      </c>
      <c r="CB85" s="92">
        <v>0</v>
      </c>
    </row>
    <row r="86" spans="1:80" x14ac:dyDescent="0.4">
      <c r="A86" s="89"/>
      <c r="B86" s="50" t="s">
        <v>183</v>
      </c>
      <c r="C86" s="165" t="s">
        <v>179</v>
      </c>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v>0</v>
      </c>
      <c r="AI86" s="91">
        <v>0</v>
      </c>
      <c r="AJ86" s="91">
        <v>0</v>
      </c>
      <c r="AK86" s="91">
        <v>0</v>
      </c>
      <c r="AL86" s="91">
        <v>0</v>
      </c>
      <c r="AM86" s="91">
        <v>0</v>
      </c>
      <c r="AN86" s="91">
        <v>0</v>
      </c>
      <c r="AO86" s="91">
        <v>0</v>
      </c>
      <c r="AP86" s="91">
        <v>0</v>
      </c>
      <c r="AQ86" s="91">
        <v>0</v>
      </c>
      <c r="AR86" s="91">
        <v>0</v>
      </c>
      <c r="AS86" s="91">
        <v>0</v>
      </c>
      <c r="AT86" s="91">
        <v>0</v>
      </c>
      <c r="AU86" s="91">
        <v>14.67867882736096</v>
      </c>
      <c r="AV86" s="91">
        <v>17.32362399448489</v>
      </c>
      <c r="AW86" s="91">
        <v>22.017101000372413</v>
      </c>
      <c r="AX86" s="91">
        <v>26.274387450379745</v>
      </c>
      <c r="AY86" s="91">
        <v>31.159442185463192</v>
      </c>
      <c r="AZ86" s="91">
        <v>36.556276606201791</v>
      </c>
      <c r="BA86" s="91">
        <v>36.695665879000003</v>
      </c>
      <c r="BB86" s="91">
        <v>38.413191972800014</v>
      </c>
      <c r="BC86" s="91">
        <v>38.367648960570129</v>
      </c>
      <c r="BD86" s="91">
        <v>57.286221493426368</v>
      </c>
      <c r="BE86" s="91">
        <v>61.250098314299194</v>
      </c>
      <c r="BF86" s="91">
        <v>45.81</v>
      </c>
      <c r="BG86" s="91">
        <v>36.193318905790619</v>
      </c>
      <c r="BH86" s="91">
        <v>38.411999999999999</v>
      </c>
      <c r="BI86" s="91">
        <v>35.623045027248956</v>
      </c>
      <c r="BJ86" s="91">
        <v>39.227886861522336</v>
      </c>
      <c r="BK86" s="91">
        <v>44.288355759254614</v>
      </c>
      <c r="BL86" s="91">
        <v>46.717117832191811</v>
      </c>
      <c r="BM86" s="91">
        <v>48.708362762486907</v>
      </c>
      <c r="BN86" s="91">
        <v>45.683687940754801</v>
      </c>
      <c r="BO86" s="91">
        <v>41.557605406422965</v>
      </c>
      <c r="BP86" s="91">
        <v>44.996467444797425</v>
      </c>
      <c r="BQ86" s="91">
        <v>46.46150720913667</v>
      </c>
      <c r="BR86" s="91">
        <v>44.752198794615161</v>
      </c>
      <c r="BS86" s="91">
        <v>41.883695203837881</v>
      </c>
      <c r="BT86" s="91">
        <v>40.255351281499983</v>
      </c>
      <c r="BU86" s="91">
        <v>38.784486304119874</v>
      </c>
      <c r="BV86" s="91">
        <v>29.596824520653922</v>
      </c>
      <c r="BW86" s="91">
        <v>28.726935337237961</v>
      </c>
      <c r="BX86" s="91">
        <v>30.059430726342882</v>
      </c>
      <c r="BY86" s="91">
        <v>31.437501641950249</v>
      </c>
      <c r="BZ86" s="91">
        <v>33.0397768083293</v>
      </c>
      <c r="CA86" s="91">
        <v>35.087878821633019</v>
      </c>
      <c r="CB86" s="92">
        <v>37.338313396355687</v>
      </c>
    </row>
    <row r="87" spans="1:80" ht="26.25" customHeight="1" x14ac:dyDescent="0.4">
      <c r="A87" s="89"/>
      <c r="B87" s="50" t="s">
        <v>313</v>
      </c>
      <c r="C87" s="165" t="s">
        <v>182</v>
      </c>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v>96</v>
      </c>
      <c r="AI87" s="91">
        <v>96</v>
      </c>
      <c r="AJ87" s="91">
        <v>98</v>
      </c>
      <c r="AK87" s="91">
        <v>101</v>
      </c>
      <c r="AL87" s="91">
        <v>102</v>
      </c>
      <c r="AM87" s="91">
        <v>103</v>
      </c>
      <c r="AN87" s="91">
        <v>105</v>
      </c>
      <c r="AO87" s="91">
        <v>105</v>
      </c>
      <c r="AP87" s="91">
        <v>107</v>
      </c>
      <c r="AQ87" s="91">
        <v>107</v>
      </c>
      <c r="AR87" s="91">
        <v>109</v>
      </c>
      <c r="AS87" s="91">
        <v>112</v>
      </c>
      <c r="AT87" s="91">
        <v>112.35899999999999</v>
      </c>
      <c r="AU87" s="91">
        <v>114.324</v>
      </c>
      <c r="AV87" s="91">
        <v>115.11</v>
      </c>
      <c r="AW87" s="91">
        <v>122.089</v>
      </c>
      <c r="AX87" s="91">
        <v>123.30500000000001</v>
      </c>
      <c r="AY87" s="91">
        <v>124.179</v>
      </c>
      <c r="AZ87" s="91">
        <v>128.614</v>
      </c>
      <c r="BA87" s="91">
        <v>123.26300000000001</v>
      </c>
      <c r="BB87" s="91">
        <v>124.417</v>
      </c>
      <c r="BC87" s="91">
        <v>118.181</v>
      </c>
      <c r="BD87" s="91">
        <v>118.962</v>
      </c>
      <c r="BE87" s="91">
        <v>120.14100000000001</v>
      </c>
      <c r="BF87" s="91">
        <v>120.018</v>
      </c>
      <c r="BG87" s="91">
        <v>122.324</v>
      </c>
      <c r="BH87" s="91">
        <v>123.015</v>
      </c>
      <c r="BI87" s="91">
        <v>123.87321689999997</v>
      </c>
      <c r="BJ87" s="91">
        <v>125.86199999999999</v>
      </c>
      <c r="BK87" s="91">
        <v>127.27833854999997</v>
      </c>
      <c r="BL87" s="91">
        <v>822.81408871238204</v>
      </c>
      <c r="BM87" s="91">
        <v>121.23222758000001</v>
      </c>
      <c r="BN87" s="91">
        <v>122.38864807125002</v>
      </c>
      <c r="BO87" s="91">
        <v>123.35264574</v>
      </c>
      <c r="BP87" s="91">
        <v>123.46082752000001</v>
      </c>
      <c r="BQ87" s="91">
        <v>122.52528203</v>
      </c>
      <c r="BR87" s="91">
        <v>124.59394418000001</v>
      </c>
      <c r="BS87" s="91">
        <v>127.56960417000036</v>
      </c>
      <c r="BT87" s="91">
        <v>126.42016188999996</v>
      </c>
      <c r="BU87" s="91">
        <v>126.05015876767001</v>
      </c>
      <c r="BV87" s="91">
        <v>125.70243364</v>
      </c>
      <c r="BW87" s="91">
        <v>124.54349425292152</v>
      </c>
      <c r="BX87" s="91">
        <v>124.89539199554639</v>
      </c>
      <c r="BY87" s="91">
        <v>127.78175265411339</v>
      </c>
      <c r="BZ87" s="91">
        <v>130.71058216378381</v>
      </c>
      <c r="CA87" s="91">
        <v>133.97884999824902</v>
      </c>
      <c r="CB87" s="92">
        <v>136.63638165731567</v>
      </c>
    </row>
    <row r="88" spans="1:80" x14ac:dyDescent="0.4">
      <c r="A88" s="89"/>
      <c r="B88" s="50" t="s">
        <v>188</v>
      </c>
      <c r="C88" s="165" t="s">
        <v>189</v>
      </c>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v>0</v>
      </c>
      <c r="AR88" s="91">
        <v>0</v>
      </c>
      <c r="AS88" s="91">
        <v>0</v>
      </c>
      <c r="AT88" s="91">
        <v>0</v>
      </c>
      <c r="AU88" s="91">
        <v>0</v>
      </c>
      <c r="AV88" s="91">
        <v>0</v>
      </c>
      <c r="AW88" s="91">
        <v>0</v>
      </c>
      <c r="AX88" s="91">
        <v>0</v>
      </c>
      <c r="AY88" s="91">
        <v>0</v>
      </c>
      <c r="AZ88" s="91">
        <v>0</v>
      </c>
      <c r="BA88" s="91">
        <v>0</v>
      </c>
      <c r="BB88" s="91">
        <v>0</v>
      </c>
      <c r="BC88" s="91">
        <v>0</v>
      </c>
      <c r="BD88" s="91">
        <v>0</v>
      </c>
      <c r="BE88" s="91">
        <v>0</v>
      </c>
      <c r="BF88" s="91">
        <v>0</v>
      </c>
      <c r="BG88" s="91">
        <v>0</v>
      </c>
      <c r="BH88" s="91">
        <v>0</v>
      </c>
      <c r="BI88" s="91">
        <v>0</v>
      </c>
      <c r="BJ88" s="91">
        <v>2.3854757613040265</v>
      </c>
      <c r="BK88" s="91">
        <v>2.7799798323037712</v>
      </c>
      <c r="BL88" s="91">
        <v>145.43650100833483</v>
      </c>
      <c r="BM88" s="91">
        <v>193.92315446943357</v>
      </c>
      <c r="BN88" s="91">
        <v>266.81067065860327</v>
      </c>
      <c r="BO88" s="91">
        <v>77.89376230618096</v>
      </c>
      <c r="BP88" s="91">
        <v>83.761185046642368</v>
      </c>
      <c r="BQ88" s="91">
        <v>4.8547000187328013</v>
      </c>
      <c r="BR88" s="91">
        <v>6.144183842691306</v>
      </c>
      <c r="BS88" s="91">
        <v>1.8738021637673685</v>
      </c>
      <c r="BT88" s="91">
        <v>1.5587465546696961</v>
      </c>
      <c r="BU88" s="91">
        <v>54.094519769972067</v>
      </c>
      <c r="BV88" s="91">
        <v>20.090436254533998</v>
      </c>
      <c r="BW88" s="91">
        <v>26.279800267189444</v>
      </c>
      <c r="BX88" s="91">
        <v>73.552750084509924</v>
      </c>
      <c r="BY88" s="91">
        <v>75.03538784884492</v>
      </c>
      <c r="BZ88" s="91">
        <v>74.975991458613692</v>
      </c>
      <c r="CA88" s="91">
        <v>75.232946946372294</v>
      </c>
      <c r="CB88" s="92">
        <v>69.529014825764079</v>
      </c>
    </row>
    <row r="89" spans="1:80" x14ac:dyDescent="0.4">
      <c r="A89" s="89"/>
      <c r="B89" s="50" t="s">
        <v>19</v>
      </c>
      <c r="C89" s="165" t="s">
        <v>189</v>
      </c>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v>189.0604099893182</v>
      </c>
      <c r="AI89" s="91">
        <v>217.24186395918002</v>
      </c>
      <c r="AJ89" s="91">
        <v>291.64676658977385</v>
      </c>
      <c r="AK89" s="91">
        <v>435.79447132057123</v>
      </c>
      <c r="AL89" s="91">
        <v>531.64070822038082</v>
      </c>
      <c r="AM89" s="91">
        <v>599.91337522552976</v>
      </c>
      <c r="AN89" s="91">
        <v>667.59777746960162</v>
      </c>
      <c r="AO89" s="91">
        <v>730.54411349699535</v>
      </c>
      <c r="AP89" s="91">
        <v>805.60849456809274</v>
      </c>
      <c r="AQ89" s="91">
        <v>838.18835992187337</v>
      </c>
      <c r="AR89" s="91">
        <v>760.26900000000001</v>
      </c>
      <c r="AS89" s="91">
        <v>936.29321192193368</v>
      </c>
      <c r="AT89" s="91">
        <v>1162.117</v>
      </c>
      <c r="AU89" s="91">
        <v>670.327</v>
      </c>
      <c r="AV89" s="91">
        <v>724.20100000000002</v>
      </c>
      <c r="AW89" s="91">
        <v>941.47799999999995</v>
      </c>
      <c r="AX89" s="91">
        <v>973.24916299999973</v>
      </c>
      <c r="AY89" s="91">
        <v>991.50290500000006</v>
      </c>
      <c r="AZ89" s="91">
        <v>1035.1050220000002</v>
      </c>
      <c r="BA89" s="91">
        <v>1079.5440269999999</v>
      </c>
      <c r="BB89" s="91">
        <v>1124.7226409999994</v>
      </c>
      <c r="BC89" s="91">
        <v>1163.735510948489</v>
      </c>
      <c r="BD89" s="91">
        <v>1229.3620240181656</v>
      </c>
      <c r="BE89" s="91">
        <v>1349.4457237699216</v>
      </c>
      <c r="BF89" s="91">
        <v>1430.8457317625675</v>
      </c>
      <c r="BG89" s="91">
        <v>1612.517104499429</v>
      </c>
      <c r="BH89" s="91">
        <v>1828.5273484448542</v>
      </c>
      <c r="BI89" s="91">
        <v>1843.2959341159444</v>
      </c>
      <c r="BJ89" s="91">
        <v>2003.9939900362206</v>
      </c>
      <c r="BK89" s="91">
        <v>2046.6136160962108</v>
      </c>
      <c r="BL89" s="91">
        <v>2162.8252108384918</v>
      </c>
      <c r="BM89" s="91">
        <v>2239.7459853678515</v>
      </c>
      <c r="BN89" s="91">
        <v>2273.0145576027198</v>
      </c>
      <c r="BO89" s="91">
        <v>2227.1295013956719</v>
      </c>
      <c r="BP89" s="91">
        <v>2136.5856605519407</v>
      </c>
      <c r="BQ89" s="91"/>
      <c r="BR89" s="91"/>
      <c r="BS89" s="91"/>
      <c r="BT89" s="91"/>
      <c r="BU89" s="91"/>
      <c r="BV89" s="91"/>
      <c r="BW89" s="91"/>
      <c r="BX89" s="91"/>
      <c r="BY89" s="91"/>
      <c r="BZ89" s="91"/>
      <c r="CA89" s="91"/>
      <c r="CB89" s="92"/>
    </row>
    <row r="90" spans="1:80" x14ac:dyDescent="0.4">
      <c r="A90" s="89"/>
      <c r="B90" s="50" t="s">
        <v>190</v>
      </c>
      <c r="C90" s="165" t="s">
        <v>182</v>
      </c>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v>16</v>
      </c>
      <c r="AI90" s="91">
        <v>16</v>
      </c>
      <c r="AJ90" s="91">
        <v>16</v>
      </c>
      <c r="AK90" s="91">
        <v>17</v>
      </c>
      <c r="AL90" s="91">
        <v>17</v>
      </c>
      <c r="AM90" s="91">
        <v>17</v>
      </c>
      <c r="AN90" s="91">
        <v>17</v>
      </c>
      <c r="AO90" s="91">
        <v>18</v>
      </c>
      <c r="AP90" s="91">
        <v>18</v>
      </c>
      <c r="AQ90" s="91">
        <v>2.6080000000000001</v>
      </c>
      <c r="AR90" s="91">
        <v>0</v>
      </c>
      <c r="AS90" s="91">
        <v>0</v>
      </c>
      <c r="AT90" s="91">
        <v>0</v>
      </c>
      <c r="AU90" s="91">
        <v>0</v>
      </c>
      <c r="AV90" s="91">
        <v>0</v>
      </c>
      <c r="AW90" s="91">
        <v>0</v>
      </c>
      <c r="AX90" s="91">
        <v>0</v>
      </c>
      <c r="AY90" s="91">
        <v>0</v>
      </c>
      <c r="AZ90" s="91">
        <v>0</v>
      </c>
      <c r="BA90" s="91">
        <v>0</v>
      </c>
      <c r="BB90" s="91">
        <v>0</v>
      </c>
      <c r="BC90" s="91">
        <v>0</v>
      </c>
      <c r="BD90" s="91">
        <v>0</v>
      </c>
      <c r="BE90" s="91">
        <v>0</v>
      </c>
      <c r="BF90" s="91">
        <v>0</v>
      </c>
      <c r="BG90" s="91">
        <v>0</v>
      </c>
      <c r="BH90" s="91">
        <v>0</v>
      </c>
      <c r="BI90" s="91">
        <v>0</v>
      </c>
      <c r="BJ90" s="91">
        <v>0</v>
      </c>
      <c r="BK90" s="91">
        <v>0</v>
      </c>
      <c r="BL90" s="91">
        <v>0</v>
      </c>
      <c r="BM90" s="91">
        <v>0</v>
      </c>
      <c r="BN90" s="91">
        <v>0</v>
      </c>
      <c r="BO90" s="91">
        <v>0</v>
      </c>
      <c r="BP90" s="91">
        <v>0</v>
      </c>
      <c r="BQ90" s="91">
        <v>0</v>
      </c>
      <c r="BR90" s="91">
        <v>0</v>
      </c>
      <c r="BS90" s="91">
        <v>0</v>
      </c>
      <c r="BT90" s="91">
        <v>0</v>
      </c>
      <c r="BU90" s="91">
        <v>0</v>
      </c>
      <c r="BV90" s="91">
        <v>0</v>
      </c>
      <c r="BW90" s="91">
        <v>0</v>
      </c>
      <c r="BX90" s="91">
        <v>0</v>
      </c>
      <c r="BY90" s="91">
        <v>0</v>
      </c>
      <c r="BZ90" s="91">
        <v>0</v>
      </c>
      <c r="CA90" s="91">
        <v>0</v>
      </c>
      <c r="CB90" s="92">
        <v>0</v>
      </c>
    </row>
    <row r="91" spans="1:80" x14ac:dyDescent="0.4">
      <c r="A91" s="89"/>
      <c r="B91" s="50" t="s">
        <v>191</v>
      </c>
      <c r="C91" s="165" t="s">
        <v>179</v>
      </c>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v>0</v>
      </c>
      <c r="AI91" s="91">
        <v>0</v>
      </c>
      <c r="AJ91" s="91">
        <v>0</v>
      </c>
      <c r="AK91" s="91">
        <v>0</v>
      </c>
      <c r="AL91" s="91">
        <v>0</v>
      </c>
      <c r="AM91" s="91">
        <v>0</v>
      </c>
      <c r="AN91" s="91">
        <v>0</v>
      </c>
      <c r="AO91" s="91">
        <v>0</v>
      </c>
      <c r="AP91" s="91">
        <v>0</v>
      </c>
      <c r="AQ91" s="91">
        <v>0</v>
      </c>
      <c r="AR91" s="91">
        <v>0</v>
      </c>
      <c r="AS91" s="91">
        <v>0</v>
      </c>
      <c r="AT91" s="91">
        <v>0</v>
      </c>
      <c r="AU91" s="91">
        <v>0</v>
      </c>
      <c r="AV91" s="91">
        <v>505.50842426823931</v>
      </c>
      <c r="AW91" s="91">
        <v>710.21289378353549</v>
      </c>
      <c r="AX91" s="91">
        <v>820.7658061912789</v>
      </c>
      <c r="AY91" s="91">
        <v>1007.9813777872349</v>
      </c>
      <c r="AZ91" s="91">
        <v>1212.5307624595152</v>
      </c>
      <c r="BA91" s="91">
        <v>1373.3434446659953</v>
      </c>
      <c r="BB91" s="91">
        <v>1529.2386319993936</v>
      </c>
      <c r="BC91" s="91">
        <v>1685.0312370699578</v>
      </c>
      <c r="BD91" s="91">
        <v>1846.9692141166404</v>
      </c>
      <c r="BE91" s="91">
        <v>2044.6946975616393</v>
      </c>
      <c r="BF91" s="91">
        <v>2184.4949999999999</v>
      </c>
      <c r="BG91" s="91">
        <v>2399.912471946795</v>
      </c>
      <c r="BH91" s="91">
        <v>2608.7809999999999</v>
      </c>
      <c r="BI91" s="91">
        <v>2824.8410963032829</v>
      </c>
      <c r="BJ91" s="91">
        <v>3059.7591478660306</v>
      </c>
      <c r="BK91" s="91">
        <v>3359.1290942770729</v>
      </c>
      <c r="BL91" s="91">
        <v>3619.5934670833412</v>
      </c>
      <c r="BM91" s="91">
        <v>3989.1991157989637</v>
      </c>
      <c r="BN91" s="91">
        <v>4200.2916762362729</v>
      </c>
      <c r="BO91" s="91">
        <v>4351.2435542558051</v>
      </c>
      <c r="BP91" s="91">
        <v>4620.0866791328817</v>
      </c>
      <c r="BQ91" s="91">
        <v>4770.7953469207459</v>
      </c>
      <c r="BR91" s="91">
        <v>5009.9905589028167</v>
      </c>
      <c r="BS91" s="91">
        <v>4766.3278780454339</v>
      </c>
      <c r="BT91" s="91">
        <v>4478.3398482512839</v>
      </c>
      <c r="BU91" s="91">
        <v>3842.5545479558677</v>
      </c>
      <c r="BV91" s="91">
        <v>3525.5180678506381</v>
      </c>
      <c r="BW91" s="91">
        <v>3314.6383132637948</v>
      </c>
      <c r="BX91" s="91">
        <v>2663.7824989280671</v>
      </c>
      <c r="BY91" s="91">
        <v>2460.2471126284613</v>
      </c>
      <c r="BZ91" s="91">
        <v>2229.1014850453589</v>
      </c>
      <c r="CA91" s="91">
        <v>1984.1707783509387</v>
      </c>
      <c r="CB91" s="92">
        <v>1816.8149134523442</v>
      </c>
    </row>
    <row r="92" spans="1:80" ht="25.5" customHeight="1" x14ac:dyDescent="0.4">
      <c r="A92" s="89"/>
      <c r="B92" s="50" t="s">
        <v>198</v>
      </c>
      <c r="C92" s="165" t="s">
        <v>179</v>
      </c>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v>0</v>
      </c>
      <c r="BA92" s="91">
        <v>0</v>
      </c>
      <c r="BB92" s="91">
        <v>0</v>
      </c>
      <c r="BC92" s="91">
        <v>0</v>
      </c>
      <c r="BD92" s="91">
        <v>0</v>
      </c>
      <c r="BE92" s="91">
        <v>0</v>
      </c>
      <c r="BF92" s="91">
        <v>0</v>
      </c>
      <c r="BG92" s="91">
        <v>0</v>
      </c>
      <c r="BH92" s="91">
        <v>0</v>
      </c>
      <c r="BI92" s="91">
        <v>3</v>
      </c>
      <c r="BJ92" s="91">
        <v>7</v>
      </c>
      <c r="BK92" s="91">
        <v>13.497025149999999</v>
      </c>
      <c r="BL92" s="91">
        <v>38.534542930000001</v>
      </c>
      <c r="BM92" s="91">
        <v>34.154483699999993</v>
      </c>
      <c r="BN92" s="91">
        <v>45.768576209999999</v>
      </c>
      <c r="BO92" s="91">
        <v>74.136923039999985</v>
      </c>
      <c r="BP92" s="91">
        <v>110.91288990999999</v>
      </c>
      <c r="BQ92" s="91">
        <v>159.75237205000002</v>
      </c>
      <c r="BR92" s="91">
        <v>187.89459571</v>
      </c>
      <c r="BS92" s="91">
        <v>208.81836001000002</v>
      </c>
      <c r="BT92" s="91">
        <v>194.73461820000003</v>
      </c>
      <c r="BU92" s="91">
        <v>217.75776851000001</v>
      </c>
      <c r="BV92" s="91">
        <v>211.78247487000004</v>
      </c>
      <c r="BW92" s="91">
        <v>220.03820058764586</v>
      </c>
      <c r="BX92" s="91">
        <v>224.20850365772162</v>
      </c>
      <c r="BY92" s="91">
        <v>231.87861041584028</v>
      </c>
      <c r="BZ92" s="91">
        <v>237.68738699854865</v>
      </c>
      <c r="CA92" s="91">
        <v>242.50096747165205</v>
      </c>
      <c r="CB92" s="92">
        <v>247.37766607726309</v>
      </c>
    </row>
    <row r="93" spans="1:80" x14ac:dyDescent="0.4">
      <c r="A93" s="89"/>
      <c r="B93" s="50" t="s">
        <v>199</v>
      </c>
      <c r="C93" s="165" t="s">
        <v>189</v>
      </c>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v>0</v>
      </c>
      <c r="AR93" s="91">
        <v>0</v>
      </c>
      <c r="AS93" s="91">
        <v>0</v>
      </c>
      <c r="AT93" s="91">
        <v>0</v>
      </c>
      <c r="AU93" s="91">
        <v>0</v>
      </c>
      <c r="AV93" s="91">
        <v>0</v>
      </c>
      <c r="AW93" s="91">
        <v>0</v>
      </c>
      <c r="AX93" s="91">
        <v>0</v>
      </c>
      <c r="AY93" s="91">
        <v>0</v>
      </c>
      <c r="AZ93" s="91">
        <v>0</v>
      </c>
      <c r="BA93" s="91">
        <v>0</v>
      </c>
      <c r="BB93" s="91">
        <v>0</v>
      </c>
      <c r="BC93" s="91">
        <v>0</v>
      </c>
      <c r="BD93" s="91">
        <v>0</v>
      </c>
      <c r="BE93" s="91">
        <v>0</v>
      </c>
      <c r="BF93" s="91">
        <v>0</v>
      </c>
      <c r="BG93" s="91">
        <v>0</v>
      </c>
      <c r="BH93" s="91">
        <v>0</v>
      </c>
      <c r="BI93" s="91">
        <v>0</v>
      </c>
      <c r="BJ93" s="91">
        <v>22.992533999999999</v>
      </c>
      <c r="BK93" s="91">
        <v>22.396319999999999</v>
      </c>
      <c r="BL93" s="91">
        <v>23.618407999999999</v>
      </c>
      <c r="BM93" s="91">
        <v>22.115864999999999</v>
      </c>
      <c r="BN93" s="91">
        <v>20.338511999999998</v>
      </c>
      <c r="BO93" s="91">
        <v>21.323773484530555</v>
      </c>
      <c r="BP93" s="91">
        <v>18.545211999999999</v>
      </c>
      <c r="BQ93" s="91">
        <v>17.904194</v>
      </c>
      <c r="BR93" s="91">
        <v>16.738534999999999</v>
      </c>
      <c r="BS93" s="91">
        <v>14.297962929999997</v>
      </c>
      <c r="BT93" s="91">
        <v>13.080097299999998</v>
      </c>
      <c r="BU93" s="91">
        <v>11.470037099999999</v>
      </c>
      <c r="BV93" s="91">
        <v>12.475959119999999</v>
      </c>
      <c r="BW93" s="91">
        <v>11.535473427920575</v>
      </c>
      <c r="BX93" s="91">
        <v>13.279381662538004</v>
      </c>
      <c r="BY93" s="91">
        <v>13.789512243530883</v>
      </c>
      <c r="BZ93" s="91">
        <v>14.402078757839675</v>
      </c>
      <c r="CA93" s="91">
        <v>15.074945706618131</v>
      </c>
      <c r="CB93" s="92">
        <v>15.607333222774642</v>
      </c>
    </row>
    <row r="94" spans="1:80" x14ac:dyDescent="0.4">
      <c r="A94" s="89"/>
      <c r="B94" s="50" t="s">
        <v>301</v>
      </c>
      <c r="C94" s="165" t="s">
        <v>189</v>
      </c>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v>320.9395900106818</v>
      </c>
      <c r="AI94" s="91">
        <v>352.75813604081998</v>
      </c>
      <c r="AJ94" s="91">
        <v>455.35323341022615</v>
      </c>
      <c r="AK94" s="91">
        <v>736.40552867942881</v>
      </c>
      <c r="AL94" s="91">
        <v>946.35929177961918</v>
      </c>
      <c r="AM94" s="91">
        <v>1119.0866247744702</v>
      </c>
      <c r="AN94" s="91">
        <v>1260.4022225303984</v>
      </c>
      <c r="AO94" s="91">
        <v>1413.4558865030046</v>
      </c>
      <c r="AP94" s="91">
        <v>1518.3915054319073</v>
      </c>
      <c r="AQ94" s="91">
        <v>1572.8116400781266</v>
      </c>
      <c r="AR94" s="91">
        <v>1819.8820000000001</v>
      </c>
      <c r="AS94" s="91">
        <v>2044.9829999999999</v>
      </c>
      <c r="AT94" s="91">
        <v>2323.52</v>
      </c>
      <c r="AU94" s="91">
        <v>2573.1280000000002</v>
      </c>
      <c r="AV94" s="91">
        <v>2807.8249999999998</v>
      </c>
      <c r="AW94" s="91">
        <v>3189.0050000000001</v>
      </c>
      <c r="AX94" s="91">
        <v>3402.2148963971672</v>
      </c>
      <c r="AY94" s="91">
        <v>3614.8473488867526</v>
      </c>
      <c r="AZ94" s="91">
        <v>3751.9206727282358</v>
      </c>
      <c r="BA94" s="91">
        <v>3788.0146137757624</v>
      </c>
      <c r="BB94" s="91">
        <v>3851.7417929521921</v>
      </c>
      <c r="BC94" s="91">
        <v>3997.2728888889624</v>
      </c>
      <c r="BD94" s="91">
        <v>4207.3417317175063</v>
      </c>
      <c r="BE94" s="91">
        <v>4458.6120397296809</v>
      </c>
      <c r="BF94" s="91">
        <v>4782.8062827579006</v>
      </c>
      <c r="BG94" s="91">
        <v>4439.9426964228405</v>
      </c>
      <c r="BH94" s="91">
        <v>4548.4601171225586</v>
      </c>
      <c r="BI94" s="91">
        <v>4563.9384927414358</v>
      </c>
      <c r="BJ94" s="91">
        <v>4861.4789099542368</v>
      </c>
      <c r="BK94" s="91">
        <v>4923.6027084858815</v>
      </c>
      <c r="BL94" s="91">
        <v>5503.9442212258709</v>
      </c>
      <c r="BM94" s="91">
        <v>5762.4397376097304</v>
      </c>
      <c r="BN94" s="91">
        <v>5948.9797621593234</v>
      </c>
      <c r="BO94" s="91">
        <v>6241.622946717006</v>
      </c>
      <c r="BP94" s="91">
        <v>6427.139962759471</v>
      </c>
      <c r="BQ94" s="91">
        <v>6544.0581409153201</v>
      </c>
      <c r="BR94" s="91">
        <v>6578.0549409279665</v>
      </c>
      <c r="BS94" s="91">
        <v>6527.4880116677159</v>
      </c>
      <c r="BT94" s="91">
        <v>6329.2889150000001</v>
      </c>
      <c r="BU94" s="91">
        <v>6088.1434402404884</v>
      </c>
      <c r="BV94" s="91">
        <v>5834.4073650414393</v>
      </c>
      <c r="BW94" s="91">
        <v>5760.6964511714314</v>
      </c>
      <c r="BX94" s="91">
        <v>5687.2364269476366</v>
      </c>
      <c r="BY94" s="91">
        <v>5757.9604710433605</v>
      </c>
      <c r="BZ94" s="91">
        <v>5901.3077894982489</v>
      </c>
      <c r="CA94" s="91">
        <v>6056.3602735401028</v>
      </c>
      <c r="CB94" s="92">
        <v>6294.7374937476607</v>
      </c>
    </row>
    <row r="95" spans="1:80" x14ac:dyDescent="0.4">
      <c r="A95" s="89"/>
      <c r="B95" s="50" t="s">
        <v>302</v>
      </c>
      <c r="C95" s="165"/>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f t="shared" ref="AH95:CB95" si="12">AH96+AH97</f>
        <v>71.120099769629675</v>
      </c>
      <c r="AI95" s="91">
        <f t="shared" si="12"/>
        <v>83.345426824182638</v>
      </c>
      <c r="AJ95" s="91">
        <f t="shared" si="12"/>
        <v>94.370105250716534</v>
      </c>
      <c r="AK95" s="91">
        <f t="shared" si="12"/>
        <v>110.66288980977642</v>
      </c>
      <c r="AL95" s="91">
        <f t="shared" si="12"/>
        <v>128.61414610719504</v>
      </c>
      <c r="AM95" s="91">
        <f t="shared" si="12"/>
        <v>153.48687985122868</v>
      </c>
      <c r="AN95" s="91">
        <f t="shared" si="12"/>
        <v>191.30709195442361</v>
      </c>
      <c r="AO95" s="91">
        <f t="shared" si="12"/>
        <v>239.64154717188583</v>
      </c>
      <c r="AP95" s="91">
        <f t="shared" si="12"/>
        <v>311.95285567404869</v>
      </c>
      <c r="AQ95" s="91">
        <f t="shared" si="12"/>
        <v>390.60219982712812</v>
      </c>
      <c r="AR95" s="91">
        <f t="shared" si="12"/>
        <v>480.31102733848672</v>
      </c>
      <c r="AS95" s="91">
        <f t="shared" si="12"/>
        <v>594.5923392677048</v>
      </c>
      <c r="AT95" s="91">
        <f t="shared" si="12"/>
        <v>738.00186813463529</v>
      </c>
      <c r="AU95" s="91">
        <f t="shared" si="12"/>
        <v>936.37148480674375</v>
      </c>
      <c r="AV95" s="91">
        <f t="shared" si="12"/>
        <v>1056.2527841651299</v>
      </c>
      <c r="AW95" s="91">
        <f t="shared" si="12"/>
        <v>1173.2518869262608</v>
      </c>
      <c r="AX95" s="91">
        <f t="shared" si="12"/>
        <v>1248.152478671044</v>
      </c>
      <c r="AY95" s="91">
        <f t="shared" si="12"/>
        <v>1072.0921882684913</v>
      </c>
      <c r="AZ95" s="91">
        <f t="shared" si="12"/>
        <v>868.89486843650786</v>
      </c>
      <c r="BA95" s="91">
        <f t="shared" si="12"/>
        <v>667.92788305449221</v>
      </c>
      <c r="BB95" s="91">
        <f t="shared" si="12"/>
        <v>430.74825690999194</v>
      </c>
      <c r="BC95" s="91">
        <f t="shared" si="12"/>
        <v>160.73253085948892</v>
      </c>
      <c r="BD95" s="91">
        <f t="shared" si="12"/>
        <v>3.0840000000000001</v>
      </c>
      <c r="BE95" s="91">
        <f t="shared" si="12"/>
        <v>0</v>
      </c>
      <c r="BF95" s="91">
        <f t="shared" si="12"/>
        <v>0</v>
      </c>
      <c r="BG95" s="91">
        <f t="shared" si="12"/>
        <v>0</v>
      </c>
      <c r="BH95" s="91">
        <f t="shared" si="12"/>
        <v>0</v>
      </c>
      <c r="BI95" s="91">
        <f t="shared" si="12"/>
        <v>0</v>
      </c>
      <c r="BJ95" s="91">
        <f t="shared" si="12"/>
        <v>0</v>
      </c>
      <c r="BK95" s="91">
        <f t="shared" si="12"/>
        <v>0</v>
      </c>
      <c r="BL95" s="91">
        <f t="shared" si="12"/>
        <v>0</v>
      </c>
      <c r="BM95" s="91">
        <f t="shared" si="12"/>
        <v>0</v>
      </c>
      <c r="BN95" s="91">
        <f t="shared" si="12"/>
        <v>0</v>
      </c>
      <c r="BO95" s="91">
        <f t="shared" si="12"/>
        <v>0</v>
      </c>
      <c r="BP95" s="91">
        <f t="shared" si="12"/>
        <v>0</v>
      </c>
      <c r="BQ95" s="91">
        <f t="shared" si="12"/>
        <v>0</v>
      </c>
      <c r="BR95" s="91">
        <f t="shared" si="12"/>
        <v>0</v>
      </c>
      <c r="BS95" s="91">
        <f t="shared" si="12"/>
        <v>0</v>
      </c>
      <c r="BT95" s="91">
        <f t="shared" si="12"/>
        <v>0</v>
      </c>
      <c r="BU95" s="91">
        <f t="shared" si="12"/>
        <v>0</v>
      </c>
      <c r="BV95" s="91">
        <f t="shared" si="12"/>
        <v>0</v>
      </c>
      <c r="BW95" s="91">
        <f t="shared" si="12"/>
        <v>0</v>
      </c>
      <c r="BX95" s="91">
        <f t="shared" si="12"/>
        <v>0</v>
      </c>
      <c r="BY95" s="91">
        <f t="shared" si="12"/>
        <v>0</v>
      </c>
      <c r="BZ95" s="91">
        <f t="shared" si="12"/>
        <v>0</v>
      </c>
      <c r="CA95" s="91">
        <f t="shared" si="12"/>
        <v>0</v>
      </c>
      <c r="CB95" s="92">
        <f t="shared" si="12"/>
        <v>0</v>
      </c>
    </row>
    <row r="96" spans="1:80" x14ac:dyDescent="0.4">
      <c r="A96" s="89"/>
      <c r="B96" s="64" t="s">
        <v>296</v>
      </c>
      <c r="C96" s="165" t="s">
        <v>189</v>
      </c>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v>71.120099769629675</v>
      </c>
      <c r="AI96" s="91">
        <v>83.242863686781405</v>
      </c>
      <c r="AJ96" s="91">
        <v>94.031094765553775</v>
      </c>
      <c r="AK96" s="91">
        <v>109.78057859312652</v>
      </c>
      <c r="AL96" s="91">
        <v>126.77669589378296</v>
      </c>
      <c r="AM96" s="91">
        <v>151.11139023287083</v>
      </c>
      <c r="AN96" s="91">
        <v>187.43216636458706</v>
      </c>
      <c r="AO96" s="91">
        <v>233.95503639362974</v>
      </c>
      <c r="AP96" s="91">
        <v>301.99596749420692</v>
      </c>
      <c r="AQ96" s="91">
        <v>375.37745151689109</v>
      </c>
      <c r="AR96" s="91">
        <v>458.75205236600652</v>
      </c>
      <c r="AS96" s="91">
        <v>563.46764543914014</v>
      </c>
      <c r="AT96" s="91">
        <v>693.67776212835031</v>
      </c>
      <c r="AU96" s="91">
        <v>872.69164712956422</v>
      </c>
      <c r="AV96" s="91">
        <v>977.77696232569713</v>
      </c>
      <c r="AW96" s="91">
        <v>1075.4495006467575</v>
      </c>
      <c r="AX96" s="91">
        <v>1132.0969886808366</v>
      </c>
      <c r="AY96" s="91">
        <v>956.44585808371539</v>
      </c>
      <c r="AZ96" s="91">
        <v>767.62193724510246</v>
      </c>
      <c r="BA96" s="91">
        <v>589.26139928678288</v>
      </c>
      <c r="BB96" s="91">
        <v>376.793301450684</v>
      </c>
      <c r="BC96" s="91">
        <v>140.4782449682954</v>
      </c>
      <c r="BD96" s="91">
        <v>3.0840000000000001</v>
      </c>
      <c r="BE96" s="91">
        <v>0</v>
      </c>
      <c r="BF96" s="91">
        <v>0</v>
      </c>
      <c r="BG96" s="91">
        <v>0</v>
      </c>
      <c r="BH96" s="91">
        <v>0</v>
      </c>
      <c r="BI96" s="91">
        <v>0</v>
      </c>
      <c r="BJ96" s="91">
        <v>0</v>
      </c>
      <c r="BK96" s="91">
        <v>0</v>
      </c>
      <c r="BL96" s="91">
        <v>0</v>
      </c>
      <c r="BM96" s="91">
        <v>0</v>
      </c>
      <c r="BN96" s="91">
        <v>0</v>
      </c>
      <c r="BO96" s="91">
        <v>0</v>
      </c>
      <c r="BP96" s="91">
        <v>0</v>
      </c>
      <c r="BQ96" s="91">
        <v>0</v>
      </c>
      <c r="BR96" s="91">
        <v>0</v>
      </c>
      <c r="BS96" s="91">
        <v>0</v>
      </c>
      <c r="BT96" s="91">
        <v>0</v>
      </c>
      <c r="BU96" s="91">
        <v>0</v>
      </c>
      <c r="BV96" s="91">
        <v>0</v>
      </c>
      <c r="BW96" s="91">
        <v>0</v>
      </c>
      <c r="BX96" s="91">
        <v>0</v>
      </c>
      <c r="BY96" s="91">
        <v>0</v>
      </c>
      <c r="BZ96" s="91">
        <v>0</v>
      </c>
      <c r="CA96" s="91">
        <v>0</v>
      </c>
      <c r="CB96" s="92">
        <v>0</v>
      </c>
    </row>
    <row r="97" spans="1:80" s="66" customFormat="1" x14ac:dyDescent="0.4">
      <c r="A97" s="100"/>
      <c r="B97" s="64" t="s">
        <v>297</v>
      </c>
      <c r="C97" s="165" t="s">
        <v>189</v>
      </c>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91">
        <v>0</v>
      </c>
      <c r="AI97" s="91">
        <v>0.10256313740122944</v>
      </c>
      <c r="AJ97" s="91">
        <v>0.339010485162763</v>
      </c>
      <c r="AK97" s="91">
        <v>0.88231121664990164</v>
      </c>
      <c r="AL97" s="91">
        <v>1.8374502134120854</v>
      </c>
      <c r="AM97" s="91">
        <v>2.3754896183578387</v>
      </c>
      <c r="AN97" s="91">
        <v>3.874925589836558</v>
      </c>
      <c r="AO97" s="91">
        <v>5.6865107782560864</v>
      </c>
      <c r="AP97" s="91">
        <v>9.9568881798417888</v>
      </c>
      <c r="AQ97" s="91">
        <v>15.224748310237054</v>
      </c>
      <c r="AR97" s="91">
        <v>21.558974972480229</v>
      </c>
      <c r="AS97" s="91">
        <v>31.124693828564666</v>
      </c>
      <c r="AT97" s="91">
        <v>44.324106006285028</v>
      </c>
      <c r="AU97" s="91">
        <v>63.679837677179577</v>
      </c>
      <c r="AV97" s="91">
        <v>78.475821839432896</v>
      </c>
      <c r="AW97" s="91">
        <v>97.802386279503267</v>
      </c>
      <c r="AX97" s="91">
        <v>116.05548999020743</v>
      </c>
      <c r="AY97" s="91">
        <v>115.64633018477583</v>
      </c>
      <c r="AZ97" s="91">
        <v>101.27293119140541</v>
      </c>
      <c r="BA97" s="91">
        <v>78.666483767709352</v>
      </c>
      <c r="BB97" s="91">
        <v>53.954955459307946</v>
      </c>
      <c r="BC97" s="91">
        <v>20.254285891193518</v>
      </c>
      <c r="BD97" s="91">
        <v>0</v>
      </c>
      <c r="BE97" s="91">
        <v>0</v>
      </c>
      <c r="BF97" s="91">
        <v>0</v>
      </c>
      <c r="BG97" s="91">
        <v>0</v>
      </c>
      <c r="BH97" s="91">
        <v>0</v>
      </c>
      <c r="BI97" s="91">
        <v>0</v>
      </c>
      <c r="BJ97" s="91">
        <v>0</v>
      </c>
      <c r="BK97" s="91">
        <v>0</v>
      </c>
      <c r="BL97" s="91">
        <v>0</v>
      </c>
      <c r="BM97" s="91">
        <v>0</v>
      </c>
      <c r="BN97" s="91">
        <v>0</v>
      </c>
      <c r="BO97" s="91">
        <v>0</v>
      </c>
      <c r="BP97" s="91">
        <v>0</v>
      </c>
      <c r="BQ97" s="91">
        <v>0</v>
      </c>
      <c r="BR97" s="91">
        <v>0</v>
      </c>
      <c r="BS97" s="91">
        <v>0</v>
      </c>
      <c r="BT97" s="91">
        <v>0</v>
      </c>
      <c r="BU97" s="91">
        <v>0</v>
      </c>
      <c r="BV97" s="91">
        <v>0</v>
      </c>
      <c r="BW97" s="91">
        <v>0</v>
      </c>
      <c r="BX97" s="91">
        <v>0</v>
      </c>
      <c r="BY97" s="91">
        <v>0</v>
      </c>
      <c r="BZ97" s="91">
        <v>0</v>
      </c>
      <c r="CA97" s="91">
        <v>0</v>
      </c>
      <c r="CB97" s="92">
        <v>0</v>
      </c>
    </row>
    <row r="98" spans="1:80" ht="25.5" customHeight="1" x14ac:dyDescent="0.4">
      <c r="A98" s="89"/>
      <c r="B98" s="50" t="s">
        <v>289</v>
      </c>
      <c r="C98" s="165"/>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v>558.19701834134617</v>
      </c>
      <c r="AI98" s="91">
        <v>620.88224500000001</v>
      </c>
      <c r="AJ98" s="91">
        <v>724.58276230769229</v>
      </c>
      <c r="AK98" s="91">
        <v>921.07746999999995</v>
      </c>
      <c r="AL98" s="91">
        <v>935.84200699999997</v>
      </c>
      <c r="AM98" s="91">
        <v>980.17922024999996</v>
      </c>
      <c r="AN98" s="91">
        <v>1183.0227809999999</v>
      </c>
      <c r="AO98" s="91">
        <v>1364.9896094285714</v>
      </c>
      <c r="AP98" s="91">
        <v>1451.7818833333333</v>
      </c>
      <c r="AQ98" s="91">
        <v>1562.8152170000001</v>
      </c>
      <c r="AR98" s="91">
        <v>1833.6015796666668</v>
      </c>
      <c r="AS98" s="91">
        <v>2026.8344213333332</v>
      </c>
      <c r="AT98" s="91">
        <v>2277.7609313333332</v>
      </c>
      <c r="AU98" s="91">
        <v>2724.8265649999998</v>
      </c>
      <c r="AV98" s="91">
        <v>3689.2059093333332</v>
      </c>
      <c r="AW98" s="91">
        <v>3895.6549436666664</v>
      </c>
      <c r="AX98" s="91">
        <v>3925.5360000000001</v>
      </c>
      <c r="AY98" s="91">
        <v>3841.1390000000001</v>
      </c>
      <c r="AZ98" s="91">
        <v>3764.2959999999998</v>
      </c>
      <c r="BA98" s="91">
        <v>3721.3679999999999</v>
      </c>
      <c r="BB98" s="91">
        <v>3565.866</v>
      </c>
      <c r="BC98" s="91">
        <v>3725.9639999999999</v>
      </c>
      <c r="BD98" s="91">
        <v>4031.8580000000002</v>
      </c>
      <c r="BE98" s="91">
        <v>4416.0640000000003</v>
      </c>
      <c r="BF98" s="91">
        <v>4405.0969999999998</v>
      </c>
      <c r="BG98" s="91">
        <v>2470.8219999999997</v>
      </c>
      <c r="BH98" s="170">
        <v>0</v>
      </c>
      <c r="BI98" s="91">
        <v>0</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2">
        <v>0</v>
      </c>
    </row>
    <row r="99" spans="1:80" x14ac:dyDescent="0.4">
      <c r="A99" s="89"/>
      <c r="B99" s="64" t="s">
        <v>303</v>
      </c>
      <c r="C99" s="165" t="s">
        <v>189</v>
      </c>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v>0</v>
      </c>
      <c r="AI99" s="91">
        <v>7.9208541951414011</v>
      </c>
      <c r="AJ99" s="91">
        <v>14.257537551254522</v>
      </c>
      <c r="AK99" s="91">
        <v>18.217964648825223</v>
      </c>
      <c r="AL99" s="91">
        <v>30.891331361051463</v>
      </c>
      <c r="AM99" s="91">
        <v>82.376883629470569</v>
      </c>
      <c r="AN99" s="91">
        <v>158.41708390282801</v>
      </c>
      <c r="AO99" s="91">
        <v>275.64572599092071</v>
      </c>
      <c r="AP99" s="91">
        <v>396.04270975706999</v>
      </c>
      <c r="AQ99" s="91">
        <v>531.48931649398799</v>
      </c>
      <c r="AR99" s="91">
        <v>695.45099833341499</v>
      </c>
      <c r="AS99" s="91">
        <v>875.25438856312473</v>
      </c>
      <c r="AT99" s="91">
        <v>1012.7680845889809</v>
      </c>
      <c r="AU99" s="91">
        <v>1284.9325956024427</v>
      </c>
      <c r="AV99" s="91">
        <v>1549.3917064717893</v>
      </c>
      <c r="AW99" s="91">
        <v>1694.465297394725</v>
      </c>
      <c r="AX99" s="91">
        <v>1703.4202564991706</v>
      </c>
      <c r="AY99" s="91">
        <v>1500.1314740626374</v>
      </c>
      <c r="AZ99" s="91">
        <v>1421.519831098472</v>
      </c>
      <c r="BA99" s="91">
        <v>1299.9456455967315</v>
      </c>
      <c r="BB99" s="91">
        <v>1181.8139462800841</v>
      </c>
      <c r="BC99" s="91">
        <v>1112.7124440704331</v>
      </c>
      <c r="BD99" s="91">
        <v>1077.816952234662</v>
      </c>
      <c r="BE99" s="91">
        <v>1056.9938777475572</v>
      </c>
      <c r="BF99" s="91">
        <v>607.92077511202979</v>
      </c>
      <c r="BG99" s="91">
        <v>239.26332801532695</v>
      </c>
      <c r="BH99" s="170">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2">
        <v>0</v>
      </c>
    </row>
    <row r="100" spans="1:80" x14ac:dyDescent="0.4">
      <c r="A100" s="89"/>
      <c r="B100" s="64" t="s">
        <v>304</v>
      </c>
      <c r="C100" s="165" t="s">
        <v>189</v>
      </c>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f t="shared" ref="AH100:CB100" si="13">AH98-AH99</f>
        <v>558.19701834134617</v>
      </c>
      <c r="AI100" s="91">
        <f t="shared" si="13"/>
        <v>612.96139080485864</v>
      </c>
      <c r="AJ100" s="91">
        <f t="shared" si="13"/>
        <v>710.32522475643782</v>
      </c>
      <c r="AK100" s="91">
        <f t="shared" si="13"/>
        <v>902.85950535117468</v>
      </c>
      <c r="AL100" s="91">
        <f t="shared" si="13"/>
        <v>904.9506756389485</v>
      </c>
      <c r="AM100" s="91">
        <f t="shared" si="13"/>
        <v>897.80233662052933</v>
      </c>
      <c r="AN100" s="91">
        <f t="shared" si="13"/>
        <v>1024.605697097172</v>
      </c>
      <c r="AO100" s="91">
        <f t="shared" si="13"/>
        <v>1089.3438834376507</v>
      </c>
      <c r="AP100" s="91">
        <f t="shared" si="13"/>
        <v>1055.7391735762633</v>
      </c>
      <c r="AQ100" s="91">
        <f t="shared" si="13"/>
        <v>1031.3259005060122</v>
      </c>
      <c r="AR100" s="91">
        <f t="shared" si="13"/>
        <v>1138.1505813332519</v>
      </c>
      <c r="AS100" s="91">
        <f t="shared" si="13"/>
        <v>1151.5800327702086</v>
      </c>
      <c r="AT100" s="91">
        <f t="shared" si="13"/>
        <v>1264.9928467443524</v>
      </c>
      <c r="AU100" s="91">
        <f t="shared" si="13"/>
        <v>1439.8939693975572</v>
      </c>
      <c r="AV100" s="91">
        <f t="shared" si="13"/>
        <v>2139.8142028615439</v>
      </c>
      <c r="AW100" s="91">
        <f t="shared" si="13"/>
        <v>2201.1896462719415</v>
      </c>
      <c r="AX100" s="91">
        <f t="shared" si="13"/>
        <v>2222.1157435008295</v>
      </c>
      <c r="AY100" s="91">
        <f t="shared" si="13"/>
        <v>2341.0075259373625</v>
      </c>
      <c r="AZ100" s="91">
        <f t="shared" si="13"/>
        <v>2342.7761689015279</v>
      </c>
      <c r="BA100" s="91">
        <f t="shared" si="13"/>
        <v>2421.4223544032684</v>
      </c>
      <c r="BB100" s="91">
        <f t="shared" si="13"/>
        <v>2384.0520537199159</v>
      </c>
      <c r="BC100" s="91">
        <f t="shared" si="13"/>
        <v>2613.2515559295671</v>
      </c>
      <c r="BD100" s="91">
        <f t="shared" si="13"/>
        <v>2954.0410477653381</v>
      </c>
      <c r="BE100" s="91">
        <f t="shared" si="13"/>
        <v>3359.0701222524431</v>
      </c>
      <c r="BF100" s="91">
        <f t="shared" si="13"/>
        <v>3797.17622488797</v>
      </c>
      <c r="BG100" s="91">
        <f t="shared" si="13"/>
        <v>2231.5586719846729</v>
      </c>
      <c r="BH100" s="170">
        <f t="shared" si="13"/>
        <v>0</v>
      </c>
      <c r="BI100" s="91">
        <f t="shared" si="13"/>
        <v>0</v>
      </c>
      <c r="BJ100" s="91">
        <f t="shared" si="13"/>
        <v>0</v>
      </c>
      <c r="BK100" s="91">
        <f t="shared" si="13"/>
        <v>0</v>
      </c>
      <c r="BL100" s="91">
        <f t="shared" si="13"/>
        <v>0</v>
      </c>
      <c r="BM100" s="91">
        <f t="shared" si="13"/>
        <v>0</v>
      </c>
      <c r="BN100" s="91">
        <f t="shared" si="13"/>
        <v>0</v>
      </c>
      <c r="BO100" s="91">
        <f t="shared" si="13"/>
        <v>0</v>
      </c>
      <c r="BP100" s="91">
        <f t="shared" si="13"/>
        <v>0</v>
      </c>
      <c r="BQ100" s="91">
        <f t="shared" si="13"/>
        <v>0</v>
      </c>
      <c r="BR100" s="91">
        <f t="shared" si="13"/>
        <v>0</v>
      </c>
      <c r="BS100" s="91">
        <f t="shared" si="13"/>
        <v>0</v>
      </c>
      <c r="BT100" s="91">
        <f t="shared" si="13"/>
        <v>0</v>
      </c>
      <c r="BU100" s="91">
        <f t="shared" si="13"/>
        <v>0</v>
      </c>
      <c r="BV100" s="91">
        <f t="shared" si="13"/>
        <v>0</v>
      </c>
      <c r="BW100" s="91">
        <f t="shared" si="13"/>
        <v>0</v>
      </c>
      <c r="BX100" s="91">
        <f t="shared" si="13"/>
        <v>0</v>
      </c>
      <c r="BY100" s="91">
        <f t="shared" si="13"/>
        <v>0</v>
      </c>
      <c r="BZ100" s="91">
        <f t="shared" si="13"/>
        <v>0</v>
      </c>
      <c r="CA100" s="91">
        <f t="shared" si="13"/>
        <v>0</v>
      </c>
      <c r="CB100" s="92">
        <f t="shared" si="13"/>
        <v>0</v>
      </c>
    </row>
    <row r="101" spans="1:80" x14ac:dyDescent="0.4">
      <c r="A101" s="89"/>
      <c r="B101" s="50" t="s">
        <v>24</v>
      </c>
      <c r="C101" s="165" t="s">
        <v>179</v>
      </c>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v>91.262499560531367</v>
      </c>
      <c r="AI101" s="91">
        <v>103.80069695625174</v>
      </c>
      <c r="AJ101" s="91">
        <v>121.76127077426457</v>
      </c>
      <c r="AK101" s="91">
        <v>137.77699458183082</v>
      </c>
      <c r="AL101" s="91">
        <v>161.17497585640393</v>
      </c>
      <c r="AM101" s="91">
        <v>164.70251240474516</v>
      </c>
      <c r="AN101" s="91">
        <v>160.96340859211983</v>
      </c>
      <c r="AO101" s="91">
        <v>166.80453557865985</v>
      </c>
      <c r="AP101" s="91">
        <v>206.18510032540726</v>
      </c>
      <c r="AQ101" s="91">
        <v>207.26249382688911</v>
      </c>
      <c r="AR101" s="91">
        <v>211.38706882608795</v>
      </c>
      <c r="AS101" s="91">
        <v>215.27977754727789</v>
      </c>
      <c r="AT101" s="91">
        <v>235.70115647812503</v>
      </c>
      <c r="AU101" s="91">
        <v>257.99286127491263</v>
      </c>
      <c r="AV101" s="91">
        <v>267.98866426036761</v>
      </c>
      <c r="AW101" s="91">
        <v>284.03278414127828</v>
      </c>
      <c r="AX101" s="91">
        <v>285.36345330917931</v>
      </c>
      <c r="AY101" s="91">
        <v>294.47974701659587</v>
      </c>
      <c r="AZ101" s="91">
        <v>283.94561406260419</v>
      </c>
      <c r="BA101" s="91">
        <v>285.69479052502197</v>
      </c>
      <c r="BB101" s="91">
        <v>288.39579507576605</v>
      </c>
      <c r="BC101" s="91">
        <v>287.72895339201409</v>
      </c>
      <c r="BD101" s="91">
        <v>302.517</v>
      </c>
      <c r="BE101" s="91">
        <v>312.64282803876375</v>
      </c>
      <c r="BF101" s="91">
        <v>322.64659863649956</v>
      </c>
      <c r="BG101" s="91">
        <v>309.3976731616396</v>
      </c>
      <c r="BH101" s="91">
        <v>330.18399999999997</v>
      </c>
      <c r="BI101" s="91">
        <v>330.53825465994976</v>
      </c>
      <c r="BJ101" s="91">
        <v>340.63572311626842</v>
      </c>
      <c r="BK101" s="91">
        <v>371.72985676896826</v>
      </c>
      <c r="BL101" s="91">
        <v>464.39973457231906</v>
      </c>
      <c r="BM101" s="91">
        <v>487.08424146343594</v>
      </c>
      <c r="BN101" s="91">
        <v>484.86130253975915</v>
      </c>
      <c r="BO101" s="91">
        <v>494.77155401036845</v>
      </c>
      <c r="BP101" s="91">
        <v>516.05253575374229</v>
      </c>
      <c r="BQ101" s="91">
        <v>525.97628279179287</v>
      </c>
      <c r="BR101" s="91">
        <v>539.9856842410652</v>
      </c>
      <c r="BS101" s="91">
        <v>545.01683999495162</v>
      </c>
      <c r="BT101" s="91">
        <v>525.15092878586211</v>
      </c>
      <c r="BU101" s="91">
        <v>512.45161120160117</v>
      </c>
      <c r="BV101" s="91">
        <v>508.38876259995197</v>
      </c>
      <c r="BW101" s="91">
        <v>508.40176223093619</v>
      </c>
      <c r="BX101" s="91">
        <v>459.45541765676836</v>
      </c>
      <c r="BY101" s="91">
        <v>457.11915068504669</v>
      </c>
      <c r="BZ101" s="91">
        <v>457.50927950656859</v>
      </c>
      <c r="CA101" s="91">
        <v>459.80985719233212</v>
      </c>
      <c r="CB101" s="92">
        <v>455.53204861909228</v>
      </c>
    </row>
    <row r="102" spans="1:80" x14ac:dyDescent="0.4">
      <c r="A102" s="89"/>
      <c r="B102" s="50" t="s">
        <v>214</v>
      </c>
      <c r="C102" s="165" t="s">
        <v>179</v>
      </c>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f>Industrial_injuries_benefits!BL15</f>
        <v>5.5109329999999996</v>
      </c>
      <c r="BM102" s="91">
        <f>Industrial_injuries_benefits!BM15</f>
        <v>7.0408049999999998</v>
      </c>
      <c r="BN102" s="91">
        <f>Industrial_injuries_benefits!BN15</f>
        <v>9.2482140000000008</v>
      </c>
      <c r="BO102" s="91">
        <f>Industrial_injuries_benefits!BO15</f>
        <v>9.5133209999999995</v>
      </c>
      <c r="BP102" s="91">
        <f>Industrial_injuries_benefits!BP15</f>
        <v>9.4075343484310903</v>
      </c>
      <c r="BQ102" s="91">
        <f>Industrial_injuries_benefits!BQ15</f>
        <v>9.2168086836232543</v>
      </c>
      <c r="BR102" s="91">
        <f>Industrial_injuries_benefits!BR15</f>
        <v>37.532187830000005</v>
      </c>
      <c r="BS102" s="91">
        <f>Industrial_injuries_benefits!BS15</f>
        <v>43.794516459999997</v>
      </c>
      <c r="BT102" s="91">
        <f>Industrial_injuries_benefits!BT15</f>
        <v>41.280517799999998</v>
      </c>
      <c r="BU102" s="91">
        <f>Industrial_injuries_benefits!BU15</f>
        <v>48.629247100000001</v>
      </c>
      <c r="BV102" s="91">
        <f>Industrial_injuries_benefits!BV15</f>
        <v>41.032349681177138</v>
      </c>
      <c r="BW102" s="91">
        <f>Industrial_injuries_benefits!BW15</f>
        <v>43.804498338810639</v>
      </c>
      <c r="BX102" s="91">
        <f>Industrial_injuries_benefits!BX15</f>
        <v>43.724130901784292</v>
      </c>
      <c r="BY102" s="91">
        <f>Industrial_injuries_benefits!BY15</f>
        <v>43.523155336860157</v>
      </c>
      <c r="BZ102" s="91">
        <f>Industrial_injuries_benefits!BZ15</f>
        <v>43.287274154033057</v>
      </c>
      <c r="CA102" s="91">
        <f>Industrial_injuries_benefits!CA15</f>
        <v>43.021536990612645</v>
      </c>
      <c r="CB102" s="91">
        <f>Industrial_injuries_benefits!CB15</f>
        <v>42.896874069530618</v>
      </c>
    </row>
    <row r="103" spans="1:80" ht="25.5" customHeight="1" x14ac:dyDescent="0.4">
      <c r="A103" s="89"/>
      <c r="B103" s="50" t="s">
        <v>215</v>
      </c>
      <c r="C103" s="165" t="s">
        <v>179</v>
      </c>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v>0</v>
      </c>
      <c r="AI103" s="91">
        <v>2.5040601381900864</v>
      </c>
      <c r="AJ103" s="91">
        <v>14.800556381209555</v>
      </c>
      <c r="AK103" s="91">
        <v>29.564003868881628</v>
      </c>
      <c r="AL103" s="91">
        <v>48.774724864415802</v>
      </c>
      <c r="AM103" s="91">
        <v>70.789860916671742</v>
      </c>
      <c r="AN103" s="91">
        <v>91.778399466759709</v>
      </c>
      <c r="AO103" s="91">
        <v>120.04963148345799</v>
      </c>
      <c r="AP103" s="91">
        <v>158.18664637822221</v>
      </c>
      <c r="AQ103" s="91">
        <v>194.28923746009318</v>
      </c>
      <c r="AR103" s="91">
        <v>231.47695253397123</v>
      </c>
      <c r="AS103" s="91">
        <v>275.4664856201332</v>
      </c>
      <c r="AT103" s="91">
        <v>327.80330566111519</v>
      </c>
      <c r="AU103" s="91">
        <v>402.55406630219051</v>
      </c>
      <c r="AV103" s="91">
        <v>25.893038406080755</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2">
        <v>0</v>
      </c>
    </row>
    <row r="104" spans="1:80" x14ac:dyDescent="0.4">
      <c r="A104" s="89"/>
      <c r="B104" s="50" t="s">
        <v>314</v>
      </c>
      <c r="C104" s="90" t="s">
        <v>179</v>
      </c>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v>0</v>
      </c>
      <c r="AI104" s="91">
        <v>0</v>
      </c>
      <c r="AJ104" s="91">
        <v>0</v>
      </c>
      <c r="AK104" s="91">
        <v>0</v>
      </c>
      <c r="AL104" s="91">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878.05845391999992</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2">
        <v>0</v>
      </c>
    </row>
    <row r="105" spans="1:80" x14ac:dyDescent="0.4">
      <c r="A105" s="89"/>
      <c r="B105" s="96" t="s">
        <v>315</v>
      </c>
      <c r="C105" s="90" t="s">
        <v>179</v>
      </c>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v>0</v>
      </c>
      <c r="AI105" s="91">
        <v>0</v>
      </c>
      <c r="AJ105" s="91">
        <v>0</v>
      </c>
      <c r="AK105" s="91">
        <v>0</v>
      </c>
      <c r="AL105" s="91">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512.54700000000003</v>
      </c>
      <c r="BI105" s="91">
        <v>253.96029677999999</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2">
        <v>0</v>
      </c>
    </row>
    <row r="106" spans="1:80" x14ac:dyDescent="0.4">
      <c r="A106" s="89"/>
      <c r="B106" s="50" t="s">
        <v>316</v>
      </c>
      <c r="C106" s="90" t="s">
        <v>179</v>
      </c>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v>0</v>
      </c>
      <c r="AI106" s="91">
        <v>0</v>
      </c>
      <c r="AJ106" s="91">
        <v>0</v>
      </c>
      <c r="AK106" s="91">
        <v>0</v>
      </c>
      <c r="AL106" s="91">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305.50299999999999</v>
      </c>
      <c r="BE106" s="91">
        <v>364.963506</v>
      </c>
      <c r="BF106" s="91">
        <v>374.49799999999999</v>
      </c>
      <c r="BG106" s="91">
        <v>411.85500000000002</v>
      </c>
      <c r="BH106" s="91">
        <v>435.49299999999999</v>
      </c>
      <c r="BI106" s="91">
        <v>460.57299999999998</v>
      </c>
      <c r="BJ106" s="91">
        <v>487.84199999999998</v>
      </c>
      <c r="BK106" s="91">
        <v>509.73661300000003</v>
      </c>
      <c r="BL106" s="91">
        <v>527.65851588422947</v>
      </c>
      <c r="BM106" s="91">
        <v>548.84926471978326</v>
      </c>
      <c r="BN106" s="91">
        <v>578.13293398888891</v>
      </c>
      <c r="BO106" s="91">
        <v>587.18538852998768</v>
      </c>
      <c r="BP106" s="91">
        <v>595.99799999999993</v>
      </c>
      <c r="BQ106" s="91">
        <v>606.39532681999992</v>
      </c>
      <c r="BR106" s="91">
        <v>611.93929700000001</v>
      </c>
      <c r="BS106" s="91">
        <v>621.7497810999995</v>
      </c>
      <c r="BT106" s="91">
        <v>627.55100000000004</v>
      </c>
      <c r="BU106" s="91">
        <v>654.75289959999998</v>
      </c>
      <c r="BV106" s="91">
        <v>468</v>
      </c>
      <c r="BW106" s="91">
        <v>247</v>
      </c>
      <c r="BX106" s="91">
        <v>0</v>
      </c>
      <c r="BY106" s="91">
        <v>0</v>
      </c>
      <c r="BZ106" s="91">
        <v>0</v>
      </c>
      <c r="CA106" s="91">
        <v>0</v>
      </c>
      <c r="CB106" s="92">
        <v>0</v>
      </c>
    </row>
    <row r="107" spans="1:80" x14ac:dyDescent="0.4">
      <c r="A107" s="89"/>
      <c r="B107" s="96" t="s">
        <v>27</v>
      </c>
      <c r="C107" s="165" t="s">
        <v>189</v>
      </c>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v>0</v>
      </c>
      <c r="AI107" s="91">
        <v>0</v>
      </c>
      <c r="AJ107" s="91">
        <v>0</v>
      </c>
      <c r="AK107" s="91">
        <v>0</v>
      </c>
      <c r="AL107" s="91">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2336.1031234350612</v>
      </c>
      <c r="BH107" s="91">
        <v>5970.616</v>
      </c>
      <c r="BI107" s="91">
        <v>6426.2752195999992</v>
      </c>
      <c r="BJ107" s="91">
        <v>6868.5436595999981</v>
      </c>
      <c r="BK107" s="91">
        <v>7367.1248207140325</v>
      </c>
      <c r="BL107" s="91">
        <v>7703.3184822999983</v>
      </c>
      <c r="BM107" s="91">
        <v>8128.8851483599992</v>
      </c>
      <c r="BN107" s="91">
        <v>8242.1568431600008</v>
      </c>
      <c r="BO107" s="91">
        <v>8052.1531093100002</v>
      </c>
      <c r="BP107" s="91">
        <v>7510.8751163199995</v>
      </c>
      <c r="BQ107" s="91">
        <v>7041.5234761999718</v>
      </c>
      <c r="BR107" s="91">
        <v>6576.0799377400017</v>
      </c>
      <c r="BS107" s="91">
        <v>6078.7060508699969</v>
      </c>
      <c r="BT107" s="91">
        <v>5665.5855551100012</v>
      </c>
      <c r="BU107" s="91">
        <v>5367.6480182400001</v>
      </c>
      <c r="BV107" s="91">
        <v>5139.8772267200002</v>
      </c>
      <c r="BW107" s="91">
        <v>5130.4418508234339</v>
      </c>
      <c r="BX107" s="91">
        <v>5287.699506121071</v>
      </c>
      <c r="BY107" s="91">
        <v>5309.5206715153463</v>
      </c>
      <c r="BZ107" s="91">
        <v>5200.4306694573161</v>
      </c>
      <c r="CA107" s="91">
        <v>5099.2268296796856</v>
      </c>
      <c r="CB107" s="92">
        <v>5093.0357611590689</v>
      </c>
    </row>
    <row r="108" spans="1:80" ht="25.5" customHeight="1" x14ac:dyDescent="0.4">
      <c r="A108" s="89"/>
      <c r="B108" s="14" t="s">
        <v>221</v>
      </c>
      <c r="C108" s="165" t="s">
        <v>179</v>
      </c>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v>0</v>
      </c>
      <c r="AI108" s="91">
        <v>0</v>
      </c>
      <c r="AJ108" s="91">
        <v>0</v>
      </c>
      <c r="AK108" s="91">
        <v>0</v>
      </c>
      <c r="AL108" s="91">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14.866828625617664</v>
      </c>
      <c r="BR108" s="91">
        <v>128.38229163543059</v>
      </c>
      <c r="BS108" s="91">
        <v>281.56789349446876</v>
      </c>
      <c r="BT108" s="91">
        <v>681.23007165344984</v>
      </c>
      <c r="BU108" s="91">
        <v>1423.7762864736599</v>
      </c>
      <c r="BV108" s="91">
        <v>1510.0498577344244</v>
      </c>
      <c r="BW108" s="91">
        <v>1857.3619725551935</v>
      </c>
      <c r="BX108" s="91">
        <v>2156.951301350723</v>
      </c>
      <c r="BY108" s="91">
        <v>2463.0851054993282</v>
      </c>
      <c r="BZ108" s="91">
        <v>2849.5377542790875</v>
      </c>
      <c r="CA108" s="91">
        <v>2955.9926298082673</v>
      </c>
      <c r="CB108" s="92">
        <v>2504.3384216466893</v>
      </c>
    </row>
    <row r="109" spans="1:80" x14ac:dyDescent="0.4">
      <c r="A109" s="89"/>
      <c r="B109" s="50" t="s">
        <v>222</v>
      </c>
      <c r="C109" s="165" t="s">
        <v>179</v>
      </c>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v>3.4569999999999999</v>
      </c>
      <c r="AY109" s="91">
        <v>4.1285950413223143</v>
      </c>
      <c r="AZ109" s="91">
        <v>5.4580000000000002</v>
      </c>
      <c r="BA109" s="91">
        <v>4.9669999999999996</v>
      </c>
      <c r="BB109" s="91">
        <v>8.2967250384024585</v>
      </c>
      <c r="BC109" s="91">
        <v>10.563000000000001</v>
      </c>
      <c r="BD109" s="91">
        <v>11.87267336961207</v>
      </c>
      <c r="BE109" s="91">
        <v>14.399096999999999</v>
      </c>
      <c r="BF109" s="91">
        <v>19.709695</v>
      </c>
      <c r="BG109" s="91">
        <v>19.340500802146213</v>
      </c>
      <c r="BH109" s="91">
        <v>20.643089</v>
      </c>
      <c r="BI109" s="91">
        <v>46.53799999999999</v>
      </c>
      <c r="BJ109" s="91">
        <v>32.67</v>
      </c>
      <c r="BK109" s="91">
        <v>27.44</v>
      </c>
      <c r="BL109" s="91">
        <v>31.553068</v>
      </c>
      <c r="BM109" s="91">
        <v>35.207568999999999</v>
      </c>
      <c r="BN109" s="91">
        <v>38.218910999999999</v>
      </c>
      <c r="BO109" s="91">
        <v>37.692900000000002</v>
      </c>
      <c r="BP109" s="91">
        <v>42.019909411804896</v>
      </c>
      <c r="BQ109" s="91">
        <v>45.458691636376749</v>
      </c>
      <c r="BR109" s="91">
        <v>44.789727000000006</v>
      </c>
      <c r="BS109" s="91">
        <v>46.053681000000005</v>
      </c>
      <c r="BT109" s="91">
        <v>42.152442999999998</v>
      </c>
      <c r="BU109" s="91">
        <v>41.088430800000005</v>
      </c>
      <c r="BV109" s="91">
        <v>44.79290216648203</v>
      </c>
      <c r="BW109" s="91">
        <v>41.780500423822062</v>
      </c>
      <c r="BX109" s="91">
        <v>41.081084276112833</v>
      </c>
      <c r="BY109" s="91">
        <v>40.273553794595934</v>
      </c>
      <c r="BZ109" s="91">
        <v>39.32577068861962</v>
      </c>
      <c r="CA109" s="91">
        <v>38.258024668774723</v>
      </c>
      <c r="CB109" s="92">
        <v>37.757122438562455</v>
      </c>
    </row>
    <row r="110" spans="1:80" x14ac:dyDescent="0.4">
      <c r="A110" s="89"/>
      <c r="B110" s="96" t="s">
        <v>224</v>
      </c>
      <c r="C110" s="165" t="s">
        <v>182</v>
      </c>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v>0</v>
      </c>
      <c r="AI110" s="91">
        <v>0</v>
      </c>
      <c r="AJ110" s="91">
        <v>0</v>
      </c>
      <c r="AK110" s="91">
        <v>0</v>
      </c>
      <c r="AL110" s="91">
        <v>0</v>
      </c>
      <c r="AM110" s="91">
        <v>0</v>
      </c>
      <c r="AN110" s="91">
        <v>0</v>
      </c>
      <c r="AO110" s="91">
        <v>0</v>
      </c>
      <c r="AP110" s="91">
        <v>0</v>
      </c>
      <c r="AQ110" s="91">
        <v>94.289000000000001</v>
      </c>
      <c r="AR110" s="91">
        <v>3.1640000000000001</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2">
        <v>0</v>
      </c>
    </row>
    <row r="111" spans="1:80" s="66" customFormat="1" x14ac:dyDescent="0.4">
      <c r="A111" s="100"/>
      <c r="B111" s="96" t="s">
        <v>225</v>
      </c>
      <c r="C111" s="165" t="s">
        <v>179</v>
      </c>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v>3.9363849225441023</v>
      </c>
      <c r="AI111" s="91">
        <v>5.5202602999575197</v>
      </c>
      <c r="AJ111" s="91">
        <v>8.4191651597486601</v>
      </c>
      <c r="AK111" s="91">
        <v>11.40887014884054</v>
      </c>
      <c r="AL111" s="91">
        <v>14.260799152797492</v>
      </c>
      <c r="AM111" s="91">
        <v>17.496863859223165</v>
      </c>
      <c r="AN111" s="91">
        <v>23.287158802721503</v>
      </c>
      <c r="AO111" s="91">
        <v>27.081838338421456</v>
      </c>
      <c r="AP111" s="91">
        <v>30.749213754948787</v>
      </c>
      <c r="AQ111" s="91">
        <v>33.941256565171791</v>
      </c>
      <c r="AR111" s="91">
        <v>38.815511614519529</v>
      </c>
      <c r="AS111" s="91">
        <v>44.539010373741071</v>
      </c>
      <c r="AT111" s="91">
        <v>57.046874265431249</v>
      </c>
      <c r="AU111" s="91">
        <v>77.833877487600887</v>
      </c>
      <c r="AV111" s="91">
        <v>92.464743839483148</v>
      </c>
      <c r="AW111" s="91">
        <v>103.84947617643465</v>
      </c>
      <c r="AX111" s="91">
        <v>107.35026467430309</v>
      </c>
      <c r="AY111" s="91">
        <v>111.04251969745886</v>
      </c>
      <c r="AZ111" s="91">
        <v>104.71260357218971</v>
      </c>
      <c r="BA111" s="91">
        <v>136.38296564518024</v>
      </c>
      <c r="BB111" s="91">
        <v>144.18166823796307</v>
      </c>
      <c r="BC111" s="91">
        <v>144.24510744392822</v>
      </c>
      <c r="BD111" s="91">
        <v>163.05199999999999</v>
      </c>
      <c r="BE111" s="91">
        <v>165.48699999999999</v>
      </c>
      <c r="BF111" s="91">
        <v>162.65124892159454</v>
      </c>
      <c r="BG111" s="91">
        <v>169.90298870138361</v>
      </c>
      <c r="BH111" s="91">
        <v>124.283</v>
      </c>
      <c r="BI111" s="91">
        <v>128.26055663881266</v>
      </c>
      <c r="BJ111" s="91">
        <v>135.16607401724025</v>
      </c>
      <c r="BK111" s="91">
        <v>200.75442016647554</v>
      </c>
      <c r="BL111" s="91">
        <v>175.53506304142508</v>
      </c>
      <c r="BM111" s="91">
        <v>183.23841614855513</v>
      </c>
      <c r="BN111" s="91">
        <v>169.98493378695881</v>
      </c>
      <c r="BO111" s="91">
        <v>169.32235473338639</v>
      </c>
      <c r="BP111" s="91">
        <v>159.46672221701033</v>
      </c>
      <c r="BQ111" s="91">
        <v>144.67452092278563</v>
      </c>
      <c r="BR111" s="91">
        <v>138.30903393915511</v>
      </c>
      <c r="BS111" s="91">
        <v>128.19760849598063</v>
      </c>
      <c r="BT111" s="91">
        <v>117.60543194370756</v>
      </c>
      <c r="BU111" s="91">
        <v>105.1689452157645</v>
      </c>
      <c r="BV111" s="91">
        <v>96.37979785699379</v>
      </c>
      <c r="BW111" s="91">
        <v>89.471473682114208</v>
      </c>
      <c r="BX111" s="91">
        <v>79.692473350618499</v>
      </c>
      <c r="BY111" s="91">
        <v>75.50576295349714</v>
      </c>
      <c r="BZ111" s="91">
        <v>72.245799365629992</v>
      </c>
      <c r="CA111" s="91">
        <v>70.699140414097883</v>
      </c>
      <c r="CB111" s="92">
        <v>66.178229445451478</v>
      </c>
    </row>
    <row r="112" spans="1:80" s="66" customFormat="1" x14ac:dyDescent="0.4">
      <c r="A112" s="100"/>
      <c r="B112" s="50" t="s">
        <v>307</v>
      </c>
      <c r="C112" s="165" t="s">
        <v>189</v>
      </c>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v>5.2398705871158064</v>
      </c>
      <c r="AR112" s="91">
        <v>27.489073080216954</v>
      </c>
      <c r="AS112" s="91">
        <v>23.776031392140069</v>
      </c>
      <c r="AT112" s="91">
        <v>28.023598820058993</v>
      </c>
      <c r="AU112" s="91">
        <v>38</v>
      </c>
      <c r="AV112" s="91">
        <v>39.200000000000003</v>
      </c>
      <c r="AW112" s="91">
        <v>40.200000000000003</v>
      </c>
      <c r="AX112" s="91">
        <v>30.1</v>
      </c>
      <c r="AY112" s="91">
        <v>51.6</v>
      </c>
      <c r="AZ112" s="91">
        <v>40.9</v>
      </c>
      <c r="BA112" s="91">
        <v>21.7</v>
      </c>
      <c r="BB112" s="91">
        <v>22.1</v>
      </c>
      <c r="BC112" s="91">
        <v>22.213617054828948</v>
      </c>
      <c r="BD112" s="91">
        <v>35.660331161314261</v>
      </c>
      <c r="BE112" s="91">
        <v>27.990037018213997</v>
      </c>
      <c r="BF112" s="91">
        <v>29.15736141380097</v>
      </c>
      <c r="BG112" s="91">
        <v>30.387325282280013</v>
      </c>
      <c r="BH112" s="91">
        <v>32.560962763923698</v>
      </c>
      <c r="BI112" s="91">
        <v>40.862700124098772</v>
      </c>
      <c r="BJ112" s="91"/>
      <c r="BK112" s="91"/>
      <c r="BL112" s="91"/>
      <c r="BM112" s="91"/>
      <c r="BN112" s="91"/>
      <c r="BO112" s="91"/>
      <c r="BP112" s="91"/>
      <c r="BQ112" s="91"/>
      <c r="BR112" s="91"/>
      <c r="BS112" s="91"/>
      <c r="BT112" s="91"/>
      <c r="BU112" s="91"/>
      <c r="BV112" s="91"/>
      <c r="BW112" s="91"/>
      <c r="BX112" s="91"/>
      <c r="BY112" s="91"/>
      <c r="BZ112" s="91"/>
      <c r="CA112" s="91"/>
      <c r="CB112" s="92"/>
    </row>
    <row r="113" spans="1:80" ht="25.5" customHeight="1" x14ac:dyDescent="0.4">
      <c r="A113" s="89"/>
      <c r="B113" s="96" t="s">
        <v>227</v>
      </c>
      <c r="C113" s="165" t="s">
        <v>189</v>
      </c>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v>19.951376999999997</v>
      </c>
      <c r="BK113" s="91">
        <v>17.527673000000004</v>
      </c>
      <c r="BL113" s="91">
        <v>14.842842999999998</v>
      </c>
      <c r="BM113" s="91">
        <v>15.344812999999997</v>
      </c>
      <c r="BN113" s="91">
        <v>15.454585269990007</v>
      </c>
      <c r="BO113" s="91">
        <v>9.8689252387300055</v>
      </c>
      <c r="BP113" s="91">
        <v>8.0439209999999992</v>
      </c>
      <c r="BQ113" s="91">
        <v>0.56211199999999995</v>
      </c>
      <c r="BR113" s="91">
        <v>0</v>
      </c>
      <c r="BS113" s="91">
        <v>0</v>
      </c>
      <c r="BT113" s="91">
        <v>0</v>
      </c>
      <c r="BU113" s="91">
        <v>0</v>
      </c>
      <c r="BV113" s="91">
        <v>0</v>
      </c>
      <c r="BW113" s="91">
        <v>0</v>
      </c>
      <c r="BX113" s="91">
        <v>0</v>
      </c>
      <c r="BY113" s="91">
        <v>0</v>
      </c>
      <c r="BZ113" s="91">
        <v>0</v>
      </c>
      <c r="CA113" s="91">
        <v>0</v>
      </c>
      <c r="CB113" s="92">
        <v>0</v>
      </c>
    </row>
    <row r="114" spans="1:80" x14ac:dyDescent="0.4">
      <c r="A114" s="89"/>
      <c r="B114" s="96" t="s">
        <v>29</v>
      </c>
      <c r="C114" s="16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f t="shared" ref="AH114:CB114" si="14">SUM(AH115,AH122)</f>
        <v>7589</v>
      </c>
      <c r="AI114" s="91">
        <f t="shared" si="14"/>
        <v>8852</v>
      </c>
      <c r="AJ114" s="91">
        <f t="shared" si="14"/>
        <v>10564</v>
      </c>
      <c r="AK114" s="91">
        <f t="shared" si="14"/>
        <v>12165</v>
      </c>
      <c r="AL114" s="91">
        <f t="shared" si="14"/>
        <v>13589</v>
      </c>
      <c r="AM114" s="91">
        <f t="shared" si="14"/>
        <v>14654</v>
      </c>
      <c r="AN114" s="91">
        <f t="shared" si="14"/>
        <v>15307</v>
      </c>
      <c r="AO114" s="91">
        <f t="shared" si="14"/>
        <v>16625</v>
      </c>
      <c r="AP114" s="91">
        <f t="shared" si="14"/>
        <v>17816.453000000001</v>
      </c>
      <c r="AQ114" s="91">
        <f t="shared" si="14"/>
        <v>18685.544999999998</v>
      </c>
      <c r="AR114" s="91">
        <f t="shared" si="14"/>
        <v>19273.72</v>
      </c>
      <c r="AS114" s="91">
        <f t="shared" si="14"/>
        <v>20731.936000000002</v>
      </c>
      <c r="AT114" s="91">
        <f t="shared" si="14"/>
        <v>22734.863000000001</v>
      </c>
      <c r="AU114" s="91">
        <f t="shared" si="14"/>
        <v>25578.864000000001</v>
      </c>
      <c r="AV114" s="91">
        <f t="shared" si="14"/>
        <v>26741.489000000001</v>
      </c>
      <c r="AW114" s="91">
        <f t="shared" si="14"/>
        <v>28219.280000000002</v>
      </c>
      <c r="AX114" s="91">
        <f t="shared" si="14"/>
        <v>28779.506000000001</v>
      </c>
      <c r="AY114" s="91">
        <f t="shared" si="14"/>
        <v>29998.344000000005</v>
      </c>
      <c r="AZ114" s="91">
        <f t="shared" si="14"/>
        <v>32024.285999999996</v>
      </c>
      <c r="BA114" s="91">
        <f t="shared" si="14"/>
        <v>33586</v>
      </c>
      <c r="BB114" s="91">
        <f t="shared" si="14"/>
        <v>35603.290999999997</v>
      </c>
      <c r="BC114" s="91">
        <f t="shared" si="14"/>
        <v>37802.438000000002</v>
      </c>
      <c r="BD114" s="91">
        <f t="shared" si="14"/>
        <v>38745.199999999997</v>
      </c>
      <c r="BE114" s="91">
        <f t="shared" si="14"/>
        <v>41921.603135450008</v>
      </c>
      <c r="BF114" s="91">
        <f t="shared" si="14"/>
        <v>44367.258565528275</v>
      </c>
      <c r="BG114" s="91">
        <f t="shared" si="14"/>
        <v>46506.352382756908</v>
      </c>
      <c r="BH114" s="91">
        <f t="shared" si="14"/>
        <v>48801.804999999993</v>
      </c>
      <c r="BI114" s="91">
        <f t="shared" si="14"/>
        <v>51422.462685710001</v>
      </c>
      <c r="BJ114" s="91">
        <f t="shared" si="14"/>
        <v>53663.45674691999</v>
      </c>
      <c r="BK114" s="91">
        <f t="shared" si="14"/>
        <v>57593.742352232308</v>
      </c>
      <c r="BL114" s="91">
        <f t="shared" si="14"/>
        <v>61584.34965923</v>
      </c>
      <c r="BM114" s="91">
        <f t="shared" si="14"/>
        <v>66895.841990320012</v>
      </c>
      <c r="BN114" s="91">
        <f t="shared" si="14"/>
        <v>69835.141333070002</v>
      </c>
      <c r="BO114" s="91">
        <f t="shared" si="14"/>
        <v>74150.519898250001</v>
      </c>
      <c r="BP114" s="91">
        <f t="shared" si="14"/>
        <v>79809.006438810029</v>
      </c>
      <c r="BQ114" s="91">
        <f t="shared" si="14"/>
        <v>83110.340476999991</v>
      </c>
      <c r="BR114" s="91">
        <f t="shared" si="14"/>
        <v>86515.830874880034</v>
      </c>
      <c r="BS114" s="91">
        <f t="shared" si="14"/>
        <v>89367.86147389999</v>
      </c>
      <c r="BT114" s="91">
        <f t="shared" si="14"/>
        <v>91580.290263549949</v>
      </c>
      <c r="BU114" s="91">
        <f t="shared" si="14"/>
        <v>93800.446975290033</v>
      </c>
      <c r="BV114" s="91">
        <f t="shared" si="14"/>
        <v>96743.36957997999</v>
      </c>
      <c r="BW114" s="91">
        <f t="shared" si="14"/>
        <v>98811.009904269813</v>
      </c>
      <c r="BX114" s="91">
        <f t="shared" si="14"/>
        <v>101747.29332471907</v>
      </c>
      <c r="BY114" s="91">
        <f t="shared" si="14"/>
        <v>106310.08730631447</v>
      </c>
      <c r="BZ114" s="91">
        <f t="shared" si="14"/>
        <v>112162.4118715317</v>
      </c>
      <c r="CA114" s="91">
        <f t="shared" si="14"/>
        <v>118660.00611169584</v>
      </c>
      <c r="CB114" s="92">
        <f t="shared" si="14"/>
        <v>124818.63484809366</v>
      </c>
    </row>
    <row r="115" spans="1:80" x14ac:dyDescent="0.4">
      <c r="A115" s="89"/>
      <c r="B115" s="64" t="s">
        <v>186</v>
      </c>
      <c r="C115" s="165" t="s">
        <v>182</v>
      </c>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f t="shared" ref="AH115:CB115" si="15">SUM(AH116:AH121)</f>
        <v>7552</v>
      </c>
      <c r="AI115" s="91">
        <f t="shared" si="15"/>
        <v>8816</v>
      </c>
      <c r="AJ115" s="91">
        <f t="shared" si="15"/>
        <v>10526</v>
      </c>
      <c r="AK115" s="91">
        <f t="shared" si="15"/>
        <v>12126</v>
      </c>
      <c r="AL115" s="91">
        <f t="shared" si="15"/>
        <v>13549</v>
      </c>
      <c r="AM115" s="91">
        <f t="shared" si="15"/>
        <v>14613</v>
      </c>
      <c r="AN115" s="91">
        <f t="shared" si="15"/>
        <v>15268</v>
      </c>
      <c r="AO115" s="91">
        <f t="shared" si="15"/>
        <v>16584</v>
      </c>
      <c r="AP115" s="91">
        <f t="shared" si="15"/>
        <v>17779.453000000001</v>
      </c>
      <c r="AQ115" s="91">
        <f t="shared" si="15"/>
        <v>18648.391</v>
      </c>
      <c r="AR115" s="91">
        <f t="shared" si="15"/>
        <v>19237.593000000001</v>
      </c>
      <c r="AS115" s="91">
        <f t="shared" si="15"/>
        <v>20697.363000000001</v>
      </c>
      <c r="AT115" s="91">
        <f t="shared" si="15"/>
        <v>22699.034</v>
      </c>
      <c r="AU115" s="91">
        <f t="shared" si="15"/>
        <v>25543.024000000001</v>
      </c>
      <c r="AV115" s="91">
        <f t="shared" si="15"/>
        <v>26705.927</v>
      </c>
      <c r="AW115" s="91">
        <f t="shared" si="15"/>
        <v>28183.114000000001</v>
      </c>
      <c r="AX115" s="91">
        <f t="shared" si="15"/>
        <v>28744.81</v>
      </c>
      <c r="AY115" s="91">
        <f t="shared" si="15"/>
        <v>29962.569000000003</v>
      </c>
      <c r="AZ115" s="91">
        <f t="shared" si="15"/>
        <v>31994.560999999998</v>
      </c>
      <c r="BA115" s="91">
        <f t="shared" si="15"/>
        <v>33556.756999999998</v>
      </c>
      <c r="BB115" s="91">
        <f t="shared" si="15"/>
        <v>35574.510999999999</v>
      </c>
      <c r="BC115" s="91">
        <f t="shared" si="15"/>
        <v>37774.760999999999</v>
      </c>
      <c r="BD115" s="91">
        <f t="shared" si="15"/>
        <v>38717.656999999999</v>
      </c>
      <c r="BE115" s="91">
        <f t="shared" si="15"/>
        <v>41893.001853800008</v>
      </c>
      <c r="BF115" s="91">
        <f t="shared" si="15"/>
        <v>44338.400971748277</v>
      </c>
      <c r="BG115" s="91">
        <f t="shared" si="15"/>
        <v>46476.654559836905</v>
      </c>
      <c r="BH115" s="91">
        <f t="shared" si="15"/>
        <v>48771.517999999996</v>
      </c>
      <c r="BI115" s="91">
        <f t="shared" si="15"/>
        <v>51391.939927300002</v>
      </c>
      <c r="BJ115" s="91">
        <f t="shared" si="15"/>
        <v>53629.367547699992</v>
      </c>
      <c r="BK115" s="91">
        <f t="shared" si="15"/>
        <v>57554.148143162311</v>
      </c>
      <c r="BL115" s="91">
        <f t="shared" si="15"/>
        <v>61539.334872430001</v>
      </c>
      <c r="BM115" s="91">
        <f t="shared" si="15"/>
        <v>66848.160442100008</v>
      </c>
      <c r="BN115" s="91">
        <f t="shared" si="15"/>
        <v>69777.042747119995</v>
      </c>
      <c r="BO115" s="91">
        <f t="shared" si="15"/>
        <v>74087.953530660001</v>
      </c>
      <c r="BP115" s="91">
        <f t="shared" si="15"/>
        <v>79733.982094140025</v>
      </c>
      <c r="BQ115" s="91">
        <f t="shared" si="15"/>
        <v>83014.68745279999</v>
      </c>
      <c r="BR115" s="91">
        <f t="shared" si="15"/>
        <v>86427.717724600036</v>
      </c>
      <c r="BS115" s="91">
        <f t="shared" si="15"/>
        <v>89274.966169329986</v>
      </c>
      <c r="BT115" s="91">
        <f t="shared" si="15"/>
        <v>91481.012978129947</v>
      </c>
      <c r="BU115" s="91">
        <f t="shared" si="15"/>
        <v>93695.82516983003</v>
      </c>
      <c r="BV115" s="91">
        <f t="shared" si="15"/>
        <v>96630.245520049983</v>
      </c>
      <c r="BW115" s="91">
        <f t="shared" si="15"/>
        <v>98691.202457864085</v>
      </c>
      <c r="BX115" s="91">
        <f t="shared" si="15"/>
        <v>101624.62074985403</v>
      </c>
      <c r="BY115" s="91">
        <f t="shared" si="15"/>
        <v>106183.21552602061</v>
      </c>
      <c r="BZ115" s="91">
        <f t="shared" si="15"/>
        <v>112030.11725677529</v>
      </c>
      <c r="CA115" s="91">
        <f t="shared" si="15"/>
        <v>118530.14611052598</v>
      </c>
      <c r="CB115" s="92">
        <f t="shared" si="15"/>
        <v>124682.03614184825</v>
      </c>
    </row>
    <row r="116" spans="1:80" x14ac:dyDescent="0.4">
      <c r="A116" s="89"/>
      <c r="B116" s="171" t="s">
        <v>296</v>
      </c>
      <c r="C116" s="16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v>7552</v>
      </c>
      <c r="AI116" s="91">
        <v>8815</v>
      </c>
      <c r="AJ116" s="91">
        <v>10518</v>
      </c>
      <c r="AK116" s="91">
        <v>12107</v>
      </c>
      <c r="AL116" s="91">
        <v>13509</v>
      </c>
      <c r="AM116" s="91">
        <v>14553</v>
      </c>
      <c r="AN116" s="91">
        <v>15181</v>
      </c>
      <c r="AO116" s="91">
        <v>16443</v>
      </c>
      <c r="AP116" s="91">
        <v>17560.36</v>
      </c>
      <c r="AQ116" s="91">
        <v>18355.971000000001</v>
      </c>
      <c r="AR116" s="91">
        <v>18857.098000000002</v>
      </c>
      <c r="AS116" s="91">
        <v>20171.257000000001</v>
      </c>
      <c r="AT116" s="91">
        <v>21972.580999999998</v>
      </c>
      <c r="AU116" s="91">
        <v>24450.99</v>
      </c>
      <c r="AV116" s="91">
        <v>25364.328000000001</v>
      </c>
      <c r="AW116" s="91">
        <v>26546.062000000002</v>
      </c>
      <c r="AX116" s="91">
        <v>26859.15</v>
      </c>
      <c r="AY116" s="91">
        <v>27740.434000000001</v>
      </c>
      <c r="AZ116" s="91">
        <v>29238.920999999998</v>
      </c>
      <c r="BA116" s="91">
        <v>30391.121999999999</v>
      </c>
      <c r="BB116" s="91">
        <v>31914.134999999998</v>
      </c>
      <c r="BC116" s="91">
        <v>33377.665495317</v>
      </c>
      <c r="BD116" s="91">
        <v>32886.690685359994</v>
      </c>
      <c r="BE116" s="91">
        <v>35420.719669182879</v>
      </c>
      <c r="BF116" s="91">
        <v>37284.042076120684</v>
      </c>
      <c r="BG116" s="91">
        <v>38505.283116754588</v>
      </c>
      <c r="BH116" s="91">
        <v>40026.295326250001</v>
      </c>
      <c r="BI116" s="91">
        <v>41780.351999849998</v>
      </c>
      <c r="BJ116" s="91">
        <v>43129.110323089997</v>
      </c>
      <c r="BK116" s="91">
        <v>45774.817325406155</v>
      </c>
      <c r="BL116" s="91">
        <v>48323.221362397162</v>
      </c>
      <c r="BM116" s="91">
        <v>51848.801061122263</v>
      </c>
      <c r="BN116" s="91">
        <v>54097.476088878946</v>
      </c>
      <c r="BO116" s="91">
        <v>57360.707342025926</v>
      </c>
      <c r="BP116" s="91">
        <v>61155.804856264447</v>
      </c>
      <c r="BQ116" s="91">
        <v>63491.474743577586</v>
      </c>
      <c r="BR116" s="91">
        <v>65864.526208284093</v>
      </c>
      <c r="BS116" s="91">
        <v>68092.517947238579</v>
      </c>
      <c r="BT116" s="91">
        <v>68920.063520287906</v>
      </c>
      <c r="BU116" s="91">
        <v>68213.252523381976</v>
      </c>
      <c r="BV116" s="91">
        <v>67553.759064642582</v>
      </c>
      <c r="BW116" s="91">
        <v>66824.045275512719</v>
      </c>
      <c r="BX116" s="91">
        <v>66511.413298198255</v>
      </c>
      <c r="BY116" s="91">
        <v>65692.442157308935</v>
      </c>
      <c r="BZ116" s="91">
        <v>65021.325897165094</v>
      </c>
      <c r="CA116" s="91">
        <v>64213.393222988576</v>
      </c>
      <c r="CB116" s="92">
        <v>62805.952486667011</v>
      </c>
    </row>
    <row r="117" spans="1:80" x14ac:dyDescent="0.4">
      <c r="A117" s="89"/>
      <c r="B117" s="171" t="s">
        <v>317</v>
      </c>
      <c r="C117" s="16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v>0</v>
      </c>
      <c r="AI117" s="91">
        <v>1</v>
      </c>
      <c r="AJ117" s="91">
        <v>8</v>
      </c>
      <c r="AK117" s="91">
        <v>19</v>
      </c>
      <c r="AL117" s="91">
        <v>40</v>
      </c>
      <c r="AM117" s="91">
        <v>60</v>
      </c>
      <c r="AN117" s="91">
        <v>87</v>
      </c>
      <c r="AO117" s="91">
        <v>141</v>
      </c>
      <c r="AP117" s="91">
        <v>219.09299999999999</v>
      </c>
      <c r="AQ117" s="91">
        <v>292.42</v>
      </c>
      <c r="AR117" s="91">
        <v>380.495</v>
      </c>
      <c r="AS117" s="91">
        <v>526.10599999999999</v>
      </c>
      <c r="AT117" s="91">
        <v>726.45299999999997</v>
      </c>
      <c r="AU117" s="91">
        <v>1092.0340000000001</v>
      </c>
      <c r="AV117" s="91">
        <v>1341.5989999999999</v>
      </c>
      <c r="AW117" s="91">
        <v>1637.0519999999999</v>
      </c>
      <c r="AX117" s="91">
        <v>1885.66</v>
      </c>
      <c r="AY117" s="91">
        <v>2222.1350000000002</v>
      </c>
      <c r="AZ117" s="91">
        <v>2755.64</v>
      </c>
      <c r="BA117" s="91">
        <v>3165.6350000000002</v>
      </c>
      <c r="BB117" s="91">
        <v>3660.3760000000002</v>
      </c>
      <c r="BC117" s="91">
        <v>4397.0955046829995</v>
      </c>
      <c r="BD117" s="91">
        <v>4731.2979999999998</v>
      </c>
      <c r="BE117" s="91">
        <v>5327.7833360571276</v>
      </c>
      <c r="BF117" s="91">
        <v>5868.9417107775953</v>
      </c>
      <c r="BG117" s="91">
        <v>6648.4214836423171</v>
      </c>
      <c r="BH117" s="91">
        <v>7362.7420000000002</v>
      </c>
      <c r="BI117" s="91">
        <v>8161.3418322999996</v>
      </c>
      <c r="BJ117" s="91">
        <v>8951.9807621599994</v>
      </c>
      <c r="BK117" s="91">
        <v>10025.547447100002</v>
      </c>
      <c r="BL117" s="91">
        <v>11171.999606900003</v>
      </c>
      <c r="BM117" s="91">
        <v>12696.219372410003</v>
      </c>
      <c r="BN117" s="91">
        <v>13074.350907085996</v>
      </c>
      <c r="BO117" s="91">
        <v>14166.501676169999</v>
      </c>
      <c r="BP117" s="91">
        <v>15766.881886475003</v>
      </c>
      <c r="BQ117" s="91">
        <v>16663.691062059166</v>
      </c>
      <c r="BR117" s="91">
        <v>17633.143730207517</v>
      </c>
      <c r="BS117" s="91">
        <v>18224.782200854486</v>
      </c>
      <c r="BT117" s="91">
        <v>18149.389574605244</v>
      </c>
      <c r="BU117" s="91">
        <v>18003.207867805271</v>
      </c>
      <c r="BV117" s="91">
        <v>18232.180479210248</v>
      </c>
      <c r="BW117" s="91">
        <v>18340.18895285984</v>
      </c>
      <c r="BX117" s="91">
        <v>18086.569754969503</v>
      </c>
      <c r="BY117" s="91">
        <v>17712.092032868874</v>
      </c>
      <c r="BZ117" s="91">
        <v>17440.254919657353</v>
      </c>
      <c r="CA117" s="91">
        <v>17223.103006665111</v>
      </c>
      <c r="CB117" s="92">
        <v>16825.313233509507</v>
      </c>
    </row>
    <row r="118" spans="1:80" x14ac:dyDescent="0.4">
      <c r="A118" s="89"/>
      <c r="B118" s="171" t="s">
        <v>318</v>
      </c>
      <c r="C118" s="16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v>1099.6683146400001</v>
      </c>
      <c r="BE118" s="91">
        <v>1144.4988485600004</v>
      </c>
      <c r="BF118" s="91">
        <v>1185.4171848499998</v>
      </c>
      <c r="BG118" s="91">
        <v>1322.9499594399999</v>
      </c>
      <c r="BH118" s="91">
        <v>1382.4806737499998</v>
      </c>
      <c r="BI118" s="91">
        <v>1450.2460951499997</v>
      </c>
      <c r="BJ118" s="91">
        <v>1507.2713076100001</v>
      </c>
      <c r="BK118" s="91">
        <v>1595.1330525061512</v>
      </c>
      <c r="BL118" s="91">
        <v>1696.1175015328326</v>
      </c>
      <c r="BM118" s="91">
        <v>1803.6566907777408</v>
      </c>
      <c r="BN118" s="91">
        <v>1841.4891045270388</v>
      </c>
      <c r="BO118" s="91">
        <v>1928.517541864087</v>
      </c>
      <c r="BP118" s="91">
        <v>2057.8452180005802</v>
      </c>
      <c r="BQ118" s="91">
        <v>2120.523072903236</v>
      </c>
      <c r="BR118" s="91">
        <v>2184.8482328354826</v>
      </c>
      <c r="BS118" s="91">
        <v>2207.3069311882009</v>
      </c>
      <c r="BT118" s="91">
        <v>2159.1949436468071</v>
      </c>
      <c r="BU118" s="91">
        <v>2100.0853934315187</v>
      </c>
      <c r="BV118" s="91">
        <v>2073.6107772618311</v>
      </c>
      <c r="BW118" s="91">
        <v>2044.3877892951825</v>
      </c>
      <c r="BX118" s="91">
        <v>1985.5777458421542</v>
      </c>
      <c r="BY118" s="91">
        <v>1920.8588814785217</v>
      </c>
      <c r="BZ118" s="91">
        <v>1865.128123738469</v>
      </c>
      <c r="CA118" s="91">
        <v>1816.2741215678629</v>
      </c>
      <c r="CB118" s="92">
        <v>1751.6131377750862</v>
      </c>
    </row>
    <row r="119" spans="1:80" x14ac:dyDescent="0.4">
      <c r="A119" s="89"/>
      <c r="B119" s="171" t="s">
        <v>319</v>
      </c>
      <c r="C119" s="16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v>0</v>
      </c>
      <c r="AI119" s="91">
        <v>0</v>
      </c>
      <c r="AJ119" s="91">
        <v>0</v>
      </c>
      <c r="AK119" s="91">
        <v>0</v>
      </c>
      <c r="AL119" s="91">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41.005154839999996</v>
      </c>
      <c r="BK119" s="91">
        <v>158.65031815</v>
      </c>
      <c r="BL119" s="91">
        <v>347.99640159999996</v>
      </c>
      <c r="BM119" s="91">
        <v>499.48331779</v>
      </c>
      <c r="BN119" s="91">
        <v>763.72664662801776</v>
      </c>
      <c r="BO119" s="91">
        <v>632.22697060000007</v>
      </c>
      <c r="BP119" s="91">
        <v>753.45013339999991</v>
      </c>
      <c r="BQ119" s="91">
        <v>738.99857426000017</v>
      </c>
      <c r="BR119" s="91">
        <v>745.19955327293599</v>
      </c>
      <c r="BS119" s="91">
        <v>750.35909004872349</v>
      </c>
      <c r="BT119" s="91">
        <v>843.26833552000005</v>
      </c>
      <c r="BU119" s="91">
        <v>773.7962701000821</v>
      </c>
      <c r="BV119" s="91">
        <v>755.74334992456068</v>
      </c>
      <c r="BW119" s="91">
        <v>625.75218174156612</v>
      </c>
      <c r="BX119" s="91">
        <v>511.0394521133411</v>
      </c>
      <c r="BY119" s="91">
        <v>390.91739622186964</v>
      </c>
      <c r="BZ119" s="91">
        <v>261.55971857711586</v>
      </c>
      <c r="CA119" s="91">
        <v>174.17867335499633</v>
      </c>
      <c r="CB119" s="92">
        <v>115.977783404489</v>
      </c>
    </row>
    <row r="120" spans="1:80" x14ac:dyDescent="0.4">
      <c r="A120" s="89"/>
      <c r="B120" s="171" t="s">
        <v>320</v>
      </c>
      <c r="C120" s="16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v>1346.5040417899927</v>
      </c>
      <c r="BU120" s="91">
        <v>4411.5230526242794</v>
      </c>
      <c r="BV120" s="91">
        <v>7688.5788062906558</v>
      </c>
      <c r="BW120" s="91">
        <v>10438.407360949643</v>
      </c>
      <c r="BX120" s="91">
        <v>14021.480713054809</v>
      </c>
      <c r="BY120" s="91">
        <v>19823.488209726151</v>
      </c>
      <c r="BZ120" s="91">
        <v>26655.537560499044</v>
      </c>
      <c r="CA120" s="91">
        <v>34177.168354619876</v>
      </c>
      <c r="CB120" s="92">
        <v>42124.668123258445</v>
      </c>
    </row>
    <row r="121" spans="1:80" x14ac:dyDescent="0.4">
      <c r="A121" s="89"/>
      <c r="B121" s="171" t="s">
        <v>321</v>
      </c>
      <c r="C121" s="16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v>62.592562279999946</v>
      </c>
      <c r="BU121" s="91">
        <v>193.96006248688587</v>
      </c>
      <c r="BV121" s="91">
        <v>326.3730427201121</v>
      </c>
      <c r="BW121" s="91">
        <v>418.42089750512918</v>
      </c>
      <c r="BX121" s="91">
        <v>508.53978567596914</v>
      </c>
      <c r="BY121" s="91">
        <v>643.41684841627625</v>
      </c>
      <c r="BZ121" s="91">
        <v>786.31103713822642</v>
      </c>
      <c r="CA121" s="91">
        <v>926.02873132955926</v>
      </c>
      <c r="CB121" s="92">
        <v>1058.5113772337261</v>
      </c>
    </row>
    <row r="122" spans="1:80" x14ac:dyDescent="0.4">
      <c r="A122" s="89"/>
      <c r="B122" s="64" t="s">
        <v>322</v>
      </c>
      <c r="C122" s="165" t="s">
        <v>179</v>
      </c>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v>37</v>
      </c>
      <c r="AI122" s="91">
        <v>36</v>
      </c>
      <c r="AJ122" s="91">
        <v>38</v>
      </c>
      <c r="AK122" s="91">
        <v>39</v>
      </c>
      <c r="AL122" s="91">
        <v>40</v>
      </c>
      <c r="AM122" s="91">
        <v>41</v>
      </c>
      <c r="AN122" s="91">
        <v>39</v>
      </c>
      <c r="AO122" s="91">
        <v>41</v>
      </c>
      <c r="AP122" s="91">
        <v>37</v>
      </c>
      <c r="AQ122" s="91">
        <v>37.154000000000003</v>
      </c>
      <c r="AR122" s="91">
        <v>36.127000000000002</v>
      </c>
      <c r="AS122" s="91">
        <v>34.573</v>
      </c>
      <c r="AT122" s="91">
        <v>35.829000000000001</v>
      </c>
      <c r="AU122" s="91">
        <v>35.840000000000003</v>
      </c>
      <c r="AV122" s="91">
        <v>35.561999999999998</v>
      </c>
      <c r="AW122" s="91">
        <v>36.165999999999997</v>
      </c>
      <c r="AX122" s="91">
        <v>34.695999999999998</v>
      </c>
      <c r="AY122" s="91">
        <v>35.774999999999999</v>
      </c>
      <c r="AZ122" s="91">
        <v>29.725000000000001</v>
      </c>
      <c r="BA122" s="91">
        <v>29.242999999999999</v>
      </c>
      <c r="BB122" s="91">
        <v>28.78</v>
      </c>
      <c r="BC122" s="91">
        <v>27.677</v>
      </c>
      <c r="BD122" s="91">
        <v>27.542999999999999</v>
      </c>
      <c r="BE122" s="91">
        <v>28.601281650000001</v>
      </c>
      <c r="BF122" s="91">
        <v>28.857593779999998</v>
      </c>
      <c r="BG122" s="91">
        <v>29.69782292</v>
      </c>
      <c r="BH122" s="91">
        <v>30.286999999999999</v>
      </c>
      <c r="BI122" s="91">
        <v>30.522758409999998</v>
      </c>
      <c r="BJ122" s="91">
        <v>34.089199220000005</v>
      </c>
      <c r="BK122" s="91">
        <v>39.594209070000005</v>
      </c>
      <c r="BL122" s="91">
        <v>45.014786799999996</v>
      </c>
      <c r="BM122" s="91">
        <v>47.681548220000018</v>
      </c>
      <c r="BN122" s="91">
        <v>58.09858595</v>
      </c>
      <c r="BO122" s="91">
        <v>62.566367589999992</v>
      </c>
      <c r="BP122" s="91">
        <v>75.024344669999962</v>
      </c>
      <c r="BQ122" s="91">
        <v>95.653024200000061</v>
      </c>
      <c r="BR122" s="91">
        <v>88.113150280000013</v>
      </c>
      <c r="BS122" s="91">
        <v>92.895304570000008</v>
      </c>
      <c r="BT122" s="91">
        <v>99.277285419999984</v>
      </c>
      <c r="BU122" s="91">
        <v>104.62180545999999</v>
      </c>
      <c r="BV122" s="91">
        <v>113.12405992999996</v>
      </c>
      <c r="BW122" s="91">
        <v>119.80744640572331</v>
      </c>
      <c r="BX122" s="91">
        <v>122.67257486503917</v>
      </c>
      <c r="BY122" s="91">
        <v>126.87178029386006</v>
      </c>
      <c r="BZ122" s="91">
        <v>132.29461475640107</v>
      </c>
      <c r="CA122" s="91">
        <v>129.86000116985261</v>
      </c>
      <c r="CB122" s="92">
        <v>136.59870624541358</v>
      </c>
    </row>
    <row r="123" spans="1:80" ht="26.25" customHeight="1" x14ac:dyDescent="0.4">
      <c r="A123" s="89"/>
      <c r="B123" s="96" t="s">
        <v>323</v>
      </c>
      <c r="C123" s="165" t="s">
        <v>182</v>
      </c>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v>0</v>
      </c>
      <c r="AI123" s="91">
        <v>0</v>
      </c>
      <c r="AJ123" s="91">
        <v>0</v>
      </c>
      <c r="AK123" s="91">
        <v>0</v>
      </c>
      <c r="AL123" s="91">
        <v>0</v>
      </c>
      <c r="AM123" s="91">
        <v>0</v>
      </c>
      <c r="AN123" s="91">
        <v>0</v>
      </c>
      <c r="AO123" s="91">
        <v>0</v>
      </c>
      <c r="AP123" s="91">
        <v>0</v>
      </c>
      <c r="AQ123" s="91">
        <v>0</v>
      </c>
      <c r="AR123" s="91">
        <v>0</v>
      </c>
      <c r="AS123" s="91">
        <v>0</v>
      </c>
      <c r="AT123" s="91">
        <v>0</v>
      </c>
      <c r="AU123" s="91">
        <v>0</v>
      </c>
      <c r="AV123" s="91">
        <v>0</v>
      </c>
      <c r="AW123" s="91">
        <v>0</v>
      </c>
      <c r="AX123" s="91">
        <v>0</v>
      </c>
      <c r="AY123" s="91">
        <v>0</v>
      </c>
      <c r="AZ123" s="91">
        <v>0</v>
      </c>
      <c r="BA123" s="91">
        <v>0</v>
      </c>
      <c r="BB123" s="91">
        <v>0</v>
      </c>
      <c r="BC123" s="91">
        <v>0</v>
      </c>
      <c r="BD123" s="91">
        <v>0</v>
      </c>
      <c r="BE123" s="91">
        <v>0</v>
      </c>
      <c r="BF123" s="91">
        <v>0</v>
      </c>
      <c r="BG123" s="91">
        <v>0</v>
      </c>
      <c r="BH123" s="91">
        <v>0</v>
      </c>
      <c r="BI123" s="91">
        <v>0</v>
      </c>
      <c r="BJ123" s="91">
        <v>0</v>
      </c>
      <c r="BK123" s="91">
        <v>0</v>
      </c>
      <c r="BL123" s="91">
        <v>9.8403037599999994</v>
      </c>
      <c r="BM123" s="91">
        <v>0.25143872</v>
      </c>
      <c r="BN123" s="91">
        <v>-1.7732257699999998</v>
      </c>
      <c r="BO123" s="91">
        <v>5.1625466999999992</v>
      </c>
      <c r="BP123" s="91">
        <v>2.0412564999999998</v>
      </c>
      <c r="BQ123" s="91">
        <v>2.5456364999999996</v>
      </c>
      <c r="BR123" s="91">
        <v>1.8016614399999999</v>
      </c>
      <c r="BS123" s="91">
        <v>2.7500172299999996</v>
      </c>
      <c r="BT123" s="91">
        <v>1.9444570200000002</v>
      </c>
      <c r="BU123" s="91">
        <v>3.2643377500000001</v>
      </c>
      <c r="BV123" s="91">
        <v>2.8693859899999996</v>
      </c>
      <c r="BW123" s="91">
        <v>3.7450274128340055</v>
      </c>
      <c r="BX123" s="91">
        <v>3.7450274128340055</v>
      </c>
      <c r="BY123" s="91">
        <v>3.7450274128340055</v>
      </c>
      <c r="BZ123" s="91">
        <v>3.7450274128340055</v>
      </c>
      <c r="CA123" s="91">
        <v>3.7450274128340055</v>
      </c>
      <c r="CB123" s="92">
        <v>3.7450274128340055</v>
      </c>
    </row>
    <row r="124" spans="1:80" x14ac:dyDescent="0.4">
      <c r="A124" s="89"/>
      <c r="B124" s="50" t="s">
        <v>232</v>
      </c>
      <c r="C124" s="165" t="s">
        <v>189</v>
      </c>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v>0.13566939689167318</v>
      </c>
      <c r="BW124" s="91">
        <v>0.43431395144946555</v>
      </c>
      <c r="BX124" s="91">
        <v>0.70704842263958867</v>
      </c>
      <c r="BY124" s="91">
        <v>1.0171603992162388</v>
      </c>
      <c r="BZ124" s="91">
        <v>1.2872249867531957</v>
      </c>
      <c r="CA124" s="91">
        <v>1.5261318313591143</v>
      </c>
      <c r="CB124" s="92">
        <v>1.7460351488803982</v>
      </c>
    </row>
    <row r="125" spans="1:80" x14ac:dyDescent="0.4">
      <c r="A125" s="89"/>
      <c r="B125" s="96" t="s">
        <v>233</v>
      </c>
      <c r="C125" s="165" t="s">
        <v>189</v>
      </c>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v>0</v>
      </c>
      <c r="AR125" s="91">
        <v>0</v>
      </c>
      <c r="AS125" s="91">
        <v>0</v>
      </c>
      <c r="AT125" s="91">
        <v>0</v>
      </c>
      <c r="AU125" s="91">
        <v>0</v>
      </c>
      <c r="AV125" s="91">
        <v>0</v>
      </c>
      <c r="AW125" s="91">
        <v>0</v>
      </c>
      <c r="AX125" s="91">
        <v>0</v>
      </c>
      <c r="AY125" s="91">
        <v>0</v>
      </c>
      <c r="AZ125" s="91">
        <v>0</v>
      </c>
      <c r="BA125" s="91">
        <v>0</v>
      </c>
      <c r="BB125" s="91">
        <v>0</v>
      </c>
      <c r="BC125" s="91">
        <v>0</v>
      </c>
      <c r="BD125" s="91">
        <v>0</v>
      </c>
      <c r="BE125" s="91">
        <v>0</v>
      </c>
      <c r="BF125" s="91">
        <v>0</v>
      </c>
      <c r="BG125" s="91">
        <v>0</v>
      </c>
      <c r="BH125" s="91">
        <v>0</v>
      </c>
      <c r="BI125" s="91">
        <v>0</v>
      </c>
      <c r="BJ125" s="91">
        <v>0.24022200000000002</v>
      </c>
      <c r="BK125" s="91">
        <v>0</v>
      </c>
      <c r="BL125" s="91">
        <v>0</v>
      </c>
      <c r="BM125" s="91">
        <v>0</v>
      </c>
      <c r="BN125" s="91">
        <v>0</v>
      </c>
      <c r="BO125" s="91">
        <v>0</v>
      </c>
      <c r="BP125" s="91">
        <v>0</v>
      </c>
      <c r="BQ125" s="91">
        <v>0</v>
      </c>
      <c r="BR125" s="91">
        <v>0</v>
      </c>
      <c r="BS125" s="91">
        <v>4.9999999999990052E-3</v>
      </c>
      <c r="BT125" s="91">
        <v>7.5000000000002842E-3</v>
      </c>
      <c r="BU125" s="91">
        <v>3.4999999999989484E-3</v>
      </c>
      <c r="BV125" s="91">
        <v>4.0000000000013358E-3</v>
      </c>
      <c r="BW125" s="91">
        <v>3.5752071147783226E-3</v>
      </c>
      <c r="BX125" s="91">
        <v>3.5822923675183915E-3</v>
      </c>
      <c r="BY125" s="91">
        <v>3.5762814220561268E-3</v>
      </c>
      <c r="BZ125" s="91">
        <v>3.5996793075554478E-3</v>
      </c>
      <c r="CA125" s="91">
        <v>3.6407288973414609E-3</v>
      </c>
      <c r="CB125" s="92">
        <v>3.6392300252359178E-3</v>
      </c>
    </row>
    <row r="126" spans="1:80" x14ac:dyDescent="0.4">
      <c r="A126" s="89"/>
      <c r="B126" s="50" t="s">
        <v>308</v>
      </c>
      <c r="C126" s="165" t="s">
        <v>179</v>
      </c>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v>243.49200000000002</v>
      </c>
      <c r="AI126" s="91">
        <v>236.82599999999999</v>
      </c>
      <c r="AJ126" s="91">
        <v>274.50800000000004</v>
      </c>
      <c r="AK126" s="91">
        <v>318.23599999999999</v>
      </c>
      <c r="AL126" s="91">
        <v>342.32</v>
      </c>
      <c r="AM126" s="91">
        <v>352.92700000000002</v>
      </c>
      <c r="AN126" s="91">
        <v>386.935</v>
      </c>
      <c r="AO126" s="91">
        <v>433.07299999999998</v>
      </c>
      <c r="AP126" s="91">
        <v>451.89600000000002</v>
      </c>
      <c r="AQ126" s="91">
        <v>469.89100000000002</v>
      </c>
      <c r="AR126" s="91">
        <v>489.99700000000007</v>
      </c>
      <c r="AS126" s="91">
        <v>524.06600000000003</v>
      </c>
      <c r="AT126" s="91">
        <v>680.27271568504</v>
      </c>
      <c r="AU126" s="91">
        <v>806.36</v>
      </c>
      <c r="AV126" s="91">
        <v>957.33251515151505</v>
      </c>
      <c r="AW126" s="91">
        <v>1046.9948837209301</v>
      </c>
      <c r="AX126" s="91">
        <v>926.49211790393008</v>
      </c>
      <c r="AY126" s="91">
        <v>1013.3268611111112</v>
      </c>
      <c r="AZ126" s="91">
        <v>1117.0549372693727</v>
      </c>
      <c r="BA126" s="91">
        <v>1073.4833333333333</v>
      </c>
      <c r="BB126" s="91">
        <v>1048.8014229249011</v>
      </c>
      <c r="BC126" s="91">
        <v>1040.4334023904382</v>
      </c>
      <c r="BD126" s="91">
        <v>1185.7441290322581</v>
      </c>
      <c r="BE126" s="91">
        <v>1051.6344086021506</v>
      </c>
      <c r="BF126" s="91">
        <v>0</v>
      </c>
      <c r="BG126" s="91">
        <v>0</v>
      </c>
      <c r="BH126" s="91">
        <v>0</v>
      </c>
      <c r="BI126" s="91">
        <v>0</v>
      </c>
      <c r="BJ126" s="91">
        <v>0</v>
      </c>
      <c r="BK126" s="91">
        <v>0</v>
      </c>
      <c r="BL126" s="91">
        <v>0</v>
      </c>
      <c r="BM126" s="91">
        <v>0</v>
      </c>
      <c r="BN126" s="91">
        <v>0</v>
      </c>
      <c r="BO126" s="91">
        <v>0</v>
      </c>
      <c r="BP126" s="91">
        <v>0</v>
      </c>
      <c r="BQ126" s="91">
        <v>0</v>
      </c>
      <c r="BR126" s="91">
        <v>0</v>
      </c>
      <c r="BS126" s="91">
        <v>0</v>
      </c>
      <c r="BT126" s="91">
        <v>0</v>
      </c>
      <c r="BU126" s="91">
        <v>0</v>
      </c>
      <c r="BV126" s="91">
        <v>0</v>
      </c>
      <c r="BW126" s="91">
        <v>0</v>
      </c>
      <c r="BX126" s="91">
        <v>0</v>
      </c>
      <c r="BY126" s="91">
        <v>0</v>
      </c>
      <c r="BZ126" s="91">
        <v>0</v>
      </c>
      <c r="CA126" s="91">
        <v>0</v>
      </c>
      <c r="CB126" s="92">
        <v>0</v>
      </c>
    </row>
    <row r="127" spans="1:80" x14ac:dyDescent="0.4">
      <c r="A127" s="89"/>
      <c r="B127" s="50" t="s">
        <v>324</v>
      </c>
      <c r="C127" s="165" t="s">
        <v>179</v>
      </c>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v>0</v>
      </c>
      <c r="AI127" s="91">
        <v>0</v>
      </c>
      <c r="AJ127" s="91">
        <v>0</v>
      </c>
      <c r="AK127" s="91">
        <v>0</v>
      </c>
      <c r="AL127" s="91">
        <v>0</v>
      </c>
      <c r="AM127" s="91">
        <v>0</v>
      </c>
      <c r="AN127" s="91">
        <v>0</v>
      </c>
      <c r="AO127" s="91">
        <v>0</v>
      </c>
      <c r="AP127" s="91">
        <v>0</v>
      </c>
      <c r="AQ127" s="91">
        <v>0</v>
      </c>
      <c r="AR127" s="91">
        <v>0</v>
      </c>
      <c r="AS127" s="91">
        <v>0</v>
      </c>
      <c r="AT127" s="91">
        <v>0</v>
      </c>
      <c r="AU127" s="91">
        <v>0</v>
      </c>
      <c r="AV127" s="91">
        <v>0</v>
      </c>
      <c r="AW127" s="91">
        <v>0</v>
      </c>
      <c r="AX127" s="91">
        <v>0</v>
      </c>
      <c r="AY127" s="91">
        <v>0</v>
      </c>
      <c r="AZ127" s="91">
        <v>0</v>
      </c>
      <c r="BA127" s="91">
        <v>190.64</v>
      </c>
      <c r="BB127" s="91">
        <v>194.422</v>
      </c>
      <c r="BC127" s="91">
        <v>759.476</v>
      </c>
      <c r="BD127" s="91">
        <v>1749.268</v>
      </c>
      <c r="BE127" s="91">
        <v>1680.5630000000001</v>
      </c>
      <c r="BF127" s="91">
        <v>1705.4359999999999</v>
      </c>
      <c r="BG127" s="91">
        <v>1915.596</v>
      </c>
      <c r="BH127" s="91">
        <v>1962.34</v>
      </c>
      <c r="BI127" s="91">
        <v>1981.7470000000001</v>
      </c>
      <c r="BJ127" s="91">
        <v>2015.0229999999999</v>
      </c>
      <c r="BK127" s="91">
        <v>2070.2523382699997</v>
      </c>
      <c r="BL127" s="91">
        <v>2700.6948084699998</v>
      </c>
      <c r="BM127" s="91">
        <v>2734.8132516599994</v>
      </c>
      <c r="BN127" s="91">
        <v>2759.4819029400005</v>
      </c>
      <c r="BO127" s="91">
        <v>2149.2390251900001</v>
      </c>
      <c r="BP127" s="91">
        <v>2144.0899999999997</v>
      </c>
      <c r="BQ127" s="91">
        <v>2140.0809990000007</v>
      </c>
      <c r="BR127" s="91">
        <v>2116.9060000000004</v>
      </c>
      <c r="BS127" s="91">
        <v>2073.1628880400003</v>
      </c>
      <c r="BT127" s="91">
        <v>2048.8185346599998</v>
      </c>
      <c r="BU127" s="91">
        <v>2022.5266947100001</v>
      </c>
      <c r="BV127" s="91">
        <v>1995.3827969600002</v>
      </c>
      <c r="BW127" s="91">
        <v>1969.7804778422535</v>
      </c>
      <c r="BX127" s="91">
        <v>1949.2101222908445</v>
      </c>
      <c r="BY127" s="91">
        <v>1970.7258887569851</v>
      </c>
      <c r="BZ127" s="91">
        <v>2003.5457846053857</v>
      </c>
      <c r="CA127" s="91">
        <v>2041.8737665882509</v>
      </c>
      <c r="CB127" s="92">
        <v>2083.2418582822197</v>
      </c>
    </row>
    <row r="128" spans="1:80" ht="24.75" customHeight="1" x14ac:dyDescent="0.4">
      <c r="A128" s="89"/>
      <c r="B128" s="66" t="s">
        <v>325</v>
      </c>
      <c r="C128" s="16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f t="shared" ref="AH128:CB128" si="16">SUM(AH82:AH127)-AH115-AH114-AH98-AH95-AH83</f>
        <v>9342.6067724255154</v>
      </c>
      <c r="AI128" s="114">
        <f t="shared" si="16"/>
        <v>10768.805527320201</v>
      </c>
      <c r="AJ128" s="114">
        <f t="shared" si="16"/>
        <v>12894.152611236492</v>
      </c>
      <c r="AK128" s="114">
        <f t="shared" si="16"/>
        <v>15265.487157245503</v>
      </c>
      <c r="AL128" s="114">
        <f t="shared" si="16"/>
        <v>17144.170934839934</v>
      </c>
      <c r="AM128" s="114">
        <f t="shared" si="16"/>
        <v>18631.119416168603</v>
      </c>
      <c r="AN128" s="114">
        <f t="shared" si="16"/>
        <v>19850.890391995661</v>
      </c>
      <c r="AO128" s="114">
        <f t="shared" si="16"/>
        <v>21783.507700626258</v>
      </c>
      <c r="AP128" s="114">
        <f t="shared" si="16"/>
        <v>23480.940859603899</v>
      </c>
      <c r="AQ128" s="114">
        <f t="shared" si="16"/>
        <v>24857.778439733669</v>
      </c>
      <c r="AR128" s="114">
        <f t="shared" si="16"/>
        <v>26056.733891297717</v>
      </c>
      <c r="AS128" s="114">
        <f t="shared" si="16"/>
        <v>28436.744857101014</v>
      </c>
      <c r="AT128" s="114">
        <f t="shared" si="16"/>
        <v>31737.396375410903</v>
      </c>
      <c r="AU128" s="114">
        <f t="shared" si="16"/>
        <v>35530.798624968622</v>
      </c>
      <c r="AV128" s="114">
        <f t="shared" si="16"/>
        <v>38751.015948023618</v>
      </c>
      <c r="AW128" s="114">
        <f t="shared" si="16"/>
        <v>41710.323376267836</v>
      </c>
      <c r="AX128" s="114">
        <f t="shared" si="16"/>
        <v>42777.385385416404</v>
      </c>
      <c r="AY128" s="114">
        <f t="shared" si="16"/>
        <v>44514.638660369797</v>
      </c>
      <c r="AZ128" s="114">
        <f t="shared" si="16"/>
        <v>46918.527495714487</v>
      </c>
      <c r="BA128" s="114">
        <f t="shared" si="16"/>
        <v>48749.766628761674</v>
      </c>
      <c r="BB128" s="114">
        <f t="shared" si="16"/>
        <v>50789.120539508171</v>
      </c>
      <c r="BC128" s="114">
        <f t="shared" si="16"/>
        <v>53908.315063053989</v>
      </c>
      <c r="BD128" s="114">
        <f t="shared" si="16"/>
        <v>57068.777236767062</v>
      </c>
      <c r="BE128" s="114">
        <f t="shared" si="16"/>
        <v>61238.188810984393</v>
      </c>
      <c r="BF128" s="114">
        <f t="shared" si="16"/>
        <v>63330.305663652602</v>
      </c>
      <c r="BG128" s="114">
        <f t="shared" si="16"/>
        <v>66359.817055609819</v>
      </c>
      <c r="BH128" s="114">
        <f t="shared" si="16"/>
        <v>71129.788265206837</v>
      </c>
      <c r="BI128" s="114">
        <f t="shared" si="16"/>
        <v>75398.089176207533</v>
      </c>
      <c r="BJ128" s="114">
        <f t="shared" si="16"/>
        <v>77934.032948756561</v>
      </c>
      <c r="BK128" s="114">
        <f t="shared" si="16"/>
        <v>83221.265865909008</v>
      </c>
      <c r="BL128" s="114">
        <f t="shared" si="16"/>
        <v>90381.387301769209</v>
      </c>
      <c r="BM128" s="114">
        <f t="shared" si="16"/>
        <v>96605.813211114961</v>
      </c>
      <c r="BN128" s="114">
        <f t="shared" si="16"/>
        <v>100332.16468939261</v>
      </c>
      <c r="BO128" s="114">
        <f t="shared" si="16"/>
        <v>104200.46115099119</v>
      </c>
      <c r="BP128" s="114">
        <f t="shared" si="16"/>
        <v>109866.39345323555</v>
      </c>
      <c r="BQ128" s="114">
        <f t="shared" si="16"/>
        <v>110686.57640979058</v>
      </c>
      <c r="BR128" s="114">
        <f t="shared" si="16"/>
        <v>114113.78757387685</v>
      </c>
      <c r="BS128" s="114">
        <f t="shared" si="16"/>
        <v>116373.48587351045</v>
      </c>
      <c r="BT128" s="114">
        <f t="shared" si="16"/>
        <v>118002.92082108886</v>
      </c>
      <c r="BU128" s="114">
        <f t="shared" si="16"/>
        <v>119891.18123100298</v>
      </c>
      <c r="BV128" s="114">
        <f t="shared" si="16"/>
        <v>121987.22316753143</v>
      </c>
      <c r="BW128" s="114">
        <f t="shared" si="16"/>
        <v>124126.93031826503</v>
      </c>
      <c r="BX128" s="114">
        <f t="shared" si="16"/>
        <v>126202.5209764762</v>
      </c>
      <c r="BY128" s="114">
        <f t="shared" si="16"/>
        <v>131170.70695430928</v>
      </c>
      <c r="BZ128" s="114">
        <f t="shared" si="16"/>
        <v>137454.9411541702</v>
      </c>
      <c r="CA128" s="114">
        <f t="shared" si="16"/>
        <v>144166.6173621401</v>
      </c>
      <c r="CB128" s="115">
        <f t="shared" si="16"/>
        <v>150177.30352250219</v>
      </c>
    </row>
    <row r="129" spans="1:80" x14ac:dyDescent="0.4">
      <c r="A129" s="89"/>
      <c r="B129" s="166" t="s">
        <v>293</v>
      </c>
      <c r="C129" s="16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f t="shared" ref="AH129:CB129" si="17">AH128-AH99-AH126-AH89-AH106</f>
        <v>8910.0543624361962</v>
      </c>
      <c r="AI129" s="114">
        <f t="shared" si="17"/>
        <v>10306.816809165881</v>
      </c>
      <c r="AJ129" s="114">
        <f t="shared" si="17"/>
        <v>12313.740307095462</v>
      </c>
      <c r="AK129" s="114">
        <f t="shared" si="17"/>
        <v>14493.238721276106</v>
      </c>
      <c r="AL129" s="114">
        <f t="shared" si="17"/>
        <v>16239.318895258504</v>
      </c>
      <c r="AM129" s="114">
        <f t="shared" si="17"/>
        <v>17595.902157313605</v>
      </c>
      <c r="AN129" s="114">
        <f t="shared" si="17"/>
        <v>18637.940530623233</v>
      </c>
      <c r="AO129" s="114">
        <f t="shared" si="17"/>
        <v>20344.244861138341</v>
      </c>
      <c r="AP129" s="114">
        <f t="shared" si="17"/>
        <v>21827.393655278738</v>
      </c>
      <c r="AQ129" s="114">
        <f t="shared" si="17"/>
        <v>23018.209763317805</v>
      </c>
      <c r="AR129" s="114">
        <f t="shared" si="17"/>
        <v>24111.016892964304</v>
      </c>
      <c r="AS129" s="114">
        <f t="shared" si="17"/>
        <v>26101.131256615958</v>
      </c>
      <c r="AT129" s="114">
        <f t="shared" si="17"/>
        <v>28882.238575136882</v>
      </c>
      <c r="AU129" s="114">
        <f t="shared" si="17"/>
        <v>32769.179029366183</v>
      </c>
      <c r="AV129" s="114">
        <f t="shared" si="17"/>
        <v>35520.090726400311</v>
      </c>
      <c r="AW129" s="114">
        <f t="shared" si="17"/>
        <v>38027.385195152179</v>
      </c>
      <c r="AX129" s="114">
        <f t="shared" si="17"/>
        <v>39174.223848013302</v>
      </c>
      <c r="AY129" s="114">
        <f t="shared" si="17"/>
        <v>41009.677420196043</v>
      </c>
      <c r="AZ129" s="114">
        <f t="shared" si="17"/>
        <v>43344.847705346641</v>
      </c>
      <c r="BA129" s="114">
        <f t="shared" si="17"/>
        <v>45296.79362283161</v>
      </c>
      <c r="BB129" s="114">
        <f t="shared" si="17"/>
        <v>47433.782529303186</v>
      </c>
      <c r="BC129" s="114">
        <f t="shared" si="17"/>
        <v>50591.433705644624</v>
      </c>
      <c r="BD129" s="114">
        <f t="shared" si="17"/>
        <v>53270.351131481977</v>
      </c>
      <c r="BE129" s="114">
        <f t="shared" si="17"/>
        <v>57415.151294864765</v>
      </c>
      <c r="BF129" s="114">
        <f t="shared" si="17"/>
        <v>60917.04115677801</v>
      </c>
      <c r="BG129" s="114">
        <f t="shared" si="17"/>
        <v>64096.181623095064</v>
      </c>
      <c r="BH129" s="114">
        <f t="shared" si="17"/>
        <v>68865.767916761979</v>
      </c>
      <c r="BI129" s="114">
        <f t="shared" si="17"/>
        <v>73094.220242091586</v>
      </c>
      <c r="BJ129" s="114">
        <f t="shared" si="17"/>
        <v>75442.196958720335</v>
      </c>
      <c r="BK129" s="114">
        <f t="shared" si="17"/>
        <v>80664.915636812802</v>
      </c>
      <c r="BL129" s="114">
        <f t="shared" si="17"/>
        <v>87690.903575046483</v>
      </c>
      <c r="BM129" s="114">
        <f t="shared" si="17"/>
        <v>93817.217961027331</v>
      </c>
      <c r="BN129" s="114">
        <f t="shared" si="17"/>
        <v>97481.017197801004</v>
      </c>
      <c r="BO129" s="114">
        <f t="shared" si="17"/>
        <v>101386.14626106553</v>
      </c>
      <c r="BP129" s="114">
        <f t="shared" si="17"/>
        <v>107133.80979268361</v>
      </c>
      <c r="BQ129" s="114">
        <f t="shared" si="17"/>
        <v>110080.18108297058</v>
      </c>
      <c r="BR129" s="114">
        <f t="shared" si="17"/>
        <v>113501.84827687684</v>
      </c>
      <c r="BS129" s="114">
        <f t="shared" si="17"/>
        <v>115751.73609241044</v>
      </c>
      <c r="BT129" s="114">
        <f t="shared" si="17"/>
        <v>117375.36982108885</v>
      </c>
      <c r="BU129" s="114">
        <f t="shared" si="17"/>
        <v>119236.42833140297</v>
      </c>
      <c r="BV129" s="114">
        <f t="shared" si="17"/>
        <v>121519.22316753143</v>
      </c>
      <c r="BW129" s="114">
        <f t="shared" si="17"/>
        <v>123879.93031826503</v>
      </c>
      <c r="BX129" s="114">
        <f t="shared" si="17"/>
        <v>126202.5209764762</v>
      </c>
      <c r="BY129" s="114">
        <f t="shared" si="17"/>
        <v>131170.70695430928</v>
      </c>
      <c r="BZ129" s="114">
        <f t="shared" si="17"/>
        <v>137454.9411541702</v>
      </c>
      <c r="CA129" s="114">
        <f t="shared" si="17"/>
        <v>144166.6173621401</v>
      </c>
      <c r="CB129" s="115">
        <f t="shared" si="17"/>
        <v>150177.30352250219</v>
      </c>
    </row>
    <row r="130" spans="1:80" x14ac:dyDescent="0.4">
      <c r="A130" s="89"/>
      <c r="B130" s="166"/>
      <c r="C130" s="16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5"/>
    </row>
    <row r="131" spans="1:80" s="66" customFormat="1" ht="26.25" customHeight="1" x14ac:dyDescent="0.4">
      <c r="A131" s="100"/>
      <c r="B131" s="66" t="s">
        <v>244</v>
      </c>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f t="shared" ref="AH131:CB131" si="18">SUM(AH16,AH78,AH128)</f>
        <v>15873</v>
      </c>
      <c r="AI131" s="129">
        <f t="shared" si="18"/>
        <v>18777.059999999998</v>
      </c>
      <c r="AJ131" s="129">
        <f t="shared" si="18"/>
        <v>22658.060000000005</v>
      </c>
      <c r="AK131" s="129">
        <f t="shared" si="18"/>
        <v>27698.309999999994</v>
      </c>
      <c r="AL131" s="129">
        <f t="shared" si="18"/>
        <v>31628.059999999998</v>
      </c>
      <c r="AM131" s="129">
        <f t="shared" si="18"/>
        <v>35332.06</v>
      </c>
      <c r="AN131" s="129">
        <f t="shared" si="18"/>
        <v>38251.06</v>
      </c>
      <c r="AO131" s="129">
        <f t="shared" si="18"/>
        <v>41768.06</v>
      </c>
      <c r="AP131" s="129">
        <f t="shared" si="18"/>
        <v>44917.658000000003</v>
      </c>
      <c r="AQ131" s="129">
        <f t="shared" si="18"/>
        <v>46700.744000000013</v>
      </c>
      <c r="AR131" s="129">
        <f t="shared" si="18"/>
        <v>47317.750509999991</v>
      </c>
      <c r="AS131" s="129">
        <f t="shared" si="18"/>
        <v>50314.249481000021</v>
      </c>
      <c r="AT131" s="129">
        <f t="shared" si="18"/>
        <v>56478.799715685047</v>
      </c>
      <c r="AU131" s="129">
        <f t="shared" si="18"/>
        <v>66302.888468443314</v>
      </c>
      <c r="AV131" s="129">
        <f t="shared" si="18"/>
        <v>75257.452000000019</v>
      </c>
      <c r="AW131" s="129">
        <f t="shared" si="18"/>
        <v>82437.565999999992</v>
      </c>
      <c r="AX131" s="129">
        <f t="shared" si="18"/>
        <v>84862.667213999957</v>
      </c>
      <c r="AY131" s="129">
        <f t="shared" si="18"/>
        <v>88710.819153041317</v>
      </c>
      <c r="AZ131" s="129">
        <f t="shared" si="18"/>
        <v>92217.949756999995</v>
      </c>
      <c r="BA131" s="129">
        <f t="shared" si="18"/>
        <v>93347.393757000013</v>
      </c>
      <c r="BB131" s="129">
        <f t="shared" si="18"/>
        <v>95565.317560038413</v>
      </c>
      <c r="BC131" s="129">
        <f t="shared" si="18"/>
        <v>99048.585242467729</v>
      </c>
      <c r="BD131" s="129">
        <f t="shared" si="18"/>
        <v>101373.84078511491</v>
      </c>
      <c r="BE131" s="129">
        <f t="shared" si="18"/>
        <v>106706.03289265549</v>
      </c>
      <c r="BF131" s="129">
        <f t="shared" si="18"/>
        <v>110301.55907634748</v>
      </c>
      <c r="BG131" s="129">
        <f t="shared" si="18"/>
        <v>105790.62308501701</v>
      </c>
      <c r="BH131" s="129">
        <f t="shared" si="18"/>
        <v>111092.52413748042</v>
      </c>
      <c r="BI131" s="129">
        <f t="shared" si="18"/>
        <v>115802.99954677367</v>
      </c>
      <c r="BJ131" s="129">
        <f t="shared" si="18"/>
        <v>119213.89655344037</v>
      </c>
      <c r="BK131" s="129">
        <f t="shared" si="18"/>
        <v>126242.2058628574</v>
      </c>
      <c r="BL131" s="129">
        <f t="shared" si="18"/>
        <v>135757.16542445359</v>
      </c>
      <c r="BM131" s="129">
        <f t="shared" si="18"/>
        <v>148004.0096905221</v>
      </c>
      <c r="BN131" s="129">
        <f t="shared" si="18"/>
        <v>153361.55516980353</v>
      </c>
      <c r="BO131" s="129">
        <f t="shared" si="18"/>
        <v>158960.44687856641</v>
      </c>
      <c r="BP131" s="129">
        <f t="shared" si="18"/>
        <v>166552.678932562</v>
      </c>
      <c r="BQ131" s="129">
        <f t="shared" si="18"/>
        <v>164132.18598876667</v>
      </c>
      <c r="BR131" s="129">
        <f t="shared" si="18"/>
        <v>168287.22403787507</v>
      </c>
      <c r="BS131" s="129">
        <f t="shared" si="18"/>
        <v>171802.20711797109</v>
      </c>
      <c r="BT131" s="129">
        <f t="shared" si="18"/>
        <v>173862.19025544997</v>
      </c>
      <c r="BU131" s="129">
        <f t="shared" si="18"/>
        <v>178137.71499728673</v>
      </c>
      <c r="BV131" s="129">
        <f t="shared" si="18"/>
        <v>183884.13760411143</v>
      </c>
      <c r="BW131" s="129">
        <f t="shared" si="18"/>
        <v>192001.05334838666</v>
      </c>
      <c r="BX131" s="129">
        <f t="shared" si="18"/>
        <v>188313.27438159534</v>
      </c>
      <c r="BY131" s="129">
        <f t="shared" si="18"/>
        <v>194798.97526744631</v>
      </c>
      <c r="BZ131" s="129">
        <f t="shared" si="18"/>
        <v>203461.45906789275</v>
      </c>
      <c r="CA131" s="129">
        <f t="shared" si="18"/>
        <v>213197.05376549077</v>
      </c>
      <c r="CB131" s="132">
        <f t="shared" si="18"/>
        <v>222875.47555473386</v>
      </c>
    </row>
    <row r="132" spans="1:80" s="66" customFormat="1" x14ac:dyDescent="0.4">
      <c r="A132" s="100"/>
      <c r="B132" s="166" t="s">
        <v>293</v>
      </c>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f t="shared" ref="AH132:CB132" si="19">AH17+AH79+AH129</f>
        <v>13035.493736203656</v>
      </c>
      <c r="AI132" s="114">
        <f t="shared" si="19"/>
        <v>14785.979544000002</v>
      </c>
      <c r="AJ132" s="114">
        <f t="shared" si="19"/>
        <v>18172.17435384616</v>
      </c>
      <c r="AK132" s="114">
        <f t="shared" si="19"/>
        <v>22225.345469499993</v>
      </c>
      <c r="AL132" s="114">
        <f t="shared" si="19"/>
        <v>25399.593394250001</v>
      </c>
      <c r="AM132" s="114">
        <f t="shared" si="19"/>
        <v>28383.097434500003</v>
      </c>
      <c r="AN132" s="114">
        <f t="shared" si="19"/>
        <v>30608.289402249997</v>
      </c>
      <c r="AO132" s="114">
        <f t="shared" si="19"/>
        <v>33454.940287285703</v>
      </c>
      <c r="AP132" s="114">
        <f t="shared" si="19"/>
        <v>36123.082438933336</v>
      </c>
      <c r="AQ132" s="114">
        <f t="shared" si="19"/>
        <v>37497.110367000016</v>
      </c>
      <c r="AR132" s="114">
        <f t="shared" si="19"/>
        <v>38052.643556666662</v>
      </c>
      <c r="AS132" s="114">
        <f t="shared" si="19"/>
        <v>40288.146197666691</v>
      </c>
      <c r="AT132" s="114">
        <f t="shared" si="19"/>
        <v>45352.892408487969</v>
      </c>
      <c r="AU132" s="114">
        <f t="shared" si="19"/>
        <v>54175.377622418542</v>
      </c>
      <c r="AV132" s="114">
        <f t="shared" si="19"/>
        <v>60992.230401572655</v>
      </c>
      <c r="AW132" s="114">
        <f t="shared" si="19"/>
        <v>66634.910460896761</v>
      </c>
      <c r="AX132" s="114">
        <f t="shared" si="19"/>
        <v>68813.611171571567</v>
      </c>
      <c r="AY132" s="114">
        <f t="shared" si="19"/>
        <v>72136.307546470867</v>
      </c>
      <c r="AZ132" s="114">
        <f t="shared" si="19"/>
        <v>74930.906146652153</v>
      </c>
      <c r="BA132" s="114">
        <f t="shared" si="19"/>
        <v>75904.389236404662</v>
      </c>
      <c r="BB132" s="114">
        <f t="shared" si="19"/>
        <v>77898.830406807276</v>
      </c>
      <c r="BC132" s="114">
        <f t="shared" si="19"/>
        <v>80756.783696130005</v>
      </c>
      <c r="BD132" s="114">
        <f t="shared" si="19"/>
        <v>83618.592638070215</v>
      </c>
      <c r="BE132" s="114">
        <f t="shared" si="19"/>
        <v>88466.203877447493</v>
      </c>
      <c r="BF132" s="114">
        <f t="shared" si="19"/>
        <v>93447.40386841679</v>
      </c>
      <c r="BG132" s="114">
        <f t="shared" si="19"/>
        <v>97839.551306729409</v>
      </c>
      <c r="BH132" s="114">
        <f t="shared" si="19"/>
        <v>103679.22317456207</v>
      </c>
      <c r="BI132" s="114">
        <f t="shared" si="19"/>
        <v>109018.21340647362</v>
      </c>
      <c r="BJ132" s="114">
        <f t="shared" si="19"/>
        <v>112722.80323747847</v>
      </c>
      <c r="BK132" s="114">
        <f t="shared" si="19"/>
        <v>119968.26969037394</v>
      </c>
      <c r="BL132" s="114">
        <f t="shared" si="19"/>
        <v>129539.37316672162</v>
      </c>
      <c r="BM132" s="114">
        <f t="shared" si="19"/>
        <v>141880.50977105653</v>
      </c>
      <c r="BN132" s="114">
        <f t="shared" si="19"/>
        <v>147225.42919675511</v>
      </c>
      <c r="BO132" s="114">
        <f t="shared" si="19"/>
        <v>153003.82488042931</v>
      </c>
      <c r="BP132" s="114">
        <f t="shared" si="19"/>
        <v>160752.45760790445</v>
      </c>
      <c r="BQ132" s="114">
        <f t="shared" si="19"/>
        <v>163353.61596870419</v>
      </c>
      <c r="BR132" s="114">
        <f t="shared" si="19"/>
        <v>167555.79332409249</v>
      </c>
      <c r="BS132" s="114">
        <f t="shared" si="19"/>
        <v>171100.2325337588</v>
      </c>
      <c r="BT132" s="114">
        <f t="shared" si="19"/>
        <v>173175.46488632681</v>
      </c>
      <c r="BU132" s="114">
        <f t="shared" si="19"/>
        <v>177440.35429566744</v>
      </c>
      <c r="BV132" s="114">
        <f t="shared" si="19"/>
        <v>183383.45621758801</v>
      </c>
      <c r="BW132" s="114">
        <f t="shared" si="19"/>
        <v>191728.55044208537</v>
      </c>
      <c r="BX132" s="114">
        <f t="shared" si="19"/>
        <v>188293.3675658186</v>
      </c>
      <c r="BY132" s="114">
        <f t="shared" si="19"/>
        <v>194782.8980609084</v>
      </c>
      <c r="BZ132" s="114">
        <f t="shared" si="19"/>
        <v>203448.65056738624</v>
      </c>
      <c r="CA132" s="114">
        <f t="shared" si="19"/>
        <v>213197.05376549077</v>
      </c>
      <c r="CB132" s="115">
        <f t="shared" si="19"/>
        <v>222875.47555473386</v>
      </c>
    </row>
    <row r="133" spans="1:80" x14ac:dyDescent="0.4">
      <c r="A133" s="89"/>
      <c r="B133" s="66"/>
      <c r="BX133" s="109"/>
      <c r="BY133" s="109"/>
      <c r="BZ133" s="109"/>
      <c r="CA133" s="109"/>
      <c r="CB133" s="110"/>
    </row>
    <row r="134" spans="1:80" x14ac:dyDescent="0.4">
      <c r="A134" s="89"/>
      <c r="B134" s="66"/>
      <c r="BX134" s="109"/>
      <c r="BY134" s="109"/>
      <c r="BZ134" s="109"/>
      <c r="CA134" s="109"/>
      <c r="CB134" s="110"/>
    </row>
    <row r="135" spans="1:80" x14ac:dyDescent="0.4">
      <c r="A135" s="89"/>
      <c r="B135" s="172" t="s">
        <v>245</v>
      </c>
      <c r="C135" s="66"/>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f t="shared" ref="AH135:CB135" si="20">SUM(AH136:AH138)</f>
        <v>10388.879900230371</v>
      </c>
      <c r="AI135" s="114">
        <f t="shared" si="20"/>
        <v>11853.654573175816</v>
      </c>
      <c r="AJ135" s="114">
        <f t="shared" si="20"/>
        <v>14434.629894749283</v>
      </c>
      <c r="AK135" s="114">
        <f t="shared" si="20"/>
        <v>16752.337110190223</v>
      </c>
      <c r="AL135" s="114">
        <f t="shared" si="20"/>
        <v>18081.385853892803</v>
      </c>
      <c r="AM135" s="114">
        <f t="shared" si="20"/>
        <v>19644.513120148771</v>
      </c>
      <c r="AN135" s="114">
        <f t="shared" si="20"/>
        <v>20671.692908045577</v>
      </c>
      <c r="AO135" s="114">
        <f t="shared" si="20"/>
        <v>22208.358452828114</v>
      </c>
      <c r="AP135" s="114">
        <f t="shared" si="20"/>
        <v>23945.64514432595</v>
      </c>
      <c r="AQ135" s="114">
        <f t="shared" si="20"/>
        <v>25015.883800172873</v>
      </c>
      <c r="AR135" s="114">
        <f t="shared" si="20"/>
        <v>25553.89497266151</v>
      </c>
      <c r="AS135" s="114">
        <f t="shared" si="20"/>
        <v>27107.475660732296</v>
      </c>
      <c r="AT135" s="114">
        <f t="shared" si="20"/>
        <v>29770.144131865367</v>
      </c>
      <c r="AU135" s="114">
        <f t="shared" si="20"/>
        <v>34315.742515193255</v>
      </c>
      <c r="AV135" s="114">
        <f t="shared" si="20"/>
        <v>36264.044215834874</v>
      </c>
      <c r="AW135" s="114">
        <f t="shared" si="20"/>
        <v>38365.543113073742</v>
      </c>
      <c r="AX135" s="114">
        <f t="shared" si="20"/>
        <v>38576.419521328957</v>
      </c>
      <c r="AY135" s="114">
        <f t="shared" si="20"/>
        <v>39629.685811731513</v>
      </c>
      <c r="AZ135" s="114">
        <f t="shared" si="20"/>
        <v>41289.772131563492</v>
      </c>
      <c r="BA135" s="114">
        <f t="shared" si="20"/>
        <v>42451.780116945505</v>
      </c>
      <c r="BB135" s="114">
        <f t="shared" si="20"/>
        <v>44587.460743090007</v>
      </c>
      <c r="BC135" s="114">
        <f t="shared" si="20"/>
        <v>46723.585469140511</v>
      </c>
      <c r="BD135" s="114">
        <f t="shared" si="20"/>
        <v>47793.686999999998</v>
      </c>
      <c r="BE135" s="114">
        <f t="shared" si="20"/>
        <v>51093.595998929348</v>
      </c>
      <c r="BF135" s="114">
        <f t="shared" si="20"/>
        <v>53686.528709614708</v>
      </c>
      <c r="BG135" s="114">
        <f t="shared" si="20"/>
        <v>56079.337540435692</v>
      </c>
      <c r="BH135" s="114">
        <f t="shared" si="20"/>
        <v>58408.538999999997</v>
      </c>
      <c r="BI135" s="114">
        <f t="shared" si="20"/>
        <v>60914.807692682676</v>
      </c>
      <c r="BJ135" s="114">
        <f t="shared" si="20"/>
        <v>63129.216045855108</v>
      </c>
      <c r="BK135" s="114">
        <f t="shared" si="20"/>
        <v>67411.978362963171</v>
      </c>
      <c r="BL135" s="114">
        <f t="shared" si="20"/>
        <v>72671.184816889436</v>
      </c>
      <c r="BM135" s="114">
        <f t="shared" si="20"/>
        <v>77814.820358342375</v>
      </c>
      <c r="BN135" s="114">
        <f t="shared" si="20"/>
        <v>80345.367492594727</v>
      </c>
      <c r="BO135" s="114">
        <f t="shared" si="20"/>
        <v>84501.883808506507</v>
      </c>
      <c r="BP135" s="114">
        <f t="shared" si="20"/>
        <v>89391.276039061704</v>
      </c>
      <c r="BQ135" s="114">
        <f t="shared" si="20"/>
        <v>91660.368819799987</v>
      </c>
      <c r="BR135" s="114">
        <f t="shared" si="20"/>
        <v>94520.993083800029</v>
      </c>
      <c r="BS135" s="114">
        <f t="shared" si="20"/>
        <v>97595.057103989995</v>
      </c>
      <c r="BT135" s="114">
        <f t="shared" si="20"/>
        <v>99897.057583039947</v>
      </c>
      <c r="BU135" s="114">
        <f t="shared" si="20"/>
        <v>102041.6328994677</v>
      </c>
      <c r="BV135" s="114">
        <f t="shared" si="20"/>
        <v>104804.67483558998</v>
      </c>
      <c r="BW135" s="114">
        <f t="shared" si="20"/>
        <v>106857.61043511331</v>
      </c>
      <c r="BX135" s="114">
        <f t="shared" si="20"/>
        <v>110601.45984186319</v>
      </c>
      <c r="BY135" s="114">
        <f t="shared" si="20"/>
        <v>115280.37968474068</v>
      </c>
      <c r="BZ135" s="114">
        <f t="shared" si="20"/>
        <v>121321.12682630522</v>
      </c>
      <c r="CA135" s="114">
        <f t="shared" si="20"/>
        <v>128054.09977923568</v>
      </c>
      <c r="CB135" s="115">
        <f t="shared" si="20"/>
        <v>134435.09670454837</v>
      </c>
    </row>
    <row r="136" spans="1:80" x14ac:dyDescent="0.4">
      <c r="A136" s="89"/>
      <c r="B136" s="14" t="s">
        <v>326</v>
      </c>
      <c r="AH136" s="109">
        <f t="shared" ref="AH136:CB136" si="21">SUMIF($C$6:$C$15,"(C)",AH$6:AH$15)</f>
        <v>2</v>
      </c>
      <c r="AI136" s="109">
        <f t="shared" si="21"/>
        <v>2</v>
      </c>
      <c r="AJ136" s="109">
        <f t="shared" si="21"/>
        <v>2</v>
      </c>
      <c r="AK136" s="109">
        <f t="shared" si="21"/>
        <v>2</v>
      </c>
      <c r="AL136" s="109">
        <f t="shared" si="21"/>
        <v>2</v>
      </c>
      <c r="AM136" s="109">
        <f t="shared" si="21"/>
        <v>2</v>
      </c>
      <c r="AN136" s="109">
        <f t="shared" si="21"/>
        <v>2</v>
      </c>
      <c r="AO136" s="109">
        <f t="shared" si="21"/>
        <v>1</v>
      </c>
      <c r="AP136" s="109">
        <f t="shared" si="21"/>
        <v>2</v>
      </c>
      <c r="AQ136" s="109">
        <f t="shared" si="21"/>
        <v>1.4339999999999999</v>
      </c>
      <c r="AR136" s="109">
        <f t="shared" si="21"/>
        <v>1.3520000000000001</v>
      </c>
      <c r="AS136" s="109">
        <f t="shared" si="21"/>
        <v>1.355</v>
      </c>
      <c r="AT136" s="109">
        <f t="shared" si="21"/>
        <v>1.5509999999999999</v>
      </c>
      <c r="AU136" s="109">
        <f t="shared" si="21"/>
        <v>1.4710000000000001</v>
      </c>
      <c r="AV136" s="109">
        <f t="shared" si="21"/>
        <v>2</v>
      </c>
      <c r="AW136" s="109">
        <f t="shared" si="21"/>
        <v>1</v>
      </c>
      <c r="AX136" s="109">
        <f t="shared" si="21"/>
        <v>1</v>
      </c>
      <c r="AY136" s="109">
        <f t="shared" si="21"/>
        <v>1.7210000000000001</v>
      </c>
      <c r="AZ136" s="109">
        <f t="shared" si="21"/>
        <v>1.496</v>
      </c>
      <c r="BA136" s="109">
        <f t="shared" si="21"/>
        <v>1.5720000000000001</v>
      </c>
      <c r="BB136" s="109">
        <f t="shared" si="21"/>
        <v>1.7769999999999999</v>
      </c>
      <c r="BC136" s="109">
        <f t="shared" si="21"/>
        <v>1.359</v>
      </c>
      <c r="BD136" s="109">
        <f t="shared" si="21"/>
        <v>1.452</v>
      </c>
      <c r="BE136" s="109">
        <f t="shared" si="21"/>
        <v>1.6164412184601897</v>
      </c>
      <c r="BF136" s="109">
        <f t="shared" si="21"/>
        <v>1.6007503600000001</v>
      </c>
      <c r="BG136" s="109">
        <f t="shared" si="21"/>
        <v>0</v>
      </c>
      <c r="BH136" s="109">
        <f t="shared" si="21"/>
        <v>0</v>
      </c>
      <c r="BI136" s="109">
        <f t="shared" si="21"/>
        <v>0</v>
      </c>
      <c r="BJ136" s="109">
        <f t="shared" si="21"/>
        <v>0</v>
      </c>
      <c r="BK136" s="109">
        <f t="shared" si="21"/>
        <v>0</v>
      </c>
      <c r="BL136" s="109">
        <f t="shared" si="21"/>
        <v>0</v>
      </c>
      <c r="BM136" s="109">
        <f t="shared" si="21"/>
        <v>0</v>
      </c>
      <c r="BN136" s="109">
        <f t="shared" si="21"/>
        <v>0</v>
      </c>
      <c r="BO136" s="109">
        <f t="shared" si="21"/>
        <v>0</v>
      </c>
      <c r="BP136" s="109">
        <f t="shared" si="21"/>
        <v>0</v>
      </c>
      <c r="BQ136" s="109">
        <f t="shared" si="21"/>
        <v>0</v>
      </c>
      <c r="BR136" s="109">
        <f t="shared" si="21"/>
        <v>0</v>
      </c>
      <c r="BS136" s="109">
        <f t="shared" si="21"/>
        <v>0</v>
      </c>
      <c r="BT136" s="109">
        <f t="shared" si="21"/>
        <v>0</v>
      </c>
      <c r="BU136" s="109">
        <f t="shared" si="21"/>
        <v>0</v>
      </c>
      <c r="BV136" s="109">
        <f t="shared" si="21"/>
        <v>0</v>
      </c>
      <c r="BW136" s="109">
        <f t="shared" si="21"/>
        <v>0</v>
      </c>
      <c r="BX136" s="109">
        <f t="shared" si="21"/>
        <v>0</v>
      </c>
      <c r="BY136" s="109">
        <f t="shared" si="21"/>
        <v>0</v>
      </c>
      <c r="BZ136" s="109">
        <f t="shared" si="21"/>
        <v>0</v>
      </c>
      <c r="CA136" s="109">
        <f t="shared" si="21"/>
        <v>0</v>
      </c>
      <c r="CB136" s="110">
        <f t="shared" si="21"/>
        <v>0</v>
      </c>
    </row>
    <row r="137" spans="1:80" x14ac:dyDescent="0.4">
      <c r="A137" s="89"/>
      <c r="B137" s="14" t="s">
        <v>327</v>
      </c>
      <c r="AH137" s="109">
        <f t="shared" ref="AH137:CB137" si="22">SUMIF($C$20:$C$77,"(C)",AH$20:AH$77)</f>
        <v>2651.076278646884</v>
      </c>
      <c r="AI137" s="109">
        <f t="shared" si="22"/>
        <v>2852.3446854813037</v>
      </c>
      <c r="AJ137" s="109">
        <f t="shared" si="22"/>
        <v>3711.415471538477</v>
      </c>
      <c r="AK137" s="109">
        <f t="shared" si="22"/>
        <v>4418.0277771465462</v>
      </c>
      <c r="AL137" s="109">
        <f t="shared" si="22"/>
        <v>4325.3145182244098</v>
      </c>
      <c r="AM137" s="109">
        <f t="shared" si="22"/>
        <v>4814.9797626249838</v>
      </c>
      <c r="AN137" s="109">
        <f t="shared" si="22"/>
        <v>5185.1534280924789</v>
      </c>
      <c r="AO137" s="109">
        <f t="shared" si="22"/>
        <v>5400.4440112558086</v>
      </c>
      <c r="AP137" s="109">
        <f t="shared" si="22"/>
        <v>5938.6516065688247</v>
      </c>
      <c r="AQ137" s="109">
        <f t="shared" si="22"/>
        <v>6057.8194973267928</v>
      </c>
      <c r="AR137" s="109">
        <f t="shared" si="22"/>
        <v>6094.9821751673235</v>
      </c>
      <c r="AS137" s="109">
        <f t="shared" si="22"/>
        <v>6174.5857717043737</v>
      </c>
      <c r="AT137" s="109">
        <f t="shared" si="22"/>
        <v>6843.0760420886736</v>
      </c>
      <c r="AU137" s="109">
        <f t="shared" si="22"/>
        <v>8509.9307886333063</v>
      </c>
      <c r="AV137" s="109">
        <f t="shared" si="22"/>
        <v>9283.2599712298979</v>
      </c>
      <c r="AW137" s="109">
        <f t="shared" si="22"/>
        <v>9892.5437062213678</v>
      </c>
      <c r="AX137" s="109">
        <f t="shared" si="22"/>
        <v>9544.3677035098117</v>
      </c>
      <c r="AY137" s="109">
        <f t="shared" si="22"/>
        <v>9376.563136356137</v>
      </c>
      <c r="AZ137" s="109">
        <f t="shared" si="22"/>
        <v>9013.7413929836512</v>
      </c>
      <c r="BA137" s="109">
        <f t="shared" si="22"/>
        <v>8630.696212062634</v>
      </c>
      <c r="BB137" s="109">
        <f t="shared" si="22"/>
        <v>8752.2463296932383</v>
      </c>
      <c r="BC137" s="109">
        <f t="shared" si="22"/>
        <v>8700.1563030952166</v>
      </c>
      <c r="BD137" s="109">
        <f t="shared" si="22"/>
        <v>8835.6400881418704</v>
      </c>
      <c r="BE137" s="109">
        <f t="shared" si="22"/>
        <v>8954.5982241558777</v>
      </c>
      <c r="BF137" s="109">
        <f t="shared" si="22"/>
        <v>9097.3115964531808</v>
      </c>
      <c r="BG137" s="109">
        <f t="shared" si="22"/>
        <v>9358.233060323786</v>
      </c>
      <c r="BH137" s="109">
        <f t="shared" si="22"/>
        <v>9395.4712521245001</v>
      </c>
      <c r="BI137" s="109">
        <f t="shared" si="22"/>
        <v>9288.8937029259232</v>
      </c>
      <c r="BJ137" s="109">
        <f t="shared" si="22"/>
        <v>9275.5880794613622</v>
      </c>
      <c r="BK137" s="109">
        <f t="shared" si="22"/>
        <v>9651.6146248786426</v>
      </c>
      <c r="BL137" s="109">
        <f t="shared" si="22"/>
        <v>10233.799141066349</v>
      </c>
      <c r="BM137" s="109">
        <f t="shared" si="22"/>
        <v>10793.692672407624</v>
      </c>
      <c r="BN137" s="109">
        <f t="shared" si="22"/>
        <v>10397.475696598587</v>
      </c>
      <c r="BO137" s="109">
        <f t="shared" si="22"/>
        <v>10248.069363793458</v>
      </c>
      <c r="BP137" s="109">
        <f t="shared" si="22"/>
        <v>9503.5136421629286</v>
      </c>
      <c r="BQ137" s="109">
        <f t="shared" si="22"/>
        <v>8502.1019184335473</v>
      </c>
      <c r="BR137" s="109">
        <f t="shared" si="22"/>
        <v>7954.5915095669216</v>
      </c>
      <c r="BS137" s="109">
        <f t="shared" si="22"/>
        <v>8182.9538962756851</v>
      </c>
      <c r="BT137" s="109">
        <f t="shared" si="22"/>
        <v>8282.821206851484</v>
      </c>
      <c r="BU137" s="109">
        <f t="shared" si="22"/>
        <v>8213.2424782962062</v>
      </c>
      <c r="BV137" s="109">
        <f t="shared" si="22"/>
        <v>8044.2863882311431</v>
      </c>
      <c r="BW137" s="109">
        <f t="shared" si="22"/>
        <v>8037.1028299022419</v>
      </c>
      <c r="BX137" s="109">
        <f t="shared" si="22"/>
        <v>8848.1986726007817</v>
      </c>
      <c r="BY137" s="109">
        <f t="shared" si="22"/>
        <v>8965.6373786531203</v>
      </c>
      <c r="BZ137" s="109">
        <f t="shared" si="22"/>
        <v>9156.5539599533113</v>
      </c>
      <c r="CA137" s="109">
        <f t="shared" si="22"/>
        <v>9386.2297912986141</v>
      </c>
      <c r="CB137" s="110">
        <f t="shared" si="22"/>
        <v>9612.6791536299825</v>
      </c>
    </row>
    <row r="138" spans="1:80" s="96" customFormat="1" x14ac:dyDescent="0.4">
      <c r="A138" s="89"/>
      <c r="B138" s="96" t="s">
        <v>328</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09">
        <f t="shared" ref="AH138:CB138" si="23">SUMIF($C$82:$C$127,"(C)",AH$82:AH$127)</f>
        <v>7735.8036215834863</v>
      </c>
      <c r="AI138" s="109">
        <f t="shared" si="23"/>
        <v>8999.3098876945132</v>
      </c>
      <c r="AJ138" s="109">
        <f t="shared" si="23"/>
        <v>10721.214423210806</v>
      </c>
      <c r="AK138" s="109">
        <f t="shared" si="23"/>
        <v>12332.309333043677</v>
      </c>
      <c r="AL138" s="109">
        <f t="shared" si="23"/>
        <v>13754.071335668395</v>
      </c>
      <c r="AM138" s="109">
        <f t="shared" si="23"/>
        <v>14827.533357523787</v>
      </c>
      <c r="AN138" s="109">
        <f t="shared" si="23"/>
        <v>15484.539479953099</v>
      </c>
      <c r="AO138" s="109">
        <f t="shared" si="23"/>
        <v>16806.914441572306</v>
      </c>
      <c r="AP138" s="109">
        <f t="shared" si="23"/>
        <v>18004.993537757127</v>
      </c>
      <c r="AQ138" s="109">
        <f t="shared" si="23"/>
        <v>18956.630302846079</v>
      </c>
      <c r="AR138" s="109">
        <f t="shared" si="23"/>
        <v>19457.560797494189</v>
      </c>
      <c r="AS138" s="109">
        <f t="shared" si="23"/>
        <v>20931.534889027924</v>
      </c>
      <c r="AT138" s="109">
        <f t="shared" si="23"/>
        <v>22925.517089776691</v>
      </c>
      <c r="AU138" s="109">
        <f t="shared" si="23"/>
        <v>25804.340726559953</v>
      </c>
      <c r="AV138" s="109">
        <f t="shared" si="23"/>
        <v>26978.784244604973</v>
      </c>
      <c r="AW138" s="109">
        <f t="shared" si="23"/>
        <v>28471.99940685237</v>
      </c>
      <c r="AX138" s="109">
        <f t="shared" si="23"/>
        <v>29031.051817819145</v>
      </c>
      <c r="AY138" s="109">
        <f t="shared" si="23"/>
        <v>30251.401675375375</v>
      </c>
      <c r="AZ138" s="109">
        <f t="shared" si="23"/>
        <v>32274.534738579841</v>
      </c>
      <c r="BA138" s="109">
        <f t="shared" si="23"/>
        <v>33819.511904882871</v>
      </c>
      <c r="BB138" s="109">
        <f t="shared" si="23"/>
        <v>35833.437413396765</v>
      </c>
      <c r="BC138" s="109">
        <f t="shared" si="23"/>
        <v>38022.070166045298</v>
      </c>
      <c r="BD138" s="109">
        <f t="shared" si="23"/>
        <v>38956.594911858127</v>
      </c>
      <c r="BE138" s="109">
        <f t="shared" si="23"/>
        <v>42137.381333555008</v>
      </c>
      <c r="BF138" s="109">
        <f t="shared" si="23"/>
        <v>44587.616362801527</v>
      </c>
      <c r="BG138" s="109">
        <f t="shared" si="23"/>
        <v>46721.104480111906</v>
      </c>
      <c r="BH138" s="109">
        <f t="shared" si="23"/>
        <v>49013.067747875495</v>
      </c>
      <c r="BI138" s="109">
        <f t="shared" si="23"/>
        <v>51625.913989756751</v>
      </c>
      <c r="BJ138" s="109">
        <f t="shared" si="23"/>
        <v>53853.627966393746</v>
      </c>
      <c r="BK138" s="109">
        <f t="shared" si="23"/>
        <v>57760.363738084532</v>
      </c>
      <c r="BL138" s="109">
        <f t="shared" si="23"/>
        <v>62437.385675823083</v>
      </c>
      <c r="BM138" s="109">
        <f t="shared" si="23"/>
        <v>67021.127685934756</v>
      </c>
      <c r="BN138" s="109">
        <f t="shared" si="23"/>
        <v>69947.89179599614</v>
      </c>
      <c r="BO138" s="109">
        <f t="shared" si="23"/>
        <v>74253.814444713047</v>
      </c>
      <c r="BP138" s="109">
        <f t="shared" si="23"/>
        <v>79887.762396898775</v>
      </c>
      <c r="BQ138" s="109">
        <f t="shared" si="23"/>
        <v>83158.266901366442</v>
      </c>
      <c r="BR138" s="109">
        <f t="shared" si="23"/>
        <v>86566.40157423311</v>
      </c>
      <c r="BS138" s="109">
        <f t="shared" si="23"/>
        <v>89412.103207714303</v>
      </c>
      <c r="BT138" s="109">
        <f t="shared" si="23"/>
        <v>91614.236376188463</v>
      </c>
      <c r="BU138" s="109">
        <f t="shared" si="23"/>
        <v>93828.390421171498</v>
      </c>
      <c r="BV138" s="109">
        <f t="shared" si="23"/>
        <v>96760.38844735884</v>
      </c>
      <c r="BW138" s="109">
        <f t="shared" si="23"/>
        <v>98820.507605211067</v>
      </c>
      <c r="BX138" s="109">
        <f t="shared" si="23"/>
        <v>101753.26116926242</v>
      </c>
      <c r="BY138" s="109">
        <f t="shared" si="23"/>
        <v>106314.74230608756</v>
      </c>
      <c r="BZ138" s="109">
        <f t="shared" si="23"/>
        <v>112164.57286635191</v>
      </c>
      <c r="CA138" s="109">
        <f t="shared" si="23"/>
        <v>118667.86998793707</v>
      </c>
      <c r="CB138" s="110">
        <f t="shared" si="23"/>
        <v>124822.4175509184</v>
      </c>
    </row>
    <row r="139" spans="1:80" ht="24.75" customHeight="1" x14ac:dyDescent="0.4">
      <c r="A139" s="89"/>
      <c r="B139" s="172" t="s">
        <v>246</v>
      </c>
      <c r="C139" s="66"/>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114">
        <f t="shared" ref="AH139:CB139" si="24">SUM(AH140:AH142)</f>
        <v>2763.1200997696296</v>
      </c>
      <c r="AI139" s="114">
        <f t="shared" si="24"/>
        <v>3023.3454268241831</v>
      </c>
      <c r="AJ139" s="114">
        <f t="shared" si="24"/>
        <v>3924.3701052507167</v>
      </c>
      <c r="AK139" s="114">
        <f t="shared" si="24"/>
        <v>5967.912889809777</v>
      </c>
      <c r="AL139" s="114">
        <f t="shared" si="24"/>
        <v>8045.6141461071948</v>
      </c>
      <c r="AM139" s="114">
        <f t="shared" si="24"/>
        <v>9602.4868798512271</v>
      </c>
      <c r="AN139" s="114">
        <f t="shared" si="24"/>
        <v>10974.307091954423</v>
      </c>
      <c r="AO139" s="114">
        <f t="shared" si="24"/>
        <v>12471.641547171886</v>
      </c>
      <c r="AP139" s="114">
        <f t="shared" si="24"/>
        <v>13487.952855674048</v>
      </c>
      <c r="AQ139" s="114">
        <f t="shared" si="24"/>
        <v>13792.292199827129</v>
      </c>
      <c r="AR139" s="114">
        <f t="shared" si="24"/>
        <v>13732.304537338485</v>
      </c>
      <c r="AS139" s="114">
        <f t="shared" si="24"/>
        <v>14794.864820267703</v>
      </c>
      <c r="AT139" s="114">
        <f t="shared" si="24"/>
        <v>17535.838868134633</v>
      </c>
      <c r="AU139" s="114">
        <f t="shared" si="24"/>
        <v>21231.799384318474</v>
      </c>
      <c r="AV139" s="114">
        <f t="shared" si="24"/>
        <v>26582.72878416513</v>
      </c>
      <c r="AW139" s="114">
        <f t="shared" si="24"/>
        <v>30003.199886926264</v>
      </c>
      <c r="AX139" s="114">
        <f t="shared" si="24"/>
        <v>31587.357692671045</v>
      </c>
      <c r="AY139" s="114">
        <f t="shared" si="24"/>
        <v>32958.785814268485</v>
      </c>
      <c r="AZ139" s="114">
        <f t="shared" si="24"/>
        <v>33306.311625436501</v>
      </c>
      <c r="BA139" s="114">
        <f t="shared" si="24"/>
        <v>32308.341631054493</v>
      </c>
      <c r="BB139" s="114">
        <f t="shared" si="24"/>
        <v>31643.712091909994</v>
      </c>
      <c r="BC139" s="114">
        <f t="shared" si="24"/>
        <v>30887.316673327179</v>
      </c>
      <c r="BD139" s="114">
        <f t="shared" si="24"/>
        <v>29669.655453818166</v>
      </c>
      <c r="BE139" s="114">
        <f t="shared" si="24"/>
        <v>30917.267665810105</v>
      </c>
      <c r="BF139" s="114">
        <f t="shared" si="24"/>
        <v>32294.613805777582</v>
      </c>
      <c r="BG139" s="114">
        <f t="shared" si="24"/>
        <v>33353.048856553258</v>
      </c>
      <c r="BH139" s="114">
        <f t="shared" si="24"/>
        <v>35027.994048480425</v>
      </c>
      <c r="BI139" s="114">
        <f t="shared" si="24"/>
        <v>35716.781529642001</v>
      </c>
      <c r="BJ139" s="114">
        <f t="shared" si="24"/>
        <v>37172.236532855473</v>
      </c>
      <c r="BK139" s="114">
        <f t="shared" si="24"/>
        <v>38696.081911583096</v>
      </c>
      <c r="BL139" s="114">
        <f t="shared" si="24"/>
        <v>40966.842600689997</v>
      </c>
      <c r="BM139" s="114">
        <f t="shared" si="24"/>
        <v>46695.822820729991</v>
      </c>
      <c r="BN139" s="114">
        <f t="shared" si="24"/>
        <v>48764.863047781706</v>
      </c>
      <c r="BO139" s="114">
        <f t="shared" si="24"/>
        <v>49940.019439679818</v>
      </c>
      <c r="BP139" s="114">
        <f t="shared" si="24"/>
        <v>51405.95728604999</v>
      </c>
      <c r="BQ139" s="114">
        <f t="shared" si="24"/>
        <v>46170.92582462616</v>
      </c>
      <c r="BR139" s="114">
        <f t="shared" si="24"/>
        <v>45840.720174790004</v>
      </c>
      <c r="BS139" s="114">
        <f t="shared" si="24"/>
        <v>45407.938006420001</v>
      </c>
      <c r="BT139" s="114">
        <f t="shared" si="24"/>
        <v>44931.136669690015</v>
      </c>
      <c r="BU139" s="114">
        <f t="shared" si="24"/>
        <v>45614.008626049981</v>
      </c>
      <c r="BV139" s="114">
        <f t="shared" si="24"/>
        <v>47954.062429454381</v>
      </c>
      <c r="BW139" s="114">
        <f t="shared" si="24"/>
        <v>52979.433782392429</v>
      </c>
      <c r="BX139" s="114">
        <f t="shared" si="24"/>
        <v>47282.408382576861</v>
      </c>
      <c r="BY139" s="114">
        <f t="shared" si="24"/>
        <v>47863.787081740862</v>
      </c>
      <c r="BZ139" s="114">
        <f t="shared" si="24"/>
        <v>48898.956655835595</v>
      </c>
      <c r="CA139" s="114">
        <f t="shared" si="24"/>
        <v>50167.856186811288</v>
      </c>
      <c r="CB139" s="115">
        <f t="shared" si="24"/>
        <v>51938.736191571952</v>
      </c>
    </row>
    <row r="140" spans="1:80" x14ac:dyDescent="0.4">
      <c r="A140" s="89"/>
      <c r="B140" s="14" t="s">
        <v>326</v>
      </c>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109">
        <f t="shared" ref="AH140:CB140" si="25">SUMIF($C$6:$C$15,"(IR)",AH$6:AH$15)</f>
        <v>302.01823076644666</v>
      </c>
      <c r="AI140" s="109">
        <f t="shared" si="25"/>
        <v>318.21378253061226</v>
      </c>
      <c r="AJ140" s="109">
        <f t="shared" si="25"/>
        <v>420.60307472527472</v>
      </c>
      <c r="AK140" s="109">
        <f t="shared" si="25"/>
        <v>602.62108648455603</v>
      </c>
      <c r="AL140" s="109">
        <f t="shared" si="25"/>
        <v>809.15470032469261</v>
      </c>
      <c r="AM140" s="109">
        <f t="shared" si="25"/>
        <v>952.39636798423032</v>
      </c>
      <c r="AN140" s="109">
        <f t="shared" si="25"/>
        <v>1091.5646076419214</v>
      </c>
      <c r="AO140" s="109">
        <f t="shared" si="25"/>
        <v>1245.0422902777204</v>
      </c>
      <c r="AP140" s="109">
        <f t="shared" si="25"/>
        <v>1335.8868061934998</v>
      </c>
      <c r="AQ140" s="109">
        <f t="shared" si="25"/>
        <v>1392.431437857246</v>
      </c>
      <c r="AR140" s="109">
        <f t="shared" si="25"/>
        <v>1537.0614486199247</v>
      </c>
      <c r="AS140" s="109">
        <f t="shared" si="25"/>
        <v>1663.4790332395776</v>
      </c>
      <c r="AT140" s="109">
        <f t="shared" si="25"/>
        <v>1892.0999472469014</v>
      </c>
      <c r="AU140" s="109">
        <f t="shared" si="25"/>
        <v>2458.9356917019627</v>
      </c>
      <c r="AV140" s="109">
        <f t="shared" si="25"/>
        <v>3105.5283891711924</v>
      </c>
      <c r="AW140" s="109">
        <f t="shared" si="25"/>
        <v>3512.9681201122448</v>
      </c>
      <c r="AX140" s="109">
        <f t="shared" si="25"/>
        <v>3534.6717169073422</v>
      </c>
      <c r="AY140" s="109">
        <f t="shared" si="25"/>
        <v>3616.687737189267</v>
      </c>
      <c r="AZ140" s="109">
        <f t="shared" si="25"/>
        <v>3674.272957114737</v>
      </c>
      <c r="BA140" s="109">
        <f t="shared" si="25"/>
        <v>3613.0018097053608</v>
      </c>
      <c r="BB140" s="109">
        <f t="shared" si="25"/>
        <v>3637.648998174292</v>
      </c>
      <c r="BC140" s="109">
        <f t="shared" si="25"/>
        <v>3631.3540657041844</v>
      </c>
      <c r="BD140" s="109">
        <f t="shared" si="25"/>
        <v>3250.3236298114498</v>
      </c>
      <c r="BE140" s="109">
        <f t="shared" si="25"/>
        <v>3608.6552814479792</v>
      </c>
      <c r="BF140" s="109">
        <f t="shared" si="25"/>
        <v>3944.4480448716222</v>
      </c>
      <c r="BG140" s="109">
        <f t="shared" si="25"/>
        <v>4008.7191253145888</v>
      </c>
      <c r="BH140" s="109">
        <f t="shared" si="25"/>
        <v>3420.8664214827295</v>
      </c>
      <c r="BI140" s="109">
        <f t="shared" si="25"/>
        <v>2550.1235653000672</v>
      </c>
      <c r="BJ140" s="109">
        <f t="shared" si="25"/>
        <v>2062.2246109618959</v>
      </c>
      <c r="BK140" s="109">
        <f t="shared" si="25"/>
        <v>1737.5119804834528</v>
      </c>
      <c r="BL140" s="109">
        <f t="shared" si="25"/>
        <v>1455.6900798477316</v>
      </c>
      <c r="BM140" s="109">
        <f t="shared" si="25"/>
        <v>876.97242974579706</v>
      </c>
      <c r="BN140" s="109">
        <f t="shared" si="25"/>
        <v>633.219714059539</v>
      </c>
      <c r="BO140" s="109">
        <f t="shared" si="25"/>
        <v>451.05771460709826</v>
      </c>
      <c r="BP140" s="109">
        <f t="shared" si="25"/>
        <v>292.27523465753882</v>
      </c>
      <c r="BQ140" s="109">
        <f t="shared" si="25"/>
        <v>172.17469324246855</v>
      </c>
      <c r="BR140" s="109">
        <f t="shared" si="25"/>
        <v>119.49141678258313</v>
      </c>
      <c r="BS140" s="109">
        <f t="shared" si="25"/>
        <v>80.22480311229458</v>
      </c>
      <c r="BT140" s="109">
        <f t="shared" si="25"/>
        <v>59.174369123155124</v>
      </c>
      <c r="BU140" s="109">
        <f t="shared" si="25"/>
        <v>42.607802019297836</v>
      </c>
      <c r="BV140" s="109">
        <f t="shared" si="25"/>
        <v>32.681386523429381</v>
      </c>
      <c r="BW140" s="109">
        <f t="shared" si="25"/>
        <v>25.502906301287169</v>
      </c>
      <c r="BX140" s="109">
        <f t="shared" si="25"/>
        <v>19.906815776762869</v>
      </c>
      <c r="BY140" s="109">
        <f t="shared" si="25"/>
        <v>16.077206537917384</v>
      </c>
      <c r="BZ140" s="109">
        <f t="shared" si="25"/>
        <v>12.808500506505023</v>
      </c>
      <c r="CA140" s="109">
        <f t="shared" si="25"/>
        <v>0</v>
      </c>
      <c r="CB140" s="110">
        <f t="shared" si="25"/>
        <v>0</v>
      </c>
    </row>
    <row r="141" spans="1:80" x14ac:dyDescent="0.4">
      <c r="A141" s="89"/>
      <c r="B141" s="14" t="s">
        <v>327</v>
      </c>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109">
        <f t="shared" ref="AH141:CB141" si="26">SUMIF($C$20:$C$77,"(IR)",AH$20:AH$77)</f>
        <v>1321.7847508922073</v>
      </c>
      <c r="AI141" s="109">
        <f t="shared" si="26"/>
        <v>1430.903972469388</v>
      </c>
      <c r="AJ141" s="109">
        <f t="shared" si="26"/>
        <v>1937.8141629670331</v>
      </c>
      <c r="AK141" s="109">
        <f t="shared" si="26"/>
        <v>3161.3514435154439</v>
      </c>
      <c r="AL141" s="109">
        <f t="shared" si="26"/>
        <v>4694.0032926753074</v>
      </c>
      <c r="AM141" s="109">
        <f t="shared" si="26"/>
        <v>5797.424411765769</v>
      </c>
      <c r="AN141" s="109">
        <f t="shared" si="26"/>
        <v>6580.4126113580787</v>
      </c>
      <c r="AO141" s="109">
        <f t="shared" si="26"/>
        <v>7477.9681002937086</v>
      </c>
      <c r="AP141" s="109">
        <f t="shared" si="26"/>
        <v>8064.3313104731669</v>
      </c>
      <c r="AQ141" s="109">
        <f t="shared" si="26"/>
        <v>8030.2034745556384</v>
      </c>
      <c r="AR141" s="109">
        <f t="shared" si="26"/>
        <v>7273.6904086331897</v>
      </c>
      <c r="AS141" s="109">
        <f t="shared" si="26"/>
        <v>7504.9067831130142</v>
      </c>
      <c r="AT141" s="109">
        <f t="shared" si="26"/>
        <v>9114.315522599707</v>
      </c>
      <c r="AU141" s="109">
        <f t="shared" si="26"/>
        <v>11830.210642809769</v>
      </c>
      <c r="AV141" s="109">
        <f t="shared" si="26"/>
        <v>15160.515701495475</v>
      </c>
      <c r="AW141" s="109">
        <f t="shared" si="26"/>
        <v>17250.641936221091</v>
      </c>
      <c r="AX141" s="109">
        <f t="shared" si="26"/>
        <v>18473.43343769549</v>
      </c>
      <c r="AY141" s="109">
        <f t="shared" si="26"/>
        <v>19770.916634923979</v>
      </c>
      <c r="AZ141" s="109">
        <f t="shared" si="26"/>
        <v>20170.922105157024</v>
      </c>
      <c r="BA141" s="109">
        <f t="shared" si="26"/>
        <v>19416.785297518876</v>
      </c>
      <c r="BB141" s="109">
        <f t="shared" si="26"/>
        <v>19010.884402873518</v>
      </c>
      <c r="BC141" s="109">
        <f t="shared" si="26"/>
        <v>18186.044059871223</v>
      </c>
      <c r="BD141" s="109">
        <f t="shared" si="26"/>
        <v>16912.025737109729</v>
      </c>
      <c r="BE141" s="109">
        <f t="shared" si="26"/>
        <v>17056.500583844307</v>
      </c>
      <c r="BF141" s="109">
        <f t="shared" si="26"/>
        <v>17702.25938497169</v>
      </c>
      <c r="BG141" s="109">
        <f t="shared" si="26"/>
        <v>18454.557481599055</v>
      </c>
      <c r="BH141" s="109">
        <f t="shared" si="26"/>
        <v>19226.963198666355</v>
      </c>
      <c r="BI141" s="109">
        <f t="shared" si="26"/>
        <v>20292.285617760459</v>
      </c>
      <c r="BJ141" s="109">
        <f t="shared" si="26"/>
        <v>21330.425753541815</v>
      </c>
      <c r="BK141" s="109">
        <f t="shared" si="26"/>
        <v>22578.524812971216</v>
      </c>
      <c r="BL141" s="109">
        <f t="shared" si="26"/>
        <v>23957.166854469571</v>
      </c>
      <c r="BM141" s="109">
        <f t="shared" si="26"/>
        <v>29456.395687177181</v>
      </c>
      <c r="BN141" s="109">
        <f t="shared" si="26"/>
        <v>31364.888402871529</v>
      </c>
      <c r="BO141" s="109">
        <f t="shared" si="26"/>
        <v>32858.969706620592</v>
      </c>
      <c r="BP141" s="109">
        <f t="shared" si="26"/>
        <v>34928.730993714402</v>
      </c>
      <c r="BQ141" s="109">
        <f t="shared" si="26"/>
        <v>32389.84850824967</v>
      </c>
      <c r="BR141" s="109">
        <f t="shared" si="26"/>
        <v>32544.211160496758</v>
      </c>
      <c r="BS141" s="109">
        <f t="shared" si="26"/>
        <v>32705.342375676224</v>
      </c>
      <c r="BT141" s="109">
        <f t="shared" si="26"/>
        <v>32862.441486602191</v>
      </c>
      <c r="BU141" s="109">
        <f t="shared" si="26"/>
        <v>34050.041308680229</v>
      </c>
      <c r="BV141" s="109">
        <f t="shared" si="26"/>
        <v>36914.390386398081</v>
      </c>
      <c r="BW141" s="109">
        <f t="shared" si="26"/>
        <v>42024.539411242607</v>
      </c>
      <c r="BX141" s="109">
        <f t="shared" si="26"/>
        <v>36200.022871269335</v>
      </c>
      <c r="BY141" s="109">
        <f t="shared" si="26"/>
        <v>36690.383095871221</v>
      </c>
      <c r="BZ141" s="109">
        <f t="shared" si="26"/>
        <v>37693.740801491011</v>
      </c>
      <c r="CA141" s="109">
        <f t="shared" si="26"/>
        <v>38920.431418378255</v>
      </c>
      <c r="CB141" s="110">
        <f t="shared" si="26"/>
        <v>40464.076914237783</v>
      </c>
    </row>
    <row r="142" spans="1:80" x14ac:dyDescent="0.4">
      <c r="A142" s="89"/>
      <c r="B142" s="96" t="s">
        <v>328</v>
      </c>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109">
        <f t="shared" ref="AH142:CB142" si="27">SUMIF($C$82:$C$127,"(IR)",AH$82:AH$127)</f>
        <v>1139.3171181109758</v>
      </c>
      <c r="AI142" s="109">
        <f t="shared" si="27"/>
        <v>1274.2276718241828</v>
      </c>
      <c r="AJ142" s="109">
        <f t="shared" si="27"/>
        <v>1565.9528675584088</v>
      </c>
      <c r="AK142" s="109">
        <f t="shared" si="27"/>
        <v>2203.9403598097765</v>
      </c>
      <c r="AL142" s="109">
        <f t="shared" si="27"/>
        <v>2542.456153107195</v>
      </c>
      <c r="AM142" s="109">
        <f t="shared" si="27"/>
        <v>2852.6661001012285</v>
      </c>
      <c r="AN142" s="109">
        <f t="shared" si="27"/>
        <v>3302.3298729544231</v>
      </c>
      <c r="AO142" s="109">
        <f t="shared" si="27"/>
        <v>3748.631156600457</v>
      </c>
      <c r="AP142" s="109">
        <f t="shared" si="27"/>
        <v>4087.7347390073819</v>
      </c>
      <c r="AQ142" s="109">
        <f t="shared" si="27"/>
        <v>4369.6572874142439</v>
      </c>
      <c r="AR142" s="109">
        <f t="shared" si="27"/>
        <v>4921.5526800853704</v>
      </c>
      <c r="AS142" s="109">
        <f t="shared" si="27"/>
        <v>5626.4790039151112</v>
      </c>
      <c r="AT142" s="109">
        <f t="shared" si="27"/>
        <v>6529.4233982880269</v>
      </c>
      <c r="AU142" s="109">
        <f t="shared" si="27"/>
        <v>6942.6530498067441</v>
      </c>
      <c r="AV142" s="109">
        <f t="shared" si="27"/>
        <v>8316.6846934984642</v>
      </c>
      <c r="AW142" s="109">
        <f t="shared" si="27"/>
        <v>9239.5898305929295</v>
      </c>
      <c r="AX142" s="109">
        <f t="shared" si="27"/>
        <v>9579.2525380682109</v>
      </c>
      <c r="AY142" s="109">
        <f t="shared" si="27"/>
        <v>9571.1814421552444</v>
      </c>
      <c r="AZ142" s="109">
        <f t="shared" si="27"/>
        <v>9461.1165631647436</v>
      </c>
      <c r="BA142" s="109">
        <f t="shared" si="27"/>
        <v>9278.5545238302548</v>
      </c>
      <c r="BB142" s="109">
        <f t="shared" si="27"/>
        <v>8995.1786908621834</v>
      </c>
      <c r="BC142" s="109">
        <f t="shared" si="27"/>
        <v>9069.9185477517694</v>
      </c>
      <c r="BD142" s="109">
        <f t="shared" si="27"/>
        <v>9507.306086896986</v>
      </c>
      <c r="BE142" s="109">
        <f t="shared" si="27"/>
        <v>10252.111800517816</v>
      </c>
      <c r="BF142" s="109">
        <f t="shared" si="27"/>
        <v>10647.90637593427</v>
      </c>
      <c r="BG142" s="109">
        <f t="shared" si="27"/>
        <v>10889.772249639611</v>
      </c>
      <c r="BH142" s="109">
        <f t="shared" si="27"/>
        <v>12380.164428331336</v>
      </c>
      <c r="BI142" s="109">
        <f t="shared" si="27"/>
        <v>12874.372346581478</v>
      </c>
      <c r="BJ142" s="109">
        <f t="shared" si="27"/>
        <v>13779.58616835176</v>
      </c>
      <c r="BK142" s="109">
        <f t="shared" si="27"/>
        <v>14380.04511812843</v>
      </c>
      <c r="BL142" s="109">
        <f t="shared" si="27"/>
        <v>15553.985666372695</v>
      </c>
      <c r="BM142" s="109">
        <f t="shared" si="27"/>
        <v>16362.454703807014</v>
      </c>
      <c r="BN142" s="109">
        <f t="shared" si="27"/>
        <v>16766.754930850635</v>
      </c>
      <c r="BO142" s="109">
        <f t="shared" si="27"/>
        <v>16629.992018452122</v>
      </c>
      <c r="BP142" s="109">
        <f t="shared" si="27"/>
        <v>16184.951057678054</v>
      </c>
      <c r="BQ142" s="109">
        <f t="shared" si="27"/>
        <v>13608.902623134025</v>
      </c>
      <c r="BR142" s="109">
        <f t="shared" si="27"/>
        <v>13177.017597510659</v>
      </c>
      <c r="BS142" s="109">
        <f t="shared" si="27"/>
        <v>12622.370827631479</v>
      </c>
      <c r="BT142" s="109">
        <f t="shared" si="27"/>
        <v>12009.520813964671</v>
      </c>
      <c r="BU142" s="109">
        <f t="shared" si="27"/>
        <v>11521.359515350461</v>
      </c>
      <c r="BV142" s="109">
        <f t="shared" si="27"/>
        <v>11006.990656532867</v>
      </c>
      <c r="BW142" s="109">
        <f t="shared" si="27"/>
        <v>10929.391464848539</v>
      </c>
      <c r="BX142" s="109">
        <f t="shared" si="27"/>
        <v>11062.478695530761</v>
      </c>
      <c r="BY142" s="109">
        <f t="shared" si="27"/>
        <v>11157.326779331721</v>
      </c>
      <c r="BZ142" s="109">
        <f t="shared" si="27"/>
        <v>11192.407353838076</v>
      </c>
      <c r="CA142" s="109">
        <f t="shared" si="27"/>
        <v>11247.424768433035</v>
      </c>
      <c r="CB142" s="110">
        <f t="shared" si="27"/>
        <v>11474.659277334173</v>
      </c>
    </row>
    <row r="143" spans="1:80" ht="24.75" customHeight="1" x14ac:dyDescent="0.4">
      <c r="A143" s="89"/>
      <c r="B143" s="172" t="s">
        <v>247</v>
      </c>
      <c r="C143" s="66"/>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f t="shared" ref="AH143:CB143" si="28">SUM(AH144:AH146)</f>
        <v>2721</v>
      </c>
      <c r="AI143" s="114">
        <f t="shared" si="28"/>
        <v>3900.06</v>
      </c>
      <c r="AJ143" s="114">
        <f t="shared" si="28"/>
        <v>4299.0600000000004</v>
      </c>
      <c r="AK143" s="114">
        <f t="shared" si="28"/>
        <v>4978.0599999999995</v>
      </c>
      <c r="AL143" s="114">
        <f t="shared" si="28"/>
        <v>5501.0599999999995</v>
      </c>
      <c r="AM143" s="114">
        <f t="shared" si="28"/>
        <v>6085.0599999999995</v>
      </c>
      <c r="AN143" s="114">
        <f t="shared" si="28"/>
        <v>6605.0599999999995</v>
      </c>
      <c r="AO143" s="114">
        <f t="shared" si="28"/>
        <v>7088.0599999999995</v>
      </c>
      <c r="AP143" s="114">
        <f t="shared" si="28"/>
        <v>7484.06</v>
      </c>
      <c r="AQ143" s="114">
        <f t="shared" si="28"/>
        <v>7892.5680000000002</v>
      </c>
      <c r="AR143" s="114">
        <f t="shared" si="28"/>
        <v>8031.5509999999995</v>
      </c>
      <c r="AS143" s="114">
        <f t="shared" si="28"/>
        <v>8411.9090000000015</v>
      </c>
      <c r="AT143" s="114">
        <f t="shared" si="28"/>
        <v>9172.8167156850413</v>
      </c>
      <c r="AU143" s="114">
        <f t="shared" si="28"/>
        <v>10755.346568931573</v>
      </c>
      <c r="AV143" s="114">
        <f t="shared" si="28"/>
        <v>12410.679000000004</v>
      </c>
      <c r="AW143" s="114">
        <f t="shared" si="28"/>
        <v>14068.823</v>
      </c>
      <c r="AX143" s="114">
        <f t="shared" si="28"/>
        <v>14698.89</v>
      </c>
      <c r="AY143" s="114">
        <f t="shared" si="28"/>
        <v>16122.347527041315</v>
      </c>
      <c r="AZ143" s="114">
        <f t="shared" si="28"/>
        <v>17621.866000000002</v>
      </c>
      <c r="BA143" s="114">
        <f t="shared" si="28"/>
        <v>18587.272009000008</v>
      </c>
      <c r="BB143" s="114">
        <f t="shared" si="28"/>
        <v>19334.14472503843</v>
      </c>
      <c r="BC143" s="114">
        <f t="shared" si="28"/>
        <v>21437.683100000013</v>
      </c>
      <c r="BD143" s="114">
        <f t="shared" si="28"/>
        <v>23910.498331296745</v>
      </c>
      <c r="BE143" s="114">
        <f t="shared" si="28"/>
        <v>24695.169227916082</v>
      </c>
      <c r="BF143" s="114">
        <f t="shared" si="28"/>
        <v>24320.416560955211</v>
      </c>
      <c r="BG143" s="114">
        <f t="shared" si="28"/>
        <v>16358.23668802809</v>
      </c>
      <c r="BH143" s="114">
        <f t="shared" si="28"/>
        <v>17655.991089000003</v>
      </c>
      <c r="BI143" s="114">
        <f t="shared" si="28"/>
        <v>19171.410324449</v>
      </c>
      <c r="BJ143" s="114">
        <f t="shared" si="28"/>
        <v>18912.443974729795</v>
      </c>
      <c r="BK143" s="114">
        <f t="shared" si="28"/>
        <v>20134.145588311138</v>
      </c>
      <c r="BL143" s="114">
        <f t="shared" si="28"/>
        <v>22119.138006874229</v>
      </c>
      <c r="BM143" s="114">
        <f t="shared" si="28"/>
        <v>23493.366511449785</v>
      </c>
      <c r="BN143" s="114">
        <f t="shared" si="28"/>
        <v>24251.32462942709</v>
      </c>
      <c r="BO143" s="114">
        <f t="shared" si="28"/>
        <v>24518.543630379987</v>
      </c>
      <c r="BP143" s="114">
        <f t="shared" si="28"/>
        <v>25755.445607450238</v>
      </c>
      <c r="BQ143" s="114">
        <f t="shared" si="28"/>
        <v>26300.891344340584</v>
      </c>
      <c r="BR143" s="114">
        <f t="shared" si="28"/>
        <v>27925.510779285047</v>
      </c>
      <c r="BS143" s="114">
        <f t="shared" si="28"/>
        <v>28799.212007561109</v>
      </c>
      <c r="BT143" s="114">
        <f t="shared" si="28"/>
        <v>29033.99600272008</v>
      </c>
      <c r="BU143" s="114">
        <f t="shared" si="28"/>
        <v>30482.073471769036</v>
      </c>
      <c r="BV143" s="114">
        <f t="shared" si="28"/>
        <v>31125.400339066971</v>
      </c>
      <c r="BW143" s="114">
        <f t="shared" si="28"/>
        <v>32164.009130880891</v>
      </c>
      <c r="BX143" s="114">
        <f t="shared" si="28"/>
        <v>30429.406157155277</v>
      </c>
      <c r="BY143" s="114">
        <f t="shared" si="28"/>
        <v>31654.808500964718</v>
      </c>
      <c r="BZ143" s="114">
        <f t="shared" si="28"/>
        <v>33241.375585751885</v>
      </c>
      <c r="CA143" s="114">
        <f t="shared" si="28"/>
        <v>34975.097799443844</v>
      </c>
      <c r="CB143" s="115">
        <f t="shared" si="28"/>
        <v>36501.642658613506</v>
      </c>
    </row>
    <row r="144" spans="1:80" x14ac:dyDescent="0.4">
      <c r="A144" s="89"/>
      <c r="B144" s="14" t="s">
        <v>326</v>
      </c>
      <c r="AH144" s="109">
        <f t="shared" ref="AH144:CB144" si="29">SUMIF($C$6:$C$15,"(NC / NIR)",AH$6:AH$15)</f>
        <v>1836.2120090576486</v>
      </c>
      <c r="AI144" s="109">
        <f t="shared" si="29"/>
        <v>2875.1898291377083</v>
      </c>
      <c r="AJ144" s="109">
        <f t="shared" si="29"/>
        <v>3058.9992414056137</v>
      </c>
      <c r="AK144" s="109">
        <f t="shared" si="29"/>
        <v>3510.3424145390022</v>
      </c>
      <c r="AL144" s="109">
        <f t="shared" si="29"/>
        <v>3822.85954155132</v>
      </c>
      <c r="AM144" s="109">
        <f t="shared" si="29"/>
        <v>4173.6472729167699</v>
      </c>
      <c r="AN144" s="109">
        <f t="shared" si="29"/>
        <v>4480.0348862282062</v>
      </c>
      <c r="AO144" s="109">
        <f t="shared" si="29"/>
        <v>4695.675937329378</v>
      </c>
      <c r="AP144" s="109">
        <f t="shared" si="29"/>
        <v>4761.9940263349717</v>
      </c>
      <c r="AQ144" s="109">
        <f t="shared" si="29"/>
        <v>4871.5898862231707</v>
      </c>
      <c r="AR144" s="109">
        <f t="shared" si="29"/>
        <v>4813.4099744551468</v>
      </c>
      <c r="AS144" s="109">
        <f t="shared" si="29"/>
        <v>4866.8967571149997</v>
      </c>
      <c r="AT144" s="109">
        <f t="shared" si="29"/>
        <v>4970.9264232967089</v>
      </c>
      <c r="AU144" s="109">
        <f t="shared" si="29"/>
        <v>5620.6440956386186</v>
      </c>
      <c r="AV144" s="109">
        <f t="shared" si="29"/>
        <v>6186.6227737981817</v>
      </c>
      <c r="AW144" s="109">
        <f t="shared" si="29"/>
        <v>6656.6340258818027</v>
      </c>
      <c r="AX144" s="109">
        <f t="shared" si="29"/>
        <v>6768.8464522496879</v>
      </c>
      <c r="AY144" s="109">
        <f t="shared" si="29"/>
        <v>7079.6166051252549</v>
      </c>
      <c r="AZ144" s="109">
        <f t="shared" si="29"/>
        <v>7384.6422419182345</v>
      </c>
      <c r="BA144" s="109">
        <f t="shared" si="29"/>
        <v>7576.8967591892688</v>
      </c>
      <c r="BB144" s="109">
        <f t="shared" si="29"/>
        <v>7823.5319327057887</v>
      </c>
      <c r="BC144" s="109">
        <f t="shared" si="29"/>
        <v>8849.7735056882193</v>
      </c>
      <c r="BD144" s="109">
        <f t="shared" si="29"/>
        <v>9327.3109854829381</v>
      </c>
      <c r="BE144" s="109">
        <f t="shared" si="29"/>
        <v>9475.3642299725107</v>
      </c>
      <c r="BF144" s="109">
        <f t="shared" si="29"/>
        <v>9707.8943792999999</v>
      </c>
      <c r="BG144" s="109">
        <f t="shared" si="29"/>
        <v>794.02521823565701</v>
      </c>
      <c r="BH144" s="109">
        <f t="shared" si="29"/>
        <v>842.55899999999997</v>
      </c>
      <c r="BI144" s="109">
        <f t="shared" si="29"/>
        <v>924.2647969778385</v>
      </c>
      <c r="BJ144" s="109">
        <f t="shared" si="29"/>
        <v>973.07987379439624</v>
      </c>
      <c r="BK144" s="109">
        <f t="shared" si="29"/>
        <v>1040.0247158707195</v>
      </c>
      <c r="BL144" s="109">
        <f t="shared" si="29"/>
        <v>1105.9393085337213</v>
      </c>
      <c r="BM144" s="109">
        <f t="shared" si="29"/>
        <v>1192.3924182195146</v>
      </c>
      <c r="BN144" s="109">
        <f t="shared" si="29"/>
        <v>1220.2959423261623</v>
      </c>
      <c r="BO144" s="109">
        <f t="shared" si="29"/>
        <v>1314.7165739259212</v>
      </c>
      <c r="BP144" s="109">
        <f t="shared" si="29"/>
        <v>1390.6353122046253</v>
      </c>
      <c r="BQ144" s="109">
        <f t="shared" si="29"/>
        <v>1463.3916564663691</v>
      </c>
      <c r="BR144" s="109">
        <f t="shared" si="29"/>
        <v>1717.4043496814249</v>
      </c>
      <c r="BS144" s="109">
        <f t="shared" si="29"/>
        <v>1834.9490892979175</v>
      </c>
      <c r="BT144" s="109">
        <f t="shared" si="29"/>
        <v>1897.2120008984343</v>
      </c>
      <c r="BU144" s="109">
        <f t="shared" si="29"/>
        <v>1965.4361694445402</v>
      </c>
      <c r="BV144" s="109">
        <f t="shared" si="29"/>
        <v>2114.3254524313438</v>
      </c>
      <c r="BW144" s="109">
        <f t="shared" si="29"/>
        <v>2296.0020152292855</v>
      </c>
      <c r="BX144" s="109">
        <f t="shared" si="29"/>
        <v>2187.75362481104</v>
      </c>
      <c r="BY144" s="109">
        <f t="shared" si="29"/>
        <v>2326.413436174771</v>
      </c>
      <c r="BZ144" s="109">
        <f t="shared" si="29"/>
        <v>2491.8098553530062</v>
      </c>
      <c r="CA144" s="109">
        <f t="shared" si="29"/>
        <v>2673.1972397437808</v>
      </c>
      <c r="CB144" s="110">
        <f t="shared" si="29"/>
        <v>2861.7566756313254</v>
      </c>
    </row>
    <row r="145" spans="1:80" x14ac:dyDescent="0.4">
      <c r="A145" s="89"/>
      <c r="B145" s="14" t="s">
        <v>327</v>
      </c>
      <c r="AH145" s="109">
        <f t="shared" ref="AH145:CB145" si="30">SUMIF($C$20:$C$77,"(NC / NIR)",AH$20:AH$77)</f>
        <v>417.30195821129746</v>
      </c>
      <c r="AI145" s="109">
        <f t="shared" si="30"/>
        <v>529.60220306078645</v>
      </c>
      <c r="AJ145" s="109">
        <f t="shared" si="30"/>
        <v>633.07543812711435</v>
      </c>
      <c r="AK145" s="109">
        <f t="shared" si="30"/>
        <v>738.48012106894282</v>
      </c>
      <c r="AL145" s="109">
        <f t="shared" si="30"/>
        <v>830.55701238433289</v>
      </c>
      <c r="AM145" s="109">
        <f t="shared" si="30"/>
        <v>960.49276853964022</v>
      </c>
      <c r="AN145" s="109">
        <f t="shared" si="30"/>
        <v>1061.0040746836548</v>
      </c>
      <c r="AO145" s="109">
        <f t="shared" si="30"/>
        <v>1164.4219602171174</v>
      </c>
      <c r="AP145" s="109">
        <f t="shared" si="30"/>
        <v>1333.8533908256416</v>
      </c>
      <c r="AQ145" s="109">
        <f t="shared" si="30"/>
        <v>1489.4872643034992</v>
      </c>
      <c r="AR145" s="109">
        <f t="shared" si="30"/>
        <v>1540.5206118266901</v>
      </c>
      <c r="AS145" s="109">
        <f t="shared" si="30"/>
        <v>1666.2812787270329</v>
      </c>
      <c r="AT145" s="109">
        <f t="shared" si="30"/>
        <v>1919.4344050421473</v>
      </c>
      <c r="AU145" s="109">
        <f t="shared" si="30"/>
        <v>2350.8976246910274</v>
      </c>
      <c r="AV145" s="109">
        <f t="shared" si="30"/>
        <v>2768.50921628165</v>
      </c>
      <c r="AW145" s="109">
        <f t="shared" si="30"/>
        <v>3413.4548352956463</v>
      </c>
      <c r="AX145" s="109">
        <f t="shared" si="30"/>
        <v>3762.9625182212412</v>
      </c>
      <c r="AY145" s="109">
        <f t="shared" si="30"/>
        <v>4350.6753790768726</v>
      </c>
      <c r="AZ145" s="109">
        <f t="shared" si="30"/>
        <v>5054.347564111883</v>
      </c>
      <c r="BA145" s="109">
        <f t="shared" si="30"/>
        <v>5358.6750497622079</v>
      </c>
      <c r="BB145" s="109">
        <f t="shared" si="30"/>
        <v>5550.1083570834162</v>
      </c>
      <c r="BC145" s="109">
        <f t="shared" si="30"/>
        <v>5771.583245054886</v>
      </c>
      <c r="BD145" s="109">
        <f t="shared" si="30"/>
        <v>5978.3111078018701</v>
      </c>
      <c r="BE145" s="109">
        <f t="shared" si="30"/>
        <v>6371.1093210319796</v>
      </c>
      <c r="BF145" s="109">
        <f t="shared" si="30"/>
        <v>6517.7392567383986</v>
      </c>
      <c r="BG145" s="109">
        <f t="shared" si="30"/>
        <v>6815.2711439341174</v>
      </c>
      <c r="BH145" s="109">
        <f t="shared" si="30"/>
        <v>7076.8760000000002</v>
      </c>
      <c r="BI145" s="109">
        <f t="shared" si="30"/>
        <v>7349.3426876018675</v>
      </c>
      <c r="BJ145" s="109">
        <f t="shared" si="30"/>
        <v>7638.5452869243391</v>
      </c>
      <c r="BK145" s="109">
        <f t="shared" si="30"/>
        <v>8013.2638627443484</v>
      </c>
      <c r="BL145" s="109">
        <f t="shared" si="30"/>
        <v>8623.1827387670037</v>
      </c>
      <c r="BM145" s="109">
        <f t="shared" si="30"/>
        <v>9078.7432718570435</v>
      </c>
      <c r="BN145" s="109">
        <f t="shared" si="30"/>
        <v>9413.5107245551153</v>
      </c>
      <c r="BO145" s="109">
        <f t="shared" si="30"/>
        <v>9887.1723686280984</v>
      </c>
      <c r="BP145" s="109">
        <f t="shared" si="30"/>
        <v>10571.130296586944</v>
      </c>
      <c r="BQ145" s="109">
        <f t="shared" si="30"/>
        <v>10918.092802584053</v>
      </c>
      <c r="BR145" s="109">
        <f t="shared" si="30"/>
        <v>11837.738027470541</v>
      </c>
      <c r="BS145" s="109">
        <f t="shared" si="30"/>
        <v>12625.251080098522</v>
      </c>
      <c r="BT145" s="109">
        <f t="shared" si="30"/>
        <v>12757.620370885843</v>
      </c>
      <c r="BU145" s="109">
        <f t="shared" si="30"/>
        <v>13975.206007843486</v>
      </c>
      <c r="BV145" s="109">
        <f t="shared" si="30"/>
        <v>14791.230822995989</v>
      </c>
      <c r="BW145" s="109">
        <f t="shared" si="30"/>
        <v>15490.975867446243</v>
      </c>
      <c r="BX145" s="109">
        <f t="shared" si="30"/>
        <v>14854.871420661248</v>
      </c>
      <c r="BY145" s="109">
        <f t="shared" si="30"/>
        <v>15629.75719590002</v>
      </c>
      <c r="BZ145" s="109">
        <f t="shared" si="30"/>
        <v>16651.604796418698</v>
      </c>
      <c r="CA145" s="109">
        <f t="shared" si="30"/>
        <v>18050.577953930013</v>
      </c>
      <c r="CB145" s="110">
        <f t="shared" si="30"/>
        <v>19759.659288732579</v>
      </c>
    </row>
    <row r="146" spans="1:80" x14ac:dyDescent="0.4">
      <c r="A146" s="89"/>
      <c r="B146" s="14" t="s">
        <v>328</v>
      </c>
      <c r="AH146" s="109">
        <f t="shared" ref="AH146:CB146" si="31">SUMIF($C$82:$C$127,"(NC / NIR)",AH$82:AH$127)</f>
        <v>467.48603273105391</v>
      </c>
      <c r="AI146" s="109">
        <f t="shared" si="31"/>
        <v>495.26796780150516</v>
      </c>
      <c r="AJ146" s="109">
        <f t="shared" si="31"/>
        <v>606.985320467272</v>
      </c>
      <c r="AK146" s="109">
        <f t="shared" si="31"/>
        <v>729.23746439205502</v>
      </c>
      <c r="AL146" s="109">
        <f t="shared" si="31"/>
        <v>847.64344606434713</v>
      </c>
      <c r="AM146" s="109">
        <f t="shared" si="31"/>
        <v>950.91995854358925</v>
      </c>
      <c r="AN146" s="109">
        <f t="shared" si="31"/>
        <v>1064.0210390881389</v>
      </c>
      <c r="AO146" s="109">
        <f t="shared" si="31"/>
        <v>1227.9621024535047</v>
      </c>
      <c r="AP146" s="109">
        <f t="shared" si="31"/>
        <v>1388.2125828393876</v>
      </c>
      <c r="AQ146" s="109">
        <f t="shared" si="31"/>
        <v>1531.4908494733309</v>
      </c>
      <c r="AR146" s="109">
        <f t="shared" si="31"/>
        <v>1677.6204137181626</v>
      </c>
      <c r="AS146" s="109">
        <f t="shared" si="31"/>
        <v>1878.7309641579686</v>
      </c>
      <c r="AT146" s="109">
        <f t="shared" si="31"/>
        <v>2282.4558873461842</v>
      </c>
      <c r="AU146" s="109">
        <f t="shared" si="31"/>
        <v>2783.8048486019275</v>
      </c>
      <c r="AV146" s="109">
        <f t="shared" si="31"/>
        <v>3455.5470099201711</v>
      </c>
      <c r="AW146" s="109">
        <f t="shared" si="31"/>
        <v>3998.7341388225504</v>
      </c>
      <c r="AX146" s="109">
        <f t="shared" si="31"/>
        <v>4167.0810295290712</v>
      </c>
      <c r="AY146" s="109">
        <f t="shared" si="31"/>
        <v>4692.0555428391863</v>
      </c>
      <c r="AZ146" s="109">
        <f t="shared" si="31"/>
        <v>5182.8761939698834</v>
      </c>
      <c r="BA146" s="109">
        <f t="shared" si="31"/>
        <v>5651.7002000485309</v>
      </c>
      <c r="BB146" s="109">
        <f t="shared" si="31"/>
        <v>5960.5044352492259</v>
      </c>
      <c r="BC146" s="109">
        <f t="shared" si="31"/>
        <v>6816.3263492569085</v>
      </c>
      <c r="BD146" s="109">
        <f t="shared" si="31"/>
        <v>8604.8762380119351</v>
      </c>
      <c r="BE146" s="109">
        <f t="shared" si="31"/>
        <v>8848.6956769115914</v>
      </c>
      <c r="BF146" s="109">
        <f t="shared" si="31"/>
        <v>8094.7829249168126</v>
      </c>
      <c r="BG146" s="109">
        <f t="shared" si="31"/>
        <v>8748.9403258583152</v>
      </c>
      <c r="BH146" s="109">
        <f t="shared" si="31"/>
        <v>9736.5560890000015</v>
      </c>
      <c r="BI146" s="109">
        <f t="shared" si="31"/>
        <v>10897.802839869293</v>
      </c>
      <c r="BJ146" s="109">
        <f t="shared" si="31"/>
        <v>10300.81881401106</v>
      </c>
      <c r="BK146" s="109">
        <f t="shared" si="31"/>
        <v>11080.85700969607</v>
      </c>
      <c r="BL146" s="109">
        <f t="shared" si="31"/>
        <v>12390.015959573504</v>
      </c>
      <c r="BM146" s="109">
        <f t="shared" si="31"/>
        <v>13222.230821373225</v>
      </c>
      <c r="BN146" s="109">
        <f t="shared" si="31"/>
        <v>13617.517962545813</v>
      </c>
      <c r="BO146" s="109">
        <f t="shared" si="31"/>
        <v>13316.654687825969</v>
      </c>
      <c r="BP146" s="109">
        <f t="shared" si="31"/>
        <v>13793.679998658668</v>
      </c>
      <c r="BQ146" s="109">
        <f t="shared" si="31"/>
        <v>13919.406885290162</v>
      </c>
      <c r="BR146" s="109">
        <f t="shared" si="31"/>
        <v>14370.368402133083</v>
      </c>
      <c r="BS146" s="109">
        <f t="shared" si="31"/>
        <v>14339.01183816467</v>
      </c>
      <c r="BT146" s="109">
        <f t="shared" si="31"/>
        <v>14379.163630935804</v>
      </c>
      <c r="BU146" s="109">
        <f t="shared" si="31"/>
        <v>14541.431294481012</v>
      </c>
      <c r="BV146" s="109">
        <f t="shared" si="31"/>
        <v>14219.844063639637</v>
      </c>
      <c r="BW146" s="109">
        <f t="shared" si="31"/>
        <v>14377.031248205363</v>
      </c>
      <c r="BX146" s="109">
        <f t="shared" si="31"/>
        <v>13386.781111682991</v>
      </c>
      <c r="BY146" s="109">
        <f t="shared" si="31"/>
        <v>13698.637868889928</v>
      </c>
      <c r="BZ146" s="109">
        <f t="shared" si="31"/>
        <v>14097.960933980175</v>
      </c>
      <c r="CA146" s="109">
        <f t="shared" si="31"/>
        <v>14251.322605770045</v>
      </c>
      <c r="CB146" s="110">
        <f t="shared" si="31"/>
        <v>13880.226694249606</v>
      </c>
    </row>
    <row r="147" spans="1:80" ht="33.75" customHeight="1" x14ac:dyDescent="0.4">
      <c r="A147" s="89"/>
      <c r="B147" s="66" t="s">
        <v>269</v>
      </c>
      <c r="BX147" s="109"/>
      <c r="BY147" s="109"/>
      <c r="BZ147" s="109"/>
      <c r="CA147" s="109"/>
      <c r="CB147" s="110"/>
    </row>
    <row r="148" spans="1:80" x14ac:dyDescent="0.4">
      <c r="A148" s="89"/>
      <c r="B148" s="50" t="s">
        <v>270</v>
      </c>
      <c r="CB148" s="74"/>
    </row>
    <row r="149" spans="1:80" x14ac:dyDescent="0.4">
      <c r="A149" s="89"/>
      <c r="B149" s="50" t="s">
        <v>271</v>
      </c>
      <c r="CB149" s="74"/>
    </row>
    <row r="150" spans="1:80" ht="29.25" customHeight="1" thickBot="1" x14ac:dyDescent="0.45">
      <c r="A150" s="134"/>
      <c r="B150" s="135" t="s">
        <v>272</v>
      </c>
      <c r="C150" s="69"/>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69"/>
      <c r="BY150" s="69"/>
      <c r="BZ150" s="69"/>
      <c r="CA150" s="69"/>
      <c r="CB150" s="81"/>
    </row>
  </sheetData>
  <conditionalFormatting sqref="D139:AG142">
    <cfRule type="cellIs" dxfId="1" priority="2" stopIfTrue="1" operator="notEqual">
      <formula>TRUE</formula>
    </cfRule>
  </conditionalFormatting>
  <conditionalFormatting sqref="D139:AG142">
    <cfRule type="cellIs" dxfId="0" priority="1" stopIfTrue="1" operator="equal">
      <formula>TRUE</formula>
    </cfRule>
  </conditionalFormatting>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50"/>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95" bestFit="1" customWidth="1"/>
    <col min="2" max="2" width="75.73046875" style="50" customWidth="1"/>
    <col min="3" max="3" width="25.73046875" style="50" customWidth="1"/>
    <col min="4" max="75" width="12.73046875" style="109" customWidth="1"/>
    <col min="76" max="80" width="12.73046875" style="50" customWidth="1"/>
    <col min="81" max="81" width="9.1328125" style="50" customWidth="1"/>
    <col min="82" max="16384" width="9.1328125" style="50"/>
  </cols>
  <sheetData>
    <row r="1" spans="1:80" s="17" customFormat="1" ht="25.5" customHeight="1" thickBot="1" x14ac:dyDescent="0.4">
      <c r="A1" s="42" t="s">
        <v>39</v>
      </c>
      <c r="B1" s="43" t="s">
        <v>78</v>
      </c>
      <c r="C1" s="4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row>
    <row r="2" spans="1:80" ht="33" customHeight="1" x14ac:dyDescent="0.4">
      <c r="A2" s="46" t="s">
        <v>40</v>
      </c>
      <c r="B2" s="19" t="s">
        <v>329</v>
      </c>
      <c r="C2" s="47"/>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54" customFormat="1" x14ac:dyDescent="0.4">
      <c r="A3" s="51">
        <v>2020</v>
      </c>
      <c r="B3" s="22" t="s">
        <v>267</v>
      </c>
      <c r="C3" s="24"/>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86"/>
      <c r="B4" s="55"/>
      <c r="C4" s="56"/>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8"/>
    </row>
    <row r="5" spans="1:80" ht="27" customHeight="1" x14ac:dyDescent="0.4">
      <c r="A5" s="89"/>
      <c r="B5" s="66" t="s">
        <v>286</v>
      </c>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2"/>
    </row>
    <row r="6" spans="1:80" x14ac:dyDescent="0.4">
      <c r="A6" s="89"/>
      <c r="B6" s="50" t="s">
        <v>180</v>
      </c>
      <c r="C6" s="165" t="s">
        <v>179</v>
      </c>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v>141.02701251519557</v>
      </c>
      <c r="AI6" s="91">
        <v>139.0951983691115</v>
      </c>
      <c r="AJ6" s="91">
        <v>140.4965292970044</v>
      </c>
      <c r="AK6" s="91">
        <v>147.21064033854253</v>
      </c>
      <c r="AL6" s="91">
        <v>159.31326341159919</v>
      </c>
      <c r="AM6" s="91">
        <v>167.59932105832692</v>
      </c>
      <c r="AN6" s="91">
        <v>172.42488383852793</v>
      </c>
      <c r="AO6" s="91">
        <v>186.20270227740738</v>
      </c>
      <c r="AP6" s="91">
        <v>193.8038789680005</v>
      </c>
      <c r="AQ6" s="91">
        <v>205.35530142121354</v>
      </c>
      <c r="AR6" s="91">
        <v>208.46402377447077</v>
      </c>
      <c r="AS6" s="91">
        <v>211.00602280918056</v>
      </c>
      <c r="AT6" s="91">
        <v>229.29942085398247</v>
      </c>
      <c r="AU6" s="91">
        <v>264.69891351539303</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2">
        <v>0</v>
      </c>
    </row>
    <row r="7" spans="1:80" x14ac:dyDescent="0.4">
      <c r="A7" s="89"/>
      <c r="B7" s="50" t="s">
        <v>287</v>
      </c>
      <c r="C7" s="165" t="s">
        <v>179</v>
      </c>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v>8710.4811957741967</v>
      </c>
      <c r="AI7" s="91">
        <v>11733.060744626648</v>
      </c>
      <c r="AJ7" s="91">
        <v>10458.321900071902</v>
      </c>
      <c r="AK7" s="91">
        <v>10856.858397520078</v>
      </c>
      <c r="AL7" s="91">
        <v>11001.140299863842</v>
      </c>
      <c r="AM7" s="91">
        <v>11462.514461027462</v>
      </c>
      <c r="AN7" s="91">
        <v>11642.95804451257</v>
      </c>
      <c r="AO7" s="91">
        <v>11545.626056084364</v>
      </c>
      <c r="AP7" s="91">
        <v>11228.352157764675</v>
      </c>
      <c r="AQ7" s="91">
        <v>10859.618785581475</v>
      </c>
      <c r="AR7" s="91">
        <v>10051.264427585471</v>
      </c>
      <c r="AS7" s="91">
        <v>9413.8689633879239</v>
      </c>
      <c r="AT7" s="91">
        <v>8850.6583552127613</v>
      </c>
      <c r="AU7" s="91">
        <v>9437.2537222284827</v>
      </c>
      <c r="AV7" s="91">
        <v>10069.937057834122</v>
      </c>
      <c r="AW7" s="91">
        <v>10452.947051454255</v>
      </c>
      <c r="AX7" s="91">
        <v>10435.594727587695</v>
      </c>
      <c r="AY7" s="91">
        <v>10516.815210825358</v>
      </c>
      <c r="AZ7" s="91">
        <v>10571.762647729311</v>
      </c>
      <c r="BA7" s="91">
        <v>10749.985164150998</v>
      </c>
      <c r="BB7" s="91">
        <v>10893.767093991264</v>
      </c>
      <c r="BC7" s="91">
        <v>12320.969273442561</v>
      </c>
      <c r="BD7" s="91">
        <v>12634.50129916197</v>
      </c>
      <c r="BE7" s="91">
        <v>12674.442095720169</v>
      </c>
      <c r="BF7" s="91">
        <v>12597.965953920459</v>
      </c>
      <c r="BG7" s="91"/>
      <c r="BH7" s="91"/>
      <c r="BI7" s="91"/>
      <c r="BJ7" s="91"/>
      <c r="BK7" s="91"/>
      <c r="BL7" s="91"/>
      <c r="BM7" s="91"/>
      <c r="BN7" s="91"/>
      <c r="BO7" s="91"/>
      <c r="BP7" s="91"/>
      <c r="BQ7" s="91"/>
      <c r="BR7" s="91"/>
      <c r="BS7" s="91"/>
      <c r="BT7" s="91"/>
      <c r="BU7" s="91"/>
      <c r="BV7" s="91"/>
      <c r="BW7" s="91"/>
      <c r="BX7" s="91"/>
      <c r="BY7" s="91"/>
      <c r="BZ7" s="91"/>
      <c r="CA7" s="91"/>
      <c r="CB7" s="92"/>
    </row>
    <row r="8" spans="1:80" x14ac:dyDescent="0.4">
      <c r="A8" s="89"/>
      <c r="B8" s="50" t="s">
        <v>191</v>
      </c>
      <c r="C8" s="165" t="s">
        <v>179</v>
      </c>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v>0</v>
      </c>
      <c r="AI8" s="91">
        <v>0</v>
      </c>
      <c r="AJ8" s="91">
        <v>0</v>
      </c>
      <c r="AK8" s="91">
        <v>0</v>
      </c>
      <c r="AL8" s="91">
        <v>0</v>
      </c>
      <c r="AM8" s="91">
        <v>0</v>
      </c>
      <c r="AN8" s="91">
        <v>0</v>
      </c>
      <c r="AO8" s="91">
        <v>0</v>
      </c>
      <c r="AP8" s="91">
        <v>0</v>
      </c>
      <c r="AQ8" s="91">
        <v>0</v>
      </c>
      <c r="AR8" s="91">
        <v>0</v>
      </c>
      <c r="AS8" s="91">
        <v>0</v>
      </c>
      <c r="AT8" s="91">
        <v>0</v>
      </c>
      <c r="AU8" s="91">
        <v>0</v>
      </c>
      <c r="AV8" s="91">
        <v>391.54357734387924</v>
      </c>
      <c r="AW8" s="91">
        <v>536.9102039213609</v>
      </c>
      <c r="AX8" s="91">
        <v>595.0324297744686</v>
      </c>
      <c r="AY8" s="91">
        <v>692.53400567860854</v>
      </c>
      <c r="AZ8" s="91">
        <v>675.09188203021267</v>
      </c>
      <c r="BA8" s="91">
        <v>741.02241297906517</v>
      </c>
      <c r="BB8" s="91">
        <v>789.3488163873003</v>
      </c>
      <c r="BC8" s="91">
        <v>842.4401156102449</v>
      </c>
      <c r="BD8" s="91">
        <v>885.67544937026616</v>
      </c>
      <c r="BE8" s="91">
        <v>970.73239343635885</v>
      </c>
      <c r="BF8" s="91">
        <v>1073.4985048655496</v>
      </c>
      <c r="BG8" s="91">
        <v>1095.5725158958878</v>
      </c>
      <c r="BH8" s="91">
        <v>1130.6497209894985</v>
      </c>
      <c r="BI8" s="91">
        <v>1210.7370509418529</v>
      </c>
      <c r="BJ8" s="91">
        <v>1239.6605447686466</v>
      </c>
      <c r="BK8" s="91">
        <v>1290.8876439922519</v>
      </c>
      <c r="BL8" s="91">
        <v>1338.8007756011716</v>
      </c>
      <c r="BM8" s="91">
        <v>1419.6970967730613</v>
      </c>
      <c r="BN8" s="91">
        <v>1428.6964290828057</v>
      </c>
      <c r="BO8" s="91">
        <v>1516.2172678555064</v>
      </c>
      <c r="BP8" s="91">
        <v>1571.4060453761542</v>
      </c>
      <c r="BQ8" s="91">
        <v>1622.3188539434009</v>
      </c>
      <c r="BR8" s="91">
        <v>1877.5875682487854</v>
      </c>
      <c r="BS8" s="91">
        <v>1988.8225757545442</v>
      </c>
      <c r="BT8" s="91">
        <v>2008.7546690199993</v>
      </c>
      <c r="BU8" s="91">
        <v>2045.5330769065863</v>
      </c>
      <c r="BV8" s="91">
        <v>2154.6504670513727</v>
      </c>
      <c r="BW8" s="91">
        <v>2295.7820152292857</v>
      </c>
      <c r="BX8" s="91">
        <v>2145.2499855507772</v>
      </c>
      <c r="BY8" s="91">
        <v>2233.9819419948658</v>
      </c>
      <c r="BZ8" s="91">
        <v>2343.2054272724235</v>
      </c>
      <c r="CA8" s="91">
        <v>2462.7115103211063</v>
      </c>
      <c r="CB8" s="92">
        <v>2581.9111472839495</v>
      </c>
    </row>
    <row r="9" spans="1:80" x14ac:dyDescent="0.4">
      <c r="A9" s="89"/>
      <c r="B9" s="50" t="s">
        <v>288</v>
      </c>
      <c r="C9" s="165" t="s">
        <v>189</v>
      </c>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v>0</v>
      </c>
      <c r="AI9" s="91">
        <v>0</v>
      </c>
      <c r="AJ9" s="91">
        <v>0</v>
      </c>
      <c r="AK9" s="91">
        <v>0</v>
      </c>
      <c r="AL9" s="91">
        <v>0</v>
      </c>
      <c r="AM9" s="91">
        <v>0</v>
      </c>
      <c r="AN9" s="91">
        <v>0</v>
      </c>
      <c r="AO9" s="91">
        <v>0</v>
      </c>
      <c r="AP9" s="91">
        <v>0</v>
      </c>
      <c r="AQ9" s="91">
        <v>0</v>
      </c>
      <c r="AR9" s="91">
        <v>0</v>
      </c>
      <c r="AS9" s="91">
        <v>0</v>
      </c>
      <c r="AT9" s="91">
        <v>0</v>
      </c>
      <c r="AU9" s="91">
        <v>0</v>
      </c>
      <c r="AV9" s="91">
        <v>1.1054955339589945</v>
      </c>
      <c r="AW9" s="91">
        <v>2.6775001380202568</v>
      </c>
      <c r="AX9" s="91">
        <v>4.196730223239177</v>
      </c>
      <c r="AY9" s="91">
        <v>6.4433668900622108</v>
      </c>
      <c r="AZ9" s="91">
        <v>11.247864597874694</v>
      </c>
      <c r="BA9" s="91">
        <v>14.099269659861495</v>
      </c>
      <c r="BB9" s="91">
        <v>16.133438007905234</v>
      </c>
      <c r="BC9" s="91">
        <v>13.916362973331761</v>
      </c>
      <c r="BD9" s="91">
        <v>0</v>
      </c>
      <c r="BE9" s="91">
        <v>0</v>
      </c>
      <c r="BF9" s="91">
        <v>0</v>
      </c>
      <c r="BG9" s="91">
        <v>0</v>
      </c>
      <c r="BH9" s="91">
        <v>0</v>
      </c>
      <c r="BI9" s="91">
        <v>0</v>
      </c>
      <c r="BJ9" s="91">
        <v>0</v>
      </c>
      <c r="BK9" s="91">
        <v>0</v>
      </c>
      <c r="BL9" s="91">
        <v>0</v>
      </c>
      <c r="BM9" s="91">
        <v>0</v>
      </c>
      <c r="BN9" s="91">
        <v>0</v>
      </c>
      <c r="BO9" s="91">
        <v>0</v>
      </c>
      <c r="BP9" s="91">
        <v>0</v>
      </c>
      <c r="BQ9" s="91">
        <v>0</v>
      </c>
      <c r="BR9" s="91">
        <v>0</v>
      </c>
      <c r="BS9" s="91">
        <v>0</v>
      </c>
      <c r="BT9" s="91">
        <v>0</v>
      </c>
      <c r="BU9" s="91">
        <v>0</v>
      </c>
      <c r="BV9" s="91">
        <v>0</v>
      </c>
      <c r="BW9" s="91">
        <v>0</v>
      </c>
      <c r="BX9" s="91">
        <v>0</v>
      </c>
      <c r="BY9" s="91">
        <v>0</v>
      </c>
      <c r="BZ9" s="91">
        <v>0</v>
      </c>
      <c r="CA9" s="91">
        <v>0</v>
      </c>
      <c r="CB9" s="92">
        <v>0</v>
      </c>
    </row>
    <row r="10" spans="1:80" x14ac:dyDescent="0.4">
      <c r="A10" s="89"/>
      <c r="B10" s="96" t="s">
        <v>197</v>
      </c>
      <c r="C10" s="165" t="s">
        <v>189</v>
      </c>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v>70.303790548823272</v>
      </c>
      <c r="AI10" s="91">
        <v>66.888091942250952</v>
      </c>
      <c r="AJ10" s="91">
        <v>86.024234456583812</v>
      </c>
      <c r="AK10" s="91">
        <v>120.45998001772729</v>
      </c>
      <c r="AL10" s="91">
        <v>157.45941371595603</v>
      </c>
      <c r="AM10" s="91">
        <v>194.35554702310515</v>
      </c>
      <c r="AN10" s="91">
        <v>187.50038375214987</v>
      </c>
      <c r="AO10" s="91">
        <v>182.95019808631596</v>
      </c>
      <c r="AP10" s="91">
        <v>217.55985069519198</v>
      </c>
      <c r="AQ10" s="91">
        <v>230.73617782454585</v>
      </c>
      <c r="AR10" s="91">
        <v>459.76641052665633</v>
      </c>
      <c r="AS10" s="91">
        <v>489.34682486114104</v>
      </c>
      <c r="AT10" s="91">
        <v>533.9912980530903</v>
      </c>
      <c r="AU10" s="91">
        <v>650.63127439581183</v>
      </c>
      <c r="AV10" s="91">
        <v>872.67793572582241</v>
      </c>
      <c r="AW10" s="91">
        <v>1055.743400512489</v>
      </c>
      <c r="AX10" s="91">
        <v>1215.9897396509739</v>
      </c>
      <c r="AY10" s="91">
        <v>1374.7526605629457</v>
      </c>
      <c r="AZ10" s="91">
        <v>1544.8792671883402</v>
      </c>
      <c r="BA10" s="91">
        <v>1697.4011143925438</v>
      </c>
      <c r="BB10" s="91">
        <v>1734.2316507479438</v>
      </c>
      <c r="BC10" s="91">
        <v>1417.517723054985</v>
      </c>
      <c r="BD10" s="91">
        <v>1.254222244882748</v>
      </c>
      <c r="BE10" s="91">
        <v>-0.59331149781370218</v>
      </c>
      <c r="BF10" s="91">
        <v>-0.52384880441667492</v>
      </c>
      <c r="BG10" s="91">
        <v>5.9138041660272644E-2</v>
      </c>
      <c r="BH10" s="91">
        <v>-1.9573220861383862E-2</v>
      </c>
      <c r="BI10" s="91">
        <v>0</v>
      </c>
      <c r="BJ10" s="91">
        <v>0</v>
      </c>
      <c r="BK10" s="91">
        <v>0</v>
      </c>
      <c r="BL10" s="91">
        <v>0</v>
      </c>
      <c r="BM10" s="91">
        <v>0</v>
      </c>
      <c r="BN10" s="91">
        <v>0</v>
      </c>
      <c r="BO10" s="91">
        <v>0</v>
      </c>
      <c r="BP10" s="91">
        <v>0</v>
      </c>
      <c r="BQ10" s="91">
        <v>0</v>
      </c>
      <c r="BR10" s="91">
        <v>0</v>
      </c>
      <c r="BS10" s="91">
        <v>0</v>
      </c>
      <c r="BT10" s="91">
        <v>0</v>
      </c>
      <c r="BU10" s="91">
        <v>0</v>
      </c>
      <c r="BV10" s="91">
        <v>0</v>
      </c>
      <c r="BW10" s="91">
        <v>0</v>
      </c>
      <c r="BX10" s="91">
        <v>0</v>
      </c>
      <c r="BY10" s="91">
        <v>0</v>
      </c>
      <c r="BZ10" s="91">
        <v>0</v>
      </c>
      <c r="CA10" s="91">
        <v>0</v>
      </c>
      <c r="CB10" s="92">
        <v>0</v>
      </c>
    </row>
    <row r="11" spans="1:80" ht="24.75" customHeight="1" x14ac:dyDescent="0.4">
      <c r="A11" s="89"/>
      <c r="B11" s="96" t="s">
        <v>200</v>
      </c>
      <c r="C11" s="165" t="s">
        <v>182</v>
      </c>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v>9.6890780820625118</v>
      </c>
      <c r="AI11" s="91">
        <v>8.2919157205842033</v>
      </c>
      <c r="AJ11" s="91">
        <v>6.9606135774189033</v>
      </c>
      <c r="AK11" s="91">
        <v>6.2974816690951734</v>
      </c>
      <c r="AL11" s="91">
        <v>5.8657106370908254</v>
      </c>
      <c r="AM11" s="91">
        <v>5.5982976610634729</v>
      </c>
      <c r="AN11" s="91">
        <v>5.2970691740275564</v>
      </c>
      <c r="AO11" s="91">
        <v>2.508827913099601</v>
      </c>
      <c r="AP11" s="91">
        <v>4.8180013549730418</v>
      </c>
      <c r="AQ11" s="91">
        <v>3.2714360882080049</v>
      </c>
      <c r="AR11" s="91">
        <v>2.8952424012207842</v>
      </c>
      <c r="AS11" s="91">
        <v>2.6929037886392142</v>
      </c>
      <c r="AT11" s="91">
        <v>2.8482197622007219</v>
      </c>
      <c r="AU11" s="91">
        <v>2.5530297360486149</v>
      </c>
      <c r="AV11" s="91">
        <v>3.3830441432350611</v>
      </c>
      <c r="AW11" s="91">
        <v>1.6509695647761662</v>
      </c>
      <c r="AX11" s="91">
        <v>1.6296210792688866</v>
      </c>
      <c r="AY11" s="91">
        <v>2.7249060334195905</v>
      </c>
      <c r="AZ11" s="91">
        <v>2.2784197705328024</v>
      </c>
      <c r="BA11" s="91">
        <v>2.3840753139792117</v>
      </c>
      <c r="BB11" s="91">
        <v>2.6536476301647176</v>
      </c>
      <c r="BC11" s="91">
        <v>2.0214296596408938</v>
      </c>
      <c r="BD11" s="91">
        <v>2.1185057513279486</v>
      </c>
      <c r="BE11" s="91">
        <v>2.3293902005265124</v>
      </c>
      <c r="BF11" s="91">
        <v>2.2544417277239028</v>
      </c>
      <c r="BG11" s="91">
        <v>0</v>
      </c>
      <c r="BH11" s="91">
        <v>0</v>
      </c>
      <c r="BI11" s="91">
        <v>0</v>
      </c>
      <c r="BJ11" s="91">
        <v>0</v>
      </c>
      <c r="BK11" s="91">
        <v>0</v>
      </c>
      <c r="BL11" s="91">
        <v>0</v>
      </c>
      <c r="BM11" s="91">
        <v>0</v>
      </c>
      <c r="BN11" s="91">
        <v>0</v>
      </c>
      <c r="BO11" s="91">
        <v>0</v>
      </c>
      <c r="BP11" s="91">
        <v>0</v>
      </c>
      <c r="BQ11" s="91">
        <v>0</v>
      </c>
      <c r="BR11" s="91">
        <v>0</v>
      </c>
      <c r="BS11" s="91">
        <v>0</v>
      </c>
      <c r="BT11" s="91">
        <v>0</v>
      </c>
      <c r="BU11" s="91">
        <v>0</v>
      </c>
      <c r="BV11" s="91">
        <v>0</v>
      </c>
      <c r="BW11" s="91">
        <v>0</v>
      </c>
      <c r="BX11" s="91">
        <v>0</v>
      </c>
      <c r="BY11" s="91">
        <v>0</v>
      </c>
      <c r="BZ11" s="91">
        <v>0</v>
      </c>
      <c r="CA11" s="91">
        <v>0</v>
      </c>
      <c r="CB11" s="92">
        <v>0</v>
      </c>
    </row>
    <row r="12" spans="1:80" x14ac:dyDescent="0.4">
      <c r="A12" s="89"/>
      <c r="B12" s="50" t="s">
        <v>289</v>
      </c>
      <c r="C12" s="165" t="s">
        <v>189</v>
      </c>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v>1392.8353195024147</v>
      </c>
      <c r="AI12" s="91">
        <v>1252.4128409938223</v>
      </c>
      <c r="AJ12" s="91">
        <v>1377.8035018618586</v>
      </c>
      <c r="AK12" s="91">
        <v>1777.0376427556268</v>
      </c>
      <c r="AL12" s="91">
        <v>2215.674252657338</v>
      </c>
      <c r="AM12" s="91">
        <v>2471.5436326226263</v>
      </c>
      <c r="AN12" s="91">
        <v>2703.5462335476036</v>
      </c>
      <c r="AO12" s="91">
        <v>2940.6466527518851</v>
      </c>
      <c r="AP12" s="91">
        <v>3000.5923704702536</v>
      </c>
      <c r="AQ12" s="91">
        <v>2945.8680454401383</v>
      </c>
      <c r="AR12" s="91">
        <v>2831.7761037679056</v>
      </c>
      <c r="AS12" s="91">
        <v>2816.6229101445829</v>
      </c>
      <c r="AT12" s="91">
        <v>2940.6163497918924</v>
      </c>
      <c r="AU12" s="91">
        <v>3617.0342184297351</v>
      </c>
      <c r="AV12" s="91">
        <v>4379.2863830581264</v>
      </c>
      <c r="AW12" s="91">
        <v>4741.3825476837501</v>
      </c>
      <c r="AX12" s="91">
        <v>4539.9890682935384</v>
      </c>
      <c r="AY12" s="91">
        <v>4345.2038772893975</v>
      </c>
      <c r="AZ12" s="91">
        <v>3713.4624814037902</v>
      </c>
      <c r="BA12" s="91">
        <v>3267.458630112752</v>
      </c>
      <c r="BB12" s="91">
        <v>3226.380052592508</v>
      </c>
      <c r="BC12" s="91">
        <v>3546.0636035039356</v>
      </c>
      <c r="BD12" s="91">
        <v>4296.0495307011679</v>
      </c>
      <c r="BE12" s="91">
        <v>4791.6239684065222</v>
      </c>
      <c r="BF12" s="91">
        <v>5147.5860957625873</v>
      </c>
      <c r="BG12" s="91">
        <v>5181.1062932054137</v>
      </c>
      <c r="BH12" s="91">
        <v>4401.0660888503871</v>
      </c>
      <c r="BI12" s="91">
        <v>3310.7148060682061</v>
      </c>
      <c r="BJ12" s="91">
        <v>2612.6533981575085</v>
      </c>
      <c r="BK12" s="91">
        <v>2157.0296538070152</v>
      </c>
      <c r="BL12" s="91">
        <v>1762.1934521153257</v>
      </c>
      <c r="BM12" s="91">
        <v>1044.4042055765481</v>
      </c>
      <c r="BN12" s="91">
        <v>741.41571110579264</v>
      </c>
      <c r="BO12" s="91">
        <v>520.18930106319499</v>
      </c>
      <c r="BP12" s="91">
        <v>330.26852304395476</v>
      </c>
      <c r="BQ12" s="91">
        <v>190.87322937660613</v>
      </c>
      <c r="BR12" s="91">
        <v>130.64405194398552</v>
      </c>
      <c r="BS12" s="91">
        <v>86.963595752529088</v>
      </c>
      <c r="BT12" s="91">
        <v>62.661330903225583</v>
      </c>
      <c r="BU12" s="91">
        <v>44.352310470182374</v>
      </c>
      <c r="BV12" s="91">
        <v>33.307845878119828</v>
      </c>
      <c r="BW12" s="91">
        <v>25.502906301287169</v>
      </c>
      <c r="BX12" s="91">
        <v>19.522208123915775</v>
      </c>
      <c r="BY12" s="91">
        <v>15.440030620627702</v>
      </c>
      <c r="BZ12" s="91">
        <v>12.045798289613643</v>
      </c>
      <c r="CA12" s="91">
        <v>0</v>
      </c>
      <c r="CB12" s="92">
        <v>0</v>
      </c>
    </row>
    <row r="13" spans="1:80" x14ac:dyDescent="0.4">
      <c r="A13" s="89"/>
      <c r="B13" s="50" t="s">
        <v>290</v>
      </c>
      <c r="C13" s="165" t="s">
        <v>189</v>
      </c>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v>0</v>
      </c>
      <c r="AI13" s="91">
        <v>0</v>
      </c>
      <c r="AJ13" s="91">
        <v>0</v>
      </c>
      <c r="AK13" s="91">
        <v>0</v>
      </c>
      <c r="AL13" s="91">
        <v>0</v>
      </c>
      <c r="AM13" s="91">
        <v>0</v>
      </c>
      <c r="AN13" s="91">
        <v>0</v>
      </c>
      <c r="AO13" s="91">
        <v>0</v>
      </c>
      <c r="AP13" s="91">
        <v>0</v>
      </c>
      <c r="AQ13" s="91">
        <v>0</v>
      </c>
      <c r="AR13" s="91">
        <v>0</v>
      </c>
      <c r="AS13" s="91">
        <v>0</v>
      </c>
      <c r="AT13" s="91">
        <v>0</v>
      </c>
      <c r="AU13" s="91">
        <v>0</v>
      </c>
      <c r="AV13" s="91">
        <v>0</v>
      </c>
      <c r="AW13" s="91">
        <v>0</v>
      </c>
      <c r="AX13" s="91">
        <v>0</v>
      </c>
      <c r="AY13" s="91">
        <v>0</v>
      </c>
      <c r="AZ13" s="91">
        <v>326.35700968716111</v>
      </c>
      <c r="BA13" s="91">
        <v>500.47382545365127</v>
      </c>
      <c r="BB13" s="91">
        <v>455.46568778854186</v>
      </c>
      <c r="BC13" s="91">
        <v>423.92012729775922</v>
      </c>
      <c r="BD13" s="91">
        <v>445.00292985883215</v>
      </c>
      <c r="BE13" s="91">
        <v>409.26128917927139</v>
      </c>
      <c r="BF13" s="91">
        <v>408.16265719087346</v>
      </c>
      <c r="BG13" s="91">
        <v>353.27838849880504</v>
      </c>
      <c r="BH13" s="91">
        <v>191.83304571111412</v>
      </c>
      <c r="BI13" s="91">
        <v>31.61767411484017</v>
      </c>
      <c r="BJ13" s="91">
        <v>15.57983969304899</v>
      </c>
      <c r="BK13" s="91">
        <v>0</v>
      </c>
      <c r="BL13" s="91">
        <v>0</v>
      </c>
      <c r="BM13" s="91">
        <v>0</v>
      </c>
      <c r="BN13" s="91">
        <v>0</v>
      </c>
      <c r="BO13" s="91">
        <v>0</v>
      </c>
      <c r="BP13" s="91">
        <v>0</v>
      </c>
      <c r="BQ13" s="91">
        <v>0</v>
      </c>
      <c r="BR13" s="91">
        <v>0</v>
      </c>
      <c r="BS13" s="91">
        <v>0</v>
      </c>
      <c r="BT13" s="91">
        <v>0</v>
      </c>
      <c r="BU13" s="91">
        <v>0</v>
      </c>
      <c r="BV13" s="91">
        <v>0</v>
      </c>
      <c r="BW13" s="91">
        <v>0</v>
      </c>
      <c r="BX13" s="91">
        <v>0</v>
      </c>
      <c r="BY13" s="91">
        <v>0</v>
      </c>
      <c r="BZ13" s="91">
        <v>0</v>
      </c>
      <c r="CA13" s="91">
        <v>0</v>
      </c>
      <c r="CB13" s="92">
        <v>0</v>
      </c>
    </row>
    <row r="14" spans="1:80" x14ac:dyDescent="0.4">
      <c r="A14" s="89"/>
      <c r="B14" s="50" t="s">
        <v>291</v>
      </c>
      <c r="C14" s="165" t="s">
        <v>179</v>
      </c>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v>44.092557200823194</v>
      </c>
      <c r="AI14" s="91">
        <v>48.259928949627408</v>
      </c>
      <c r="AJ14" s="91">
        <v>47.437397152113448</v>
      </c>
      <c r="AK14" s="91">
        <v>49.089466044706512</v>
      </c>
      <c r="AL14" s="91">
        <v>51.440375215424673</v>
      </c>
      <c r="AM14" s="91">
        <v>52.546100951161471</v>
      </c>
      <c r="AN14" s="91">
        <v>50.144418852644328</v>
      </c>
      <c r="AO14" s="91">
        <v>48.814104080304851</v>
      </c>
      <c r="AP14" s="91">
        <v>49.490798895036001</v>
      </c>
      <c r="AQ14" s="91">
        <v>48.760195242506143</v>
      </c>
      <c r="AR14" s="91">
        <v>47.955463212243203</v>
      </c>
      <c r="AS14" s="91">
        <v>47.512258194693523</v>
      </c>
      <c r="AT14" s="91">
        <v>48.534084203687726</v>
      </c>
      <c r="AU14" s="91">
        <v>53.092579695599468</v>
      </c>
      <c r="AV14" s="91">
        <v>3.3283354732909882</v>
      </c>
      <c r="AW14" s="91">
        <v>0</v>
      </c>
      <c r="AX14" s="91">
        <v>0</v>
      </c>
      <c r="AY14" s="91">
        <v>0</v>
      </c>
      <c r="AZ14" s="91">
        <v>0</v>
      </c>
      <c r="BA14" s="91">
        <v>0</v>
      </c>
      <c r="BB14" s="91">
        <v>0</v>
      </c>
      <c r="BC14" s="91">
        <v>0</v>
      </c>
      <c r="BD14" s="91">
        <v>0</v>
      </c>
      <c r="BE14" s="91">
        <v>0</v>
      </c>
      <c r="BF14" s="91">
        <v>0</v>
      </c>
      <c r="BG14" s="91">
        <v>0</v>
      </c>
      <c r="BH14" s="91">
        <v>0</v>
      </c>
      <c r="BI14" s="91">
        <v>0</v>
      </c>
      <c r="BJ14" s="91">
        <v>0</v>
      </c>
      <c r="BK14" s="91">
        <v>0</v>
      </c>
      <c r="BL14" s="91">
        <v>0</v>
      </c>
      <c r="BM14" s="91">
        <v>0</v>
      </c>
      <c r="BN14" s="91">
        <v>0</v>
      </c>
      <c r="BO14" s="91">
        <v>0</v>
      </c>
      <c r="BP14" s="91">
        <v>0</v>
      </c>
      <c r="BQ14" s="91">
        <v>0</v>
      </c>
      <c r="BR14" s="91">
        <v>0</v>
      </c>
      <c r="BS14" s="91">
        <v>0</v>
      </c>
      <c r="BT14" s="91">
        <v>0</v>
      </c>
      <c r="BU14" s="91">
        <v>0</v>
      </c>
      <c r="BV14" s="91">
        <v>0</v>
      </c>
      <c r="BW14" s="91">
        <v>0</v>
      </c>
      <c r="BX14" s="91">
        <v>0</v>
      </c>
      <c r="BY14" s="91">
        <v>0</v>
      </c>
      <c r="BZ14" s="91">
        <v>0</v>
      </c>
      <c r="CA14" s="91">
        <v>0</v>
      </c>
      <c r="CB14" s="92">
        <v>0</v>
      </c>
    </row>
    <row r="15" spans="1:80" x14ac:dyDescent="0.4">
      <c r="A15" s="89"/>
      <c r="B15" s="50" t="s">
        <v>239</v>
      </c>
      <c r="C15" s="165" t="s">
        <v>179</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v>0</v>
      </c>
      <c r="AI15" s="91">
        <v>0</v>
      </c>
      <c r="AJ15" s="91">
        <v>0</v>
      </c>
      <c r="AK15" s="91">
        <v>0</v>
      </c>
      <c r="AL15" s="91">
        <v>0</v>
      </c>
      <c r="AM15" s="91">
        <v>0</v>
      </c>
      <c r="AN15" s="91">
        <v>0</v>
      </c>
      <c r="AO15" s="91">
        <v>0</v>
      </c>
      <c r="AP15" s="91">
        <v>0</v>
      </c>
      <c r="AQ15" s="91">
        <v>0</v>
      </c>
      <c r="AR15" s="91">
        <v>0</v>
      </c>
      <c r="AS15" s="91">
        <v>0</v>
      </c>
      <c r="AT15" s="91">
        <v>0</v>
      </c>
      <c r="AU15" s="91">
        <v>0</v>
      </c>
      <c r="AV15" s="91">
        <v>0</v>
      </c>
      <c r="AW15" s="91">
        <v>4.2925208684180323E-2</v>
      </c>
      <c r="AX15" s="91">
        <v>2.7703558347571076E-2</v>
      </c>
      <c r="AY15" s="91">
        <v>0</v>
      </c>
      <c r="AZ15" s="91">
        <v>1.370707081202889E-2</v>
      </c>
      <c r="BA15" s="91">
        <v>1.8199048198314593E-2</v>
      </c>
      <c r="BB15" s="91">
        <v>0</v>
      </c>
      <c r="BC15" s="91">
        <v>8.9246342589001937E-2</v>
      </c>
      <c r="BD15" s="91">
        <v>88.61248505588955</v>
      </c>
      <c r="BE15" s="91">
        <v>9.4022016945428035</v>
      </c>
      <c r="BF15" s="91">
        <v>0.79995165601410612</v>
      </c>
      <c r="BG15" s="91">
        <v>0.65992753873244347</v>
      </c>
      <c r="BH15" s="91">
        <v>0.57597844786968144</v>
      </c>
      <c r="BI15" s="91">
        <v>0.65532755464532977</v>
      </c>
      <c r="BJ15" s="91">
        <v>0.49576691311379062</v>
      </c>
      <c r="BK15" s="91">
        <v>0.24828947115597261</v>
      </c>
      <c r="BL15" s="91">
        <v>0</v>
      </c>
      <c r="BM15" s="91">
        <v>0.34715324632703803</v>
      </c>
      <c r="BN15" s="91">
        <v>0.10713427908184386</v>
      </c>
      <c r="BO15" s="91">
        <v>0</v>
      </c>
      <c r="BP15" s="91">
        <v>0</v>
      </c>
      <c r="BQ15" s="91">
        <v>2.3402590684254261E-4</v>
      </c>
      <c r="BR15" s="91">
        <v>0.10933341947204023</v>
      </c>
      <c r="BS15" s="91">
        <v>0.26015972829989314</v>
      </c>
      <c r="BT15" s="91">
        <v>0.25414245457311413</v>
      </c>
      <c r="BU15" s="91">
        <v>0.3747396254337173</v>
      </c>
      <c r="BV15" s="91">
        <v>0.20383373792443799</v>
      </c>
      <c r="BW15" s="91">
        <v>0.21999999999999997</v>
      </c>
      <c r="BX15" s="91">
        <v>0.23536310388771212</v>
      </c>
      <c r="BY15" s="91">
        <v>0.2304882592763324</v>
      </c>
      <c r="BZ15" s="91">
        <v>0.22570882423270647</v>
      </c>
      <c r="CA15" s="91">
        <v>0.22112241591029763</v>
      </c>
      <c r="CB15" s="92">
        <v>0.21654903521099869</v>
      </c>
    </row>
    <row r="16" spans="1:80" ht="24.75" customHeight="1" x14ac:dyDescent="0.4">
      <c r="A16" s="89"/>
      <c r="B16" s="66" t="s">
        <v>292</v>
      </c>
      <c r="C16" s="165"/>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f t="shared" ref="AH16:CB16" si="0">SUM(AH6:AH15)</f>
        <v>10368.428953623519</v>
      </c>
      <c r="AI16" s="52">
        <f t="shared" si="0"/>
        <v>13248.008720602043</v>
      </c>
      <c r="AJ16" s="52">
        <f t="shared" si="0"/>
        <v>12117.044176416881</v>
      </c>
      <c r="AK16" s="52">
        <f t="shared" si="0"/>
        <v>12956.953608345777</v>
      </c>
      <c r="AL16" s="52">
        <f t="shared" si="0"/>
        <v>13590.893315501251</v>
      </c>
      <c r="AM16" s="52">
        <f t="shared" si="0"/>
        <v>14354.157360343746</v>
      </c>
      <c r="AN16" s="52">
        <f t="shared" si="0"/>
        <v>14761.871033677524</v>
      </c>
      <c r="AO16" s="52">
        <f t="shared" si="0"/>
        <v>14906.748541193378</v>
      </c>
      <c r="AP16" s="52">
        <f t="shared" si="0"/>
        <v>14694.617058148131</v>
      </c>
      <c r="AQ16" s="52">
        <f t="shared" si="0"/>
        <v>14293.609941598086</v>
      </c>
      <c r="AR16" s="52">
        <f t="shared" si="0"/>
        <v>13602.121671267969</v>
      </c>
      <c r="AS16" s="52">
        <f t="shared" si="0"/>
        <v>12981.049883186161</v>
      </c>
      <c r="AT16" s="52">
        <f t="shared" si="0"/>
        <v>12605.947727877616</v>
      </c>
      <c r="AU16" s="52">
        <f t="shared" si="0"/>
        <v>14025.263738001071</v>
      </c>
      <c r="AV16" s="52">
        <f t="shared" si="0"/>
        <v>15721.261829112433</v>
      </c>
      <c r="AW16" s="52">
        <f t="shared" si="0"/>
        <v>16791.354598483336</v>
      </c>
      <c r="AX16" s="52">
        <f t="shared" si="0"/>
        <v>16792.460020167531</v>
      </c>
      <c r="AY16" s="52">
        <f t="shared" si="0"/>
        <v>16938.474027279794</v>
      </c>
      <c r="AZ16" s="52">
        <f t="shared" si="0"/>
        <v>16845.093279478035</v>
      </c>
      <c r="BA16" s="52">
        <f t="shared" si="0"/>
        <v>16972.842691111047</v>
      </c>
      <c r="BB16" s="52">
        <f t="shared" si="0"/>
        <v>17117.980387145632</v>
      </c>
      <c r="BC16" s="52">
        <f t="shared" si="0"/>
        <v>18566.937881885045</v>
      </c>
      <c r="BD16" s="52">
        <f t="shared" si="0"/>
        <v>18353.214422144334</v>
      </c>
      <c r="BE16" s="52">
        <f t="shared" si="0"/>
        <v>18857.198027139573</v>
      </c>
      <c r="BF16" s="52">
        <f t="shared" si="0"/>
        <v>19229.743756318792</v>
      </c>
      <c r="BG16" s="52">
        <f t="shared" si="0"/>
        <v>6630.6762631804986</v>
      </c>
      <c r="BH16" s="52">
        <f t="shared" si="0"/>
        <v>5724.1052607780084</v>
      </c>
      <c r="BI16" s="52">
        <f t="shared" si="0"/>
        <v>4553.7248586795449</v>
      </c>
      <c r="BJ16" s="52">
        <f t="shared" si="0"/>
        <v>3868.3895495323177</v>
      </c>
      <c r="BK16" s="52">
        <f t="shared" si="0"/>
        <v>3448.1655872704232</v>
      </c>
      <c r="BL16" s="52">
        <f t="shared" si="0"/>
        <v>3100.9942277164973</v>
      </c>
      <c r="BM16" s="52">
        <f t="shared" si="0"/>
        <v>2464.4484555959366</v>
      </c>
      <c r="BN16" s="52">
        <f t="shared" si="0"/>
        <v>2170.2192744676804</v>
      </c>
      <c r="BO16" s="52">
        <f t="shared" si="0"/>
        <v>2036.4065689187014</v>
      </c>
      <c r="BP16" s="52">
        <f t="shared" si="0"/>
        <v>1901.6745684201089</v>
      </c>
      <c r="BQ16" s="52">
        <f t="shared" si="0"/>
        <v>1813.1923173459138</v>
      </c>
      <c r="BR16" s="52">
        <f t="shared" si="0"/>
        <v>2008.3409536122429</v>
      </c>
      <c r="BS16" s="52">
        <f t="shared" si="0"/>
        <v>2076.0463312353736</v>
      </c>
      <c r="BT16" s="52">
        <f t="shared" si="0"/>
        <v>2071.6701423777977</v>
      </c>
      <c r="BU16" s="52">
        <f t="shared" si="0"/>
        <v>2090.2601270022024</v>
      </c>
      <c r="BV16" s="52">
        <f t="shared" si="0"/>
        <v>2188.1621466674169</v>
      </c>
      <c r="BW16" s="52">
        <f t="shared" si="0"/>
        <v>2321.5049215305726</v>
      </c>
      <c r="BX16" s="52">
        <f t="shared" si="0"/>
        <v>2165.0075567785807</v>
      </c>
      <c r="BY16" s="52">
        <f t="shared" si="0"/>
        <v>2249.6524608747695</v>
      </c>
      <c r="BZ16" s="52">
        <f t="shared" si="0"/>
        <v>2355.4769343862699</v>
      </c>
      <c r="CA16" s="52">
        <f t="shared" si="0"/>
        <v>2462.9326327370168</v>
      </c>
      <c r="CB16" s="53">
        <f t="shared" si="0"/>
        <v>2582.1276963191603</v>
      </c>
    </row>
    <row r="17" spans="1:80" x14ac:dyDescent="0.4">
      <c r="A17" s="89"/>
      <c r="B17" s="166" t="s">
        <v>293</v>
      </c>
      <c r="C17" s="165"/>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f t="shared" ref="AH17:CB17" si="1">AH16-SUM(AH9:AH13,AH7)</f>
        <v>185.11956971602194</v>
      </c>
      <c r="AI17" s="52">
        <f t="shared" si="1"/>
        <v>187.3551273187386</v>
      </c>
      <c r="AJ17" s="52">
        <f t="shared" si="1"/>
        <v>187.93392644911728</v>
      </c>
      <c r="AK17" s="52">
        <f t="shared" si="1"/>
        <v>196.30010638324893</v>
      </c>
      <c r="AL17" s="52">
        <f t="shared" si="1"/>
        <v>210.75363862702397</v>
      </c>
      <c r="AM17" s="52">
        <f t="shared" si="1"/>
        <v>220.14542200948927</v>
      </c>
      <c r="AN17" s="52">
        <f t="shared" si="1"/>
        <v>222.5693026911722</v>
      </c>
      <c r="AO17" s="52">
        <f t="shared" si="1"/>
        <v>235.01680635771299</v>
      </c>
      <c r="AP17" s="52">
        <f t="shared" si="1"/>
        <v>243.29467786303758</v>
      </c>
      <c r="AQ17" s="52">
        <f t="shared" si="1"/>
        <v>254.11549666371866</v>
      </c>
      <c r="AR17" s="52">
        <f t="shared" si="1"/>
        <v>256.41948698671513</v>
      </c>
      <c r="AS17" s="52">
        <f t="shared" si="1"/>
        <v>258.5182810038732</v>
      </c>
      <c r="AT17" s="52">
        <f t="shared" si="1"/>
        <v>277.83350505767157</v>
      </c>
      <c r="AU17" s="52">
        <f t="shared" si="1"/>
        <v>317.79149321099248</v>
      </c>
      <c r="AV17" s="52">
        <f t="shared" si="1"/>
        <v>394.87191281716696</v>
      </c>
      <c r="AW17" s="52">
        <f t="shared" si="1"/>
        <v>536.95312913004454</v>
      </c>
      <c r="AX17" s="52">
        <f t="shared" si="1"/>
        <v>595.06013333281589</v>
      </c>
      <c r="AY17" s="52">
        <f t="shared" si="1"/>
        <v>692.53400567861172</v>
      </c>
      <c r="AZ17" s="52">
        <f t="shared" si="1"/>
        <v>675.10558910102554</v>
      </c>
      <c r="BA17" s="52">
        <f t="shared" si="1"/>
        <v>741.04061202726189</v>
      </c>
      <c r="BB17" s="52">
        <f t="shared" si="1"/>
        <v>789.3488163873044</v>
      </c>
      <c r="BC17" s="52">
        <f t="shared" si="1"/>
        <v>842.5293619528311</v>
      </c>
      <c r="BD17" s="52">
        <f t="shared" si="1"/>
        <v>974.28793442615279</v>
      </c>
      <c r="BE17" s="52">
        <f t="shared" si="1"/>
        <v>980.13459513089765</v>
      </c>
      <c r="BF17" s="52">
        <f t="shared" si="1"/>
        <v>1074.2984565215665</v>
      </c>
      <c r="BG17" s="52">
        <f t="shared" si="1"/>
        <v>1096.2324434346201</v>
      </c>
      <c r="BH17" s="52">
        <f t="shared" si="1"/>
        <v>1131.2256994373683</v>
      </c>
      <c r="BI17" s="52">
        <f t="shared" si="1"/>
        <v>1211.3923784964986</v>
      </c>
      <c r="BJ17" s="52">
        <f t="shared" si="1"/>
        <v>1240.1563116817601</v>
      </c>
      <c r="BK17" s="52">
        <f t="shared" si="1"/>
        <v>1291.135933463408</v>
      </c>
      <c r="BL17" s="52">
        <f t="shared" si="1"/>
        <v>1338.8007756011716</v>
      </c>
      <c r="BM17" s="52">
        <f t="shared" si="1"/>
        <v>1420.0442500193885</v>
      </c>
      <c r="BN17" s="52">
        <f t="shared" si="1"/>
        <v>1428.8035633618879</v>
      </c>
      <c r="BO17" s="52">
        <f t="shared" si="1"/>
        <v>1516.2172678555064</v>
      </c>
      <c r="BP17" s="52">
        <f t="shared" si="1"/>
        <v>1571.4060453761542</v>
      </c>
      <c r="BQ17" s="52">
        <f t="shared" si="1"/>
        <v>1622.3190879693077</v>
      </c>
      <c r="BR17" s="52">
        <f t="shared" si="1"/>
        <v>1877.6969016682574</v>
      </c>
      <c r="BS17" s="52">
        <f t="shared" si="1"/>
        <v>1989.0827354828446</v>
      </c>
      <c r="BT17" s="52">
        <f t="shared" si="1"/>
        <v>2009.008811474572</v>
      </c>
      <c r="BU17" s="52">
        <f t="shared" si="1"/>
        <v>2045.90781653202</v>
      </c>
      <c r="BV17" s="52">
        <f t="shared" si="1"/>
        <v>2154.8543007892972</v>
      </c>
      <c r="BW17" s="52">
        <f t="shared" si="1"/>
        <v>2296.0020152292855</v>
      </c>
      <c r="BX17" s="52">
        <f t="shared" si="1"/>
        <v>2145.4853486546649</v>
      </c>
      <c r="BY17" s="52">
        <f t="shared" si="1"/>
        <v>2234.212430254142</v>
      </c>
      <c r="BZ17" s="52">
        <f t="shared" si="1"/>
        <v>2343.4311360966562</v>
      </c>
      <c r="CA17" s="52">
        <f t="shared" si="1"/>
        <v>2462.9326327370168</v>
      </c>
      <c r="CB17" s="53">
        <f t="shared" si="1"/>
        <v>2582.1276963191603</v>
      </c>
    </row>
    <row r="18" spans="1:80" ht="12.75" customHeight="1" x14ac:dyDescent="0.4">
      <c r="A18" s="89"/>
      <c r="C18" s="165"/>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3"/>
    </row>
    <row r="19" spans="1:80" ht="27" customHeight="1" x14ac:dyDescent="0.4">
      <c r="A19" s="89"/>
      <c r="B19" s="66" t="s">
        <v>294</v>
      </c>
      <c r="C19" s="165"/>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2"/>
    </row>
    <row r="20" spans="1:80" x14ac:dyDescent="0.4">
      <c r="A20" s="89"/>
      <c r="B20" s="96" t="s">
        <v>178</v>
      </c>
      <c r="C20" s="165" t="s">
        <v>179</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v>5.2871028110962293</v>
      </c>
      <c r="BR20" s="91">
        <v>6.6038092748336332</v>
      </c>
      <c r="BS20" s="91">
        <v>7.5183292133665658</v>
      </c>
      <c r="BT20" s="91">
        <v>7.7814195001443904</v>
      </c>
      <c r="BU20" s="91">
        <v>8.5577229170150488</v>
      </c>
      <c r="BV20" s="91">
        <v>9.3236473785187908</v>
      </c>
      <c r="BW20" s="91">
        <v>10.002221180695424</v>
      </c>
      <c r="BX20" s="91">
        <v>10.551287805099506</v>
      </c>
      <c r="BY20" s="91">
        <v>11.254993297212579</v>
      </c>
      <c r="BZ20" s="91">
        <v>11.966387634269045</v>
      </c>
      <c r="CA20" s="91">
        <v>12.716290245266061</v>
      </c>
      <c r="CB20" s="92">
        <v>13.425927249380557</v>
      </c>
    </row>
    <row r="21" spans="1:80" x14ac:dyDescent="0.4">
      <c r="A21" s="89"/>
      <c r="B21" s="50" t="s">
        <v>180</v>
      </c>
      <c r="C21" s="165" t="s">
        <v>179</v>
      </c>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v>228.15036691347197</v>
      </c>
      <c r="AI21" s="91">
        <v>235.62911652771882</v>
      </c>
      <c r="AJ21" s="91">
        <v>244.09015001274054</v>
      </c>
      <c r="AK21" s="91">
        <v>283.37464404882536</v>
      </c>
      <c r="AL21" s="91">
        <v>315.47804335656605</v>
      </c>
      <c r="AM21" s="91">
        <v>367.02768892448762</v>
      </c>
      <c r="AN21" s="91">
        <v>394.21036001647718</v>
      </c>
      <c r="AO21" s="91">
        <v>431.08663576782158</v>
      </c>
      <c r="AP21" s="91">
        <v>468.20005289289173</v>
      </c>
      <c r="AQ21" s="91">
        <v>498.28209624660224</v>
      </c>
      <c r="AR21" s="91">
        <v>506.03151797371504</v>
      </c>
      <c r="AS21" s="91">
        <v>531.71931817192274</v>
      </c>
      <c r="AT21" s="91">
        <v>571.73927599727358</v>
      </c>
      <c r="AU21" s="91">
        <v>633.76559397854169</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0</v>
      </c>
      <c r="BM21" s="91">
        <v>0</v>
      </c>
      <c r="BN21" s="91">
        <v>0</v>
      </c>
      <c r="BO21" s="91">
        <v>0</v>
      </c>
      <c r="BP21" s="91">
        <v>0</v>
      </c>
      <c r="BQ21" s="91">
        <v>0</v>
      </c>
      <c r="BR21" s="91">
        <v>0</v>
      </c>
      <c r="BS21" s="91">
        <v>0</v>
      </c>
      <c r="BT21" s="91">
        <v>0</v>
      </c>
      <c r="BU21" s="91">
        <v>0</v>
      </c>
      <c r="BV21" s="91">
        <v>0</v>
      </c>
      <c r="BW21" s="91">
        <v>0</v>
      </c>
      <c r="BX21" s="91">
        <v>0</v>
      </c>
      <c r="BY21" s="91">
        <v>0</v>
      </c>
      <c r="BZ21" s="91">
        <v>0</v>
      </c>
      <c r="CA21" s="91">
        <v>0</v>
      </c>
      <c r="CB21" s="92">
        <v>0</v>
      </c>
    </row>
    <row r="22" spans="1:80" x14ac:dyDescent="0.4">
      <c r="A22" s="89"/>
      <c r="B22" s="50" t="s">
        <v>181</v>
      </c>
      <c r="C22" s="165"/>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f t="shared" ref="AH22:CB22" si="2">SUM(AH23:AH25)</f>
        <v>2098.6367676721497</v>
      </c>
      <c r="AI22" s="91">
        <f t="shared" si="2"/>
        <v>2038.5264859408373</v>
      </c>
      <c r="AJ22" s="91">
        <f t="shared" si="2"/>
        <v>1937.7846227549385</v>
      </c>
      <c r="AK22" s="91">
        <f t="shared" si="2"/>
        <v>1897.7167136460944</v>
      </c>
      <c r="AL22" s="91">
        <f t="shared" si="2"/>
        <v>1873.885331356063</v>
      </c>
      <c r="AM22" s="91">
        <f t="shared" si="2"/>
        <v>1893.5308111810193</v>
      </c>
      <c r="AN22" s="91">
        <f t="shared" si="2"/>
        <v>1828.7085683117396</v>
      </c>
      <c r="AO22" s="91">
        <f t="shared" si="2"/>
        <v>1756.3941905413201</v>
      </c>
      <c r="AP22" s="91">
        <f t="shared" si="2"/>
        <v>1745.2233353546048</v>
      </c>
      <c r="AQ22" s="91">
        <f t="shared" si="2"/>
        <v>1676.5715215977509</v>
      </c>
      <c r="AR22" s="91">
        <f t="shared" si="2"/>
        <v>1589.72835449236</v>
      </c>
      <c r="AS22" s="91">
        <f t="shared" si="2"/>
        <v>1451.0500626863966</v>
      </c>
      <c r="AT22" s="91">
        <f t="shared" si="2"/>
        <v>1423.6726586586124</v>
      </c>
      <c r="AU22" s="91">
        <f t="shared" si="2"/>
        <v>1498.8528187155532</v>
      </c>
      <c r="AV22" s="91">
        <f t="shared" si="2"/>
        <v>1441.6043463475467</v>
      </c>
      <c r="AW22" s="91">
        <f t="shared" si="2"/>
        <v>1441.6325561399269</v>
      </c>
      <c r="AX22" s="91">
        <f t="shared" si="2"/>
        <v>1399.94747010573</v>
      </c>
      <c r="AY22" s="91">
        <f t="shared" si="2"/>
        <v>1348.5693348762993</v>
      </c>
      <c r="AZ22" s="91">
        <f t="shared" si="2"/>
        <v>1263.9156906513285</v>
      </c>
      <c r="BA22" s="91">
        <f t="shared" si="2"/>
        <v>1285.4307668347346</v>
      </c>
      <c r="BB22" s="91">
        <f t="shared" si="2"/>
        <v>1254.2428737327516</v>
      </c>
      <c r="BC22" s="91">
        <f t="shared" si="2"/>
        <v>1297.8825393868226</v>
      </c>
      <c r="BD22" s="91">
        <f t="shared" si="2"/>
        <v>1263.3328069245172</v>
      </c>
      <c r="BE22" s="91">
        <f t="shared" si="2"/>
        <v>1405.1167623863787</v>
      </c>
      <c r="BF22" s="91">
        <f t="shared" si="2"/>
        <v>1349.5201915292535</v>
      </c>
      <c r="BG22" s="91">
        <f t="shared" si="2"/>
        <v>1221.2140623971725</v>
      </c>
      <c r="BH22" s="91">
        <f t="shared" si="2"/>
        <v>1079.8229823351294</v>
      </c>
      <c r="BI22" s="91">
        <f t="shared" si="2"/>
        <v>1001.9159642563689</v>
      </c>
      <c r="BJ22" s="91">
        <f t="shared" si="2"/>
        <v>889.76691981870999</v>
      </c>
      <c r="BK22" s="91">
        <f t="shared" si="2"/>
        <v>815.92255518236368</v>
      </c>
      <c r="BL22" s="91">
        <f t="shared" si="2"/>
        <v>737.65649255395874</v>
      </c>
      <c r="BM22" s="91">
        <f t="shared" si="2"/>
        <v>712.35718974518534</v>
      </c>
      <c r="BN22" s="91">
        <f t="shared" si="2"/>
        <v>659.53806772507619</v>
      </c>
      <c r="BO22" s="91">
        <f t="shared" si="2"/>
        <v>641.92175396124571</v>
      </c>
      <c r="BP22" s="91">
        <f t="shared" si="2"/>
        <v>637.61094001902336</v>
      </c>
      <c r="BQ22" s="91">
        <f t="shared" si="2"/>
        <v>624.9439255805529</v>
      </c>
      <c r="BR22" s="91">
        <f t="shared" si="2"/>
        <v>610.49312277518789</v>
      </c>
      <c r="BS22" s="91">
        <f t="shared" si="2"/>
        <v>609.31906808065855</v>
      </c>
      <c r="BT22" s="91">
        <f t="shared" si="2"/>
        <v>585.034569019522</v>
      </c>
      <c r="BU22" s="91">
        <f t="shared" si="2"/>
        <v>519.74402978251908</v>
      </c>
      <c r="BV22" s="91">
        <f t="shared" si="2"/>
        <v>470.5381418592014</v>
      </c>
      <c r="BW22" s="91">
        <f t="shared" si="2"/>
        <v>500.15620627323722</v>
      </c>
      <c r="BX22" s="91">
        <f t="shared" si="2"/>
        <v>390.39067621091584</v>
      </c>
      <c r="BY22" s="91">
        <f t="shared" si="2"/>
        <v>352.37413165808744</v>
      </c>
      <c r="BZ22" s="91">
        <f t="shared" si="2"/>
        <v>319.35345526616453</v>
      </c>
      <c r="CA22" s="91">
        <f t="shared" si="2"/>
        <v>290.44997301833638</v>
      </c>
      <c r="CB22" s="92">
        <f t="shared" si="2"/>
        <v>264.32160108571111</v>
      </c>
    </row>
    <row r="23" spans="1:80" x14ac:dyDescent="0.4">
      <c r="A23" s="89"/>
      <c r="B23" s="64" t="s">
        <v>295</v>
      </c>
      <c r="C23" s="165" t="s">
        <v>182</v>
      </c>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v>0</v>
      </c>
      <c r="AI23" s="91">
        <v>0</v>
      </c>
      <c r="AJ23" s="91">
        <v>0</v>
      </c>
      <c r="AK23" s="91">
        <v>0</v>
      </c>
      <c r="AL23" s="91">
        <v>0</v>
      </c>
      <c r="AM23" s="91">
        <v>0</v>
      </c>
      <c r="AN23" s="91">
        <v>0</v>
      </c>
      <c r="AO23" s="91">
        <v>0</v>
      </c>
      <c r="AP23" s="91">
        <v>0</v>
      </c>
      <c r="AQ23" s="91">
        <v>0</v>
      </c>
      <c r="AR23" s="91">
        <v>0</v>
      </c>
      <c r="AS23" s="91">
        <v>0</v>
      </c>
      <c r="AT23" s="91">
        <v>0</v>
      </c>
      <c r="AU23" s="91">
        <v>0</v>
      </c>
      <c r="AV23" s="91">
        <v>0</v>
      </c>
      <c r="AW23" s="91">
        <v>0</v>
      </c>
      <c r="AX23" s="91">
        <v>0</v>
      </c>
      <c r="AY23" s="91">
        <v>0</v>
      </c>
      <c r="AZ23" s="91">
        <v>0</v>
      </c>
      <c r="BA23" s="91">
        <v>0</v>
      </c>
      <c r="BB23" s="91">
        <v>0</v>
      </c>
      <c r="BC23" s="91">
        <v>0</v>
      </c>
      <c r="BD23" s="91">
        <v>0</v>
      </c>
      <c r="BE23" s="91">
        <v>0</v>
      </c>
      <c r="BF23" s="91">
        <v>0</v>
      </c>
      <c r="BG23" s="91">
        <v>0</v>
      </c>
      <c r="BH23" s="91">
        <v>0</v>
      </c>
      <c r="BI23" s="91">
        <v>0</v>
      </c>
      <c r="BJ23" s="91">
        <v>0</v>
      </c>
      <c r="BK23" s="91">
        <v>0</v>
      </c>
      <c r="BL23" s="91">
        <v>0</v>
      </c>
      <c r="BM23" s="91">
        <v>0</v>
      </c>
      <c r="BN23" s="91">
        <v>0</v>
      </c>
      <c r="BO23" s="91">
        <v>0</v>
      </c>
      <c r="BP23" s="91">
        <v>0</v>
      </c>
      <c r="BQ23" s="91">
        <v>0</v>
      </c>
      <c r="BR23" s="91">
        <v>0</v>
      </c>
      <c r="BS23" s="91">
        <v>0</v>
      </c>
      <c r="BT23" s="91">
        <v>0</v>
      </c>
      <c r="BU23" s="91">
        <v>114.42075465941447</v>
      </c>
      <c r="BV23" s="91">
        <v>188.51070427979974</v>
      </c>
      <c r="BW23" s="91">
        <v>220.2178362108375</v>
      </c>
      <c r="BX23" s="91">
        <v>192.22298674122464</v>
      </c>
      <c r="BY23" s="91">
        <v>190.25192361162081</v>
      </c>
      <c r="BZ23" s="91">
        <v>186.72443097610926</v>
      </c>
      <c r="CA23" s="91">
        <v>182.55270763254154</v>
      </c>
      <c r="CB23" s="92">
        <v>177.92942310455965</v>
      </c>
    </row>
    <row r="24" spans="1:80" x14ac:dyDescent="0.4">
      <c r="A24" s="89"/>
      <c r="B24" s="64" t="s">
        <v>296</v>
      </c>
      <c r="C24" s="165" t="s">
        <v>182</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v>2098.6367676721497</v>
      </c>
      <c r="AI24" s="91">
        <v>2038.061849474157</v>
      </c>
      <c r="AJ24" s="91">
        <v>1930.9774763004696</v>
      </c>
      <c r="AK24" s="91">
        <v>1881.7886684235398</v>
      </c>
      <c r="AL24" s="91">
        <v>1848.1268130528956</v>
      </c>
      <c r="AM24" s="91">
        <v>1852.8105184434464</v>
      </c>
      <c r="AN24" s="91">
        <v>1761.9629945090087</v>
      </c>
      <c r="AO24" s="91">
        <v>1677.3542095046464</v>
      </c>
      <c r="AP24" s="91">
        <v>1653.8951350603481</v>
      </c>
      <c r="AQ24" s="91">
        <v>1569.1892256809563</v>
      </c>
      <c r="AR24" s="91">
        <v>1463.6048246530545</v>
      </c>
      <c r="AS24" s="91">
        <v>1303.8308547125355</v>
      </c>
      <c r="AT24" s="91">
        <v>1255.5019140530787</v>
      </c>
      <c r="AU24" s="91">
        <v>1295.2797280763816</v>
      </c>
      <c r="AV24" s="91">
        <v>1219.4359792555742</v>
      </c>
      <c r="AW24" s="91">
        <v>1193.6241741249953</v>
      </c>
      <c r="AX24" s="91">
        <v>1143.5060263335629</v>
      </c>
      <c r="AY24" s="91">
        <v>1082.3233605571154</v>
      </c>
      <c r="AZ24" s="91">
        <v>987.62610318921702</v>
      </c>
      <c r="BA24" s="91">
        <v>994.08416502370142</v>
      </c>
      <c r="BB24" s="91">
        <v>953.61236446711098</v>
      </c>
      <c r="BC24" s="91">
        <v>967.30518248679914</v>
      </c>
      <c r="BD24" s="91">
        <v>920.80142060567323</v>
      </c>
      <c r="BE24" s="91">
        <v>1060.9984784383532</v>
      </c>
      <c r="BF24" s="91">
        <v>1040.0576935845625</v>
      </c>
      <c r="BG24" s="91">
        <v>954.24852215208068</v>
      </c>
      <c r="BH24" s="91">
        <v>854.17906190909184</v>
      </c>
      <c r="BI24" s="91">
        <v>810.79181879478801</v>
      </c>
      <c r="BJ24" s="91">
        <v>730.17983682818897</v>
      </c>
      <c r="BK24" s="91">
        <v>679.44983118867719</v>
      </c>
      <c r="BL24" s="91">
        <v>624.10537485367468</v>
      </c>
      <c r="BM24" s="91">
        <v>610.79927226697782</v>
      </c>
      <c r="BN24" s="91">
        <v>576.91851759760004</v>
      </c>
      <c r="BO24" s="91">
        <v>564.70829744556602</v>
      </c>
      <c r="BP24" s="91">
        <v>568.13687754283023</v>
      </c>
      <c r="BQ24" s="91">
        <v>553.40652029575267</v>
      </c>
      <c r="BR24" s="91">
        <v>554.28425967439034</v>
      </c>
      <c r="BS24" s="91">
        <v>559.91738565088679</v>
      </c>
      <c r="BT24" s="91">
        <v>543.20786836050956</v>
      </c>
      <c r="BU24" s="91">
        <v>350.22448593709851</v>
      </c>
      <c r="BV24" s="91">
        <v>243.68922390751877</v>
      </c>
      <c r="BW24" s="91">
        <v>241.88413981258816</v>
      </c>
      <c r="BX24" s="91">
        <v>171.22919268030205</v>
      </c>
      <c r="BY24" s="91">
        <v>140.08365780330814</v>
      </c>
      <c r="BZ24" s="91">
        <v>114.59971509954815</v>
      </c>
      <c r="CA24" s="91">
        <v>93.229939218964503</v>
      </c>
      <c r="CB24" s="92">
        <v>74.648207935370948</v>
      </c>
    </row>
    <row r="25" spans="1:80" x14ac:dyDescent="0.4">
      <c r="A25" s="89"/>
      <c r="B25" s="64" t="s">
        <v>297</v>
      </c>
      <c r="C25" s="165" t="s">
        <v>182</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v>0</v>
      </c>
      <c r="AI25" s="91">
        <v>0.46463646668039776</v>
      </c>
      <c r="AJ25" s="91">
        <v>6.8071464544689464</v>
      </c>
      <c r="AK25" s="91">
        <v>15.928045222554672</v>
      </c>
      <c r="AL25" s="91">
        <v>25.758518303167428</v>
      </c>
      <c r="AM25" s="91">
        <v>40.720292737572926</v>
      </c>
      <c r="AN25" s="91">
        <v>66.745573802730775</v>
      </c>
      <c r="AO25" s="91">
        <v>79.03998103667368</v>
      </c>
      <c r="AP25" s="91">
        <v>91.328200294256604</v>
      </c>
      <c r="AQ25" s="91">
        <v>107.38229591679459</v>
      </c>
      <c r="AR25" s="91">
        <v>126.12352983930558</v>
      </c>
      <c r="AS25" s="91">
        <v>147.21920797386113</v>
      </c>
      <c r="AT25" s="91">
        <v>168.17074460553363</v>
      </c>
      <c r="AU25" s="91">
        <v>203.57309063917168</v>
      </c>
      <c r="AV25" s="91">
        <v>222.16836709197247</v>
      </c>
      <c r="AW25" s="91">
        <v>248.00838201493164</v>
      </c>
      <c r="AX25" s="91">
        <v>256.44144377216713</v>
      </c>
      <c r="AY25" s="91">
        <v>266.24597431918403</v>
      </c>
      <c r="AZ25" s="91">
        <v>276.28958746211163</v>
      </c>
      <c r="BA25" s="91">
        <v>291.34660181103322</v>
      </c>
      <c r="BB25" s="91">
        <v>300.63050926564063</v>
      </c>
      <c r="BC25" s="91">
        <v>330.57735690002352</v>
      </c>
      <c r="BD25" s="91">
        <v>342.53138631884389</v>
      </c>
      <c r="BE25" s="91">
        <v>344.11828394802541</v>
      </c>
      <c r="BF25" s="91">
        <v>309.46249794469105</v>
      </c>
      <c r="BG25" s="91">
        <v>266.96554024509174</v>
      </c>
      <c r="BH25" s="91">
        <v>225.64392042603762</v>
      </c>
      <c r="BI25" s="91">
        <v>191.12414546158089</v>
      </c>
      <c r="BJ25" s="91">
        <v>159.587082990521</v>
      </c>
      <c r="BK25" s="91">
        <v>136.47272399368646</v>
      </c>
      <c r="BL25" s="91">
        <v>113.55111770028404</v>
      </c>
      <c r="BM25" s="91">
        <v>101.5579174782075</v>
      </c>
      <c r="BN25" s="91">
        <v>82.619550127476131</v>
      </c>
      <c r="BO25" s="91">
        <v>77.213456515679681</v>
      </c>
      <c r="BP25" s="91">
        <v>69.474062476193126</v>
      </c>
      <c r="BQ25" s="91">
        <v>71.537405284800215</v>
      </c>
      <c r="BR25" s="91">
        <v>56.208863100797494</v>
      </c>
      <c r="BS25" s="91">
        <v>49.401682429771824</v>
      </c>
      <c r="BT25" s="91">
        <v>41.826700659012396</v>
      </c>
      <c r="BU25" s="91">
        <v>55.098789186006165</v>
      </c>
      <c r="BV25" s="91">
        <v>38.338213671882905</v>
      </c>
      <c r="BW25" s="91">
        <v>38.054230249811567</v>
      </c>
      <c r="BX25" s="91">
        <v>26.938496789389159</v>
      </c>
      <c r="BY25" s="91">
        <v>22.038550243158504</v>
      </c>
      <c r="BZ25" s="91">
        <v>18.029309190507149</v>
      </c>
      <c r="CA25" s="91">
        <v>14.667326166830298</v>
      </c>
      <c r="CB25" s="92">
        <v>11.743970045780493</v>
      </c>
    </row>
    <row r="26" spans="1:80" ht="25.5" customHeight="1" x14ac:dyDescent="0.4">
      <c r="A26" s="89"/>
      <c r="B26" s="96" t="s">
        <v>183</v>
      </c>
      <c r="C26" s="165" t="s">
        <v>179</v>
      </c>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v>19.378156164125024</v>
      </c>
      <c r="AI26" s="91">
        <v>16.583831441168407</v>
      </c>
      <c r="AJ26" s="91">
        <v>17.40153394354726</v>
      </c>
      <c r="AK26" s="91">
        <v>18.89244500728552</v>
      </c>
      <c r="AL26" s="91">
        <v>23.462842548363302</v>
      </c>
      <c r="AM26" s="91">
        <v>27.991488305317365</v>
      </c>
      <c r="AN26" s="91">
        <v>29.133880457151562</v>
      </c>
      <c r="AO26" s="91">
        <v>32.614762870294811</v>
      </c>
      <c r="AP26" s="91">
        <v>250.5360704585982</v>
      </c>
      <c r="AQ26" s="91">
        <v>419.13392777813067</v>
      </c>
      <c r="AR26" s="91">
        <v>371.36623279209022</v>
      </c>
      <c r="AS26" s="91">
        <v>364.94709115527399</v>
      </c>
      <c r="AT26" s="91">
        <v>382.00301414119554</v>
      </c>
      <c r="AU26" s="91">
        <v>468.55006916714501</v>
      </c>
      <c r="AV26" s="91">
        <v>554.7742044162444</v>
      </c>
      <c r="AW26" s="91">
        <v>692.96624158365364</v>
      </c>
      <c r="AX26" s="91">
        <v>814.88813004894223</v>
      </c>
      <c r="AY26" s="91">
        <v>928.13142807810971</v>
      </c>
      <c r="AZ26" s="91">
        <v>1065.869020109285</v>
      </c>
      <c r="BA26" s="91">
        <v>1075.5809377049227</v>
      </c>
      <c r="BB26" s="91">
        <v>1110.9760989654176</v>
      </c>
      <c r="BC26" s="91">
        <v>1184.2399907440833</v>
      </c>
      <c r="BD26" s="91">
        <v>1181.4095043105547</v>
      </c>
      <c r="BE26" s="91">
        <v>1254.4880519132992</v>
      </c>
      <c r="BF26" s="91">
        <v>1334.1419081669908</v>
      </c>
      <c r="BG26" s="91">
        <v>1404.7286570166764</v>
      </c>
      <c r="BH26" s="91">
        <v>1419.980209421826</v>
      </c>
      <c r="BI26" s="91">
        <v>1459.4348150945148</v>
      </c>
      <c r="BJ26" s="91">
        <v>1455.4845717459125</v>
      </c>
      <c r="BK26" s="91">
        <v>1533.9286694936568</v>
      </c>
      <c r="BL26" s="91">
        <v>1593.429055010972</v>
      </c>
      <c r="BM26" s="91">
        <v>1722.2965355473361</v>
      </c>
      <c r="BN26" s="91">
        <v>1787.2092932031233</v>
      </c>
      <c r="BO26" s="91">
        <v>1950.6558618611152</v>
      </c>
      <c r="BP26" s="91">
        <v>2126.9001567264258</v>
      </c>
      <c r="BQ26" s="91">
        <v>2263.5496877049504</v>
      </c>
      <c r="BR26" s="91">
        <v>2486.7442132411174</v>
      </c>
      <c r="BS26" s="91">
        <v>2713.8565012759459</v>
      </c>
      <c r="BT26" s="91">
        <v>2781.5025687153616</v>
      </c>
      <c r="BU26" s="91">
        <v>2905.5133597212043</v>
      </c>
      <c r="BV26" s="91">
        <v>2910.1489600194313</v>
      </c>
      <c r="BW26" s="91">
        <v>2894.9351226103954</v>
      </c>
      <c r="BX26" s="91">
        <v>2971.7642226587445</v>
      </c>
      <c r="BY26" s="91">
        <v>3070.474739419441</v>
      </c>
      <c r="BZ26" s="91">
        <v>3220.8278004392173</v>
      </c>
      <c r="CA26" s="91">
        <v>3409.6593827618203</v>
      </c>
      <c r="CB26" s="92">
        <v>3604.813714724085</v>
      </c>
    </row>
    <row r="27" spans="1:80" x14ac:dyDescent="0.4">
      <c r="A27" s="89"/>
      <c r="B27" s="50" t="s">
        <v>298</v>
      </c>
      <c r="C27" s="165" t="s">
        <v>179</v>
      </c>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v>24.222695205156278</v>
      </c>
      <c r="AI27" s="91">
        <v>20.729789301460507</v>
      </c>
      <c r="AJ27" s="91">
        <v>17.40153394354726</v>
      </c>
      <c r="AK27" s="91">
        <v>18.89244500728552</v>
      </c>
      <c r="AL27" s="91">
        <v>17.597131911272474</v>
      </c>
      <c r="AM27" s="91">
        <v>16.794892983190419</v>
      </c>
      <c r="AN27" s="91">
        <v>15.89120752208267</v>
      </c>
      <c r="AO27" s="91">
        <v>17.561795391697206</v>
      </c>
      <c r="AP27" s="91">
        <v>19.272005419892167</v>
      </c>
      <c r="AQ27" s="91">
        <v>20.233170618073082</v>
      </c>
      <c r="AR27" s="91">
        <v>18.43361434150038</v>
      </c>
      <c r="AS27" s="91">
        <v>17.423385619926194</v>
      </c>
      <c r="AT27" s="91">
        <v>17.153591746432589</v>
      </c>
      <c r="AU27" s="91">
        <v>18.525519648254868</v>
      </c>
      <c r="AV27" s="91">
        <v>21.402828772176616</v>
      </c>
      <c r="AW27" s="91">
        <v>22.983147311249009</v>
      </c>
      <c r="AX27" s="91">
        <v>20.534855219867243</v>
      </c>
      <c r="AY27" s="91">
        <v>23.369908804923391</v>
      </c>
      <c r="AZ27" s="91">
        <v>23.513718474101562</v>
      </c>
      <c r="BA27" s="91">
        <v>23.92416544403439</v>
      </c>
      <c r="BB27" s="91">
        <v>23.991841770526928</v>
      </c>
      <c r="BC27" s="91">
        <v>23.981979692707974</v>
      </c>
      <c r="BD27" s="91">
        <v>23.668319764491724</v>
      </c>
      <c r="BE27" s="91">
        <v>23.56566852798812</v>
      </c>
      <c r="BF27" s="91">
        <v>24.206987787976153</v>
      </c>
      <c r="BG27" s="91">
        <v>25.59083024674597</v>
      </c>
      <c r="BH27" s="91">
        <v>25.791482479199491</v>
      </c>
      <c r="BI27" s="91">
        <v>25.054286470933853</v>
      </c>
      <c r="BJ27" s="91">
        <v>24.475652871613011</v>
      </c>
      <c r="BK27" s="91">
        <v>24.868441478958268</v>
      </c>
      <c r="BL27" s="91">
        <v>268.09700921430453</v>
      </c>
      <c r="BM27" s="91">
        <v>38.662304510379492</v>
      </c>
      <c r="BN27" s="91">
        <v>37.785664788039263</v>
      </c>
      <c r="BO27" s="91">
        <v>37.049024257023952</v>
      </c>
      <c r="BP27" s="91">
        <v>36.610931862175669</v>
      </c>
      <c r="BQ27" s="91">
        <v>35.643050120582977</v>
      </c>
      <c r="BR27" s="91">
        <v>36.401163212380368</v>
      </c>
      <c r="BS27" s="91">
        <v>38.647840071107332</v>
      </c>
      <c r="BT27" s="91">
        <v>35.046346957987986</v>
      </c>
      <c r="BU27" s="91">
        <v>34.52483604579573</v>
      </c>
      <c r="BV27" s="91">
        <v>33.034953745300754</v>
      </c>
      <c r="BW27" s="91">
        <v>32.987056583956267</v>
      </c>
      <c r="BX27" s="91">
        <v>33.278105107600616</v>
      </c>
      <c r="BY27" s="91">
        <v>33.449766868388274</v>
      </c>
      <c r="BZ27" s="91">
        <v>33.774741343059098</v>
      </c>
      <c r="CA27" s="91">
        <v>34.167361015452784</v>
      </c>
      <c r="CB27" s="92">
        <v>34.568865798721809</v>
      </c>
    </row>
    <row r="28" spans="1:80" x14ac:dyDescent="0.4">
      <c r="A28" s="89"/>
      <c r="B28" s="50" t="s">
        <v>188</v>
      </c>
      <c r="C28" s="165" t="s">
        <v>189</v>
      </c>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v>0</v>
      </c>
      <c r="AI28" s="91">
        <v>0</v>
      </c>
      <c r="AJ28" s="91">
        <v>0</v>
      </c>
      <c r="AK28" s="91">
        <v>0</v>
      </c>
      <c r="AL28" s="91">
        <v>0</v>
      </c>
      <c r="AM28" s="91">
        <v>0</v>
      </c>
      <c r="AN28" s="91">
        <v>0</v>
      </c>
      <c r="AO28" s="91">
        <v>0</v>
      </c>
      <c r="AP28" s="91">
        <v>0</v>
      </c>
      <c r="AQ28" s="91">
        <v>0</v>
      </c>
      <c r="AR28" s="91">
        <v>0</v>
      </c>
      <c r="AS28" s="91">
        <v>0</v>
      </c>
      <c r="AT28" s="91">
        <v>0</v>
      </c>
      <c r="AU28" s="91">
        <v>0</v>
      </c>
      <c r="AV28" s="91">
        <v>0</v>
      </c>
      <c r="AW28" s="91">
        <v>0</v>
      </c>
      <c r="AX28" s="91">
        <v>0</v>
      </c>
      <c r="AY28" s="91">
        <v>0</v>
      </c>
      <c r="AZ28" s="91">
        <v>0</v>
      </c>
      <c r="BA28" s="91">
        <v>0</v>
      </c>
      <c r="BB28" s="91">
        <v>0</v>
      </c>
      <c r="BC28" s="91">
        <v>0</v>
      </c>
      <c r="BD28" s="91">
        <v>0</v>
      </c>
      <c r="BE28" s="91">
        <v>0</v>
      </c>
      <c r="BF28" s="91">
        <v>0</v>
      </c>
      <c r="BG28" s="91">
        <v>0</v>
      </c>
      <c r="BH28" s="91">
        <v>0</v>
      </c>
      <c r="BI28" s="91">
        <v>0</v>
      </c>
      <c r="BJ28" s="91">
        <v>1.3388564497931046</v>
      </c>
      <c r="BK28" s="91">
        <v>1.5021763376267898</v>
      </c>
      <c r="BL28" s="91">
        <v>79.482038386552418</v>
      </c>
      <c r="BM28" s="91">
        <v>124.25805073998347</v>
      </c>
      <c r="BN28" s="91">
        <v>197.40733184524984</v>
      </c>
      <c r="BO28" s="91">
        <v>58.627679115665025</v>
      </c>
      <c r="BP28" s="91">
        <v>65.512176559708962</v>
      </c>
      <c r="BQ28" s="91">
        <v>3.9380872785065151</v>
      </c>
      <c r="BR28" s="91">
        <v>5.3483898790713562</v>
      </c>
      <c r="BS28" s="91">
        <v>2.0714620282865353</v>
      </c>
      <c r="BT28" s="91">
        <v>1.7145433361460092</v>
      </c>
      <c r="BU28" s="91">
        <v>62.63354101947202</v>
      </c>
      <c r="BV28" s="91">
        <v>6.9964053595295423</v>
      </c>
      <c r="BW28" s="91">
        <v>2.9624032213003035</v>
      </c>
      <c r="BX28" s="91">
        <v>57.595547209569958</v>
      </c>
      <c r="BY28" s="91">
        <v>59.571970240485641</v>
      </c>
      <c r="BZ28" s="91">
        <v>59.885624116056619</v>
      </c>
      <c r="CA28" s="91">
        <v>60.924935426108398</v>
      </c>
      <c r="CB28" s="92">
        <v>66.33987393228368</v>
      </c>
    </row>
    <row r="29" spans="1:80" x14ac:dyDescent="0.4">
      <c r="A29" s="89"/>
      <c r="B29" s="50" t="s">
        <v>19</v>
      </c>
      <c r="C29" s="165" t="s">
        <v>189</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v>954.08153253143723</v>
      </c>
      <c r="AI29" s="91">
        <v>944.27563436391574</v>
      </c>
      <c r="AJ29" s="91">
        <v>1069.6835447694107</v>
      </c>
      <c r="AK29" s="91">
        <v>1432.0647399309207</v>
      </c>
      <c r="AL29" s="91">
        <v>1617.0570313252881</v>
      </c>
      <c r="AM29" s="91">
        <v>1730.1164529047667</v>
      </c>
      <c r="AN29" s="91">
        <v>1817.9600269748876</v>
      </c>
      <c r="AO29" s="91">
        <v>1877.7470197824452</v>
      </c>
      <c r="AP29" s="91">
        <v>1998.0046984870296</v>
      </c>
      <c r="AQ29" s="91">
        <v>1968.36341469841</v>
      </c>
      <c r="AR29" s="91">
        <v>1295.2890495668712</v>
      </c>
      <c r="AS29" s="91">
        <v>1517.1060528002583</v>
      </c>
      <c r="AT29" s="91">
        <v>1764.1939316620876</v>
      </c>
      <c r="AU29" s="91">
        <v>1273.6338147531717</v>
      </c>
      <c r="AV29" s="91">
        <v>1638.0276861026266</v>
      </c>
      <c r="AW29" s="91">
        <v>1648.3643348029493</v>
      </c>
      <c r="AX29" s="91">
        <v>1799.0399593921995</v>
      </c>
      <c r="AY29" s="91">
        <v>1895.5086460135544</v>
      </c>
      <c r="AZ29" s="91">
        <v>1942.6068464013613</v>
      </c>
      <c r="BA29" s="91">
        <v>1994.5164946894238</v>
      </c>
      <c r="BB29" s="91">
        <v>1982.6674867290442</v>
      </c>
      <c r="BC29" s="91">
        <v>2003.8062064502849</v>
      </c>
      <c r="BD29" s="91">
        <v>1962.6182412902299</v>
      </c>
      <c r="BE29" s="91">
        <v>1925.8008000752677</v>
      </c>
      <c r="BF29" s="91">
        <v>1976.0687009759463</v>
      </c>
      <c r="BG29" s="91">
        <v>2227.7578313684207</v>
      </c>
      <c r="BH29" s="91">
        <v>2320.6394731770974</v>
      </c>
      <c r="BI29" s="91">
        <v>2530.6045504106023</v>
      </c>
      <c r="BJ29" s="91">
        <v>2468.6805390694549</v>
      </c>
      <c r="BK29" s="91">
        <v>2458.1575854954644</v>
      </c>
      <c r="BL29" s="91">
        <v>2507.8088533102896</v>
      </c>
      <c r="BM29" s="91">
        <v>2927.2012220932675</v>
      </c>
      <c r="BN29" s="91">
        <v>3104.855342558104</v>
      </c>
      <c r="BO29" s="91">
        <v>3103.7250793177159</v>
      </c>
      <c r="BP29" s="91">
        <v>3136.135880823078</v>
      </c>
      <c r="BQ29" s="91"/>
      <c r="BR29" s="91"/>
      <c r="BS29" s="91"/>
      <c r="BT29" s="91"/>
      <c r="BU29" s="91"/>
      <c r="BV29" s="91"/>
      <c r="BW29" s="91"/>
      <c r="BX29" s="91"/>
      <c r="BY29" s="91"/>
      <c r="BZ29" s="91"/>
      <c r="CA29" s="91"/>
      <c r="CB29" s="92"/>
    </row>
    <row r="30" spans="1:80" x14ac:dyDescent="0.4">
      <c r="A30" s="89"/>
      <c r="B30" s="96" t="s">
        <v>191</v>
      </c>
      <c r="C30" s="165" t="s">
        <v>179</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v>0</v>
      </c>
      <c r="AI30" s="91">
        <v>0</v>
      </c>
      <c r="AJ30" s="91">
        <v>0</v>
      </c>
      <c r="AK30" s="91">
        <v>0</v>
      </c>
      <c r="AL30" s="91">
        <v>0</v>
      </c>
      <c r="AM30" s="91">
        <v>0</v>
      </c>
      <c r="AN30" s="91">
        <v>0</v>
      </c>
      <c r="AO30" s="91">
        <v>0</v>
      </c>
      <c r="AP30" s="91">
        <v>0</v>
      </c>
      <c r="AQ30" s="91">
        <v>0</v>
      </c>
      <c r="AR30" s="91">
        <v>0</v>
      </c>
      <c r="AS30" s="91">
        <v>0</v>
      </c>
      <c r="AT30" s="91">
        <v>0</v>
      </c>
      <c r="AU30" s="91">
        <v>0</v>
      </c>
      <c r="AV30" s="91">
        <v>2091.0941918997214</v>
      </c>
      <c r="AW30" s="91">
        <v>2867.4453469724463</v>
      </c>
      <c r="AX30" s="91">
        <v>3159.2758915113354</v>
      </c>
      <c r="AY30" s="91">
        <v>3730.9758845451975</v>
      </c>
      <c r="AZ30" s="91">
        <v>4328.427952402345</v>
      </c>
      <c r="BA30" s="91">
        <v>4688.4566867336889</v>
      </c>
      <c r="BB30" s="91">
        <v>4865.7346193633603</v>
      </c>
      <c r="BC30" s="91">
        <v>5070.0732056003826</v>
      </c>
      <c r="BD30" s="91">
        <v>5237.3748797055796</v>
      </c>
      <c r="BE30" s="91">
        <v>5565.0033279354802</v>
      </c>
      <c r="BF30" s="91">
        <v>5781.6842377580851</v>
      </c>
      <c r="BG30" s="91">
        <v>6058.9455880614814</v>
      </c>
      <c r="BH30" s="91">
        <v>6213.9240170390431</v>
      </c>
      <c r="BI30" s="91">
        <v>6382.4924701314512</v>
      </c>
      <c r="BJ30" s="91">
        <v>6529.0800309568494</v>
      </c>
      <c r="BK30" s="91">
        <v>6788.3285157973523</v>
      </c>
      <c r="BL30" s="91">
        <v>7020.8224141487526</v>
      </c>
      <c r="BM30" s="91">
        <v>7475.7545757854632</v>
      </c>
      <c r="BN30" s="91">
        <v>7559.2530568452075</v>
      </c>
      <c r="BO30" s="91">
        <v>7957.2728269389108</v>
      </c>
      <c r="BP30" s="91">
        <v>8383.8899128064859</v>
      </c>
      <c r="BQ30" s="91">
        <v>8345.9201305485039</v>
      </c>
      <c r="BR30" s="91">
        <v>7730.9292830460618</v>
      </c>
      <c r="BS30" s="91">
        <v>7189.1758853805241</v>
      </c>
      <c r="BT30" s="91">
        <v>5441.0846366047272</v>
      </c>
      <c r="BU30" s="91">
        <v>3718.2108825927567</v>
      </c>
      <c r="BV30" s="91">
        <v>2534.2474883252999</v>
      </c>
      <c r="BW30" s="91">
        <v>1615.2862741593003</v>
      </c>
      <c r="BX30" s="91">
        <v>794.8351235893299</v>
      </c>
      <c r="BY30" s="91">
        <v>627.61506489518558</v>
      </c>
      <c r="BZ30" s="91">
        <v>387.46634396751978</v>
      </c>
      <c r="CA30" s="91">
        <v>155.3206647564252</v>
      </c>
      <c r="CB30" s="92">
        <v>132.94957236161198</v>
      </c>
    </row>
    <row r="31" spans="1:80" ht="25.5" customHeight="1" x14ac:dyDescent="0.4">
      <c r="A31" s="89"/>
      <c r="B31" s="96" t="s">
        <v>192</v>
      </c>
      <c r="C31" s="165" t="s">
        <v>189</v>
      </c>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v>0</v>
      </c>
      <c r="AI31" s="91">
        <v>0</v>
      </c>
      <c r="AJ31" s="91">
        <v>0</v>
      </c>
      <c r="AK31" s="91">
        <v>0</v>
      </c>
      <c r="AL31" s="91">
        <v>0</v>
      </c>
      <c r="AM31" s="91">
        <v>0</v>
      </c>
      <c r="AN31" s="91">
        <v>0</v>
      </c>
      <c r="AO31" s="91">
        <v>0</v>
      </c>
      <c r="AP31" s="91">
        <v>0</v>
      </c>
      <c r="AQ31" s="91">
        <v>0</v>
      </c>
      <c r="AR31" s="91">
        <v>0</v>
      </c>
      <c r="AS31" s="91">
        <v>0</v>
      </c>
      <c r="AT31" s="91">
        <v>0</v>
      </c>
      <c r="AU31" s="91">
        <v>0</v>
      </c>
      <c r="AV31" s="91">
        <v>3.7610134660846404</v>
      </c>
      <c r="AW31" s="91">
        <v>9.2160846066272448</v>
      </c>
      <c r="AX31" s="91">
        <v>14.330431826968795</v>
      </c>
      <c r="AY31" s="91">
        <v>23.897931377468069</v>
      </c>
      <c r="AZ31" s="91">
        <v>40.575524126670544</v>
      </c>
      <c r="BA31" s="91">
        <v>49.636830305335934</v>
      </c>
      <c r="BB31" s="91">
        <v>56.788858602226171</v>
      </c>
      <c r="BC31" s="91">
        <v>44.522142153946703</v>
      </c>
      <c r="BD31" s="91">
        <v>-8.9000585971766424E-2</v>
      </c>
      <c r="BE31" s="91">
        <v>-0.1245603481556334</v>
      </c>
      <c r="BF31" s="91">
        <v>-0.20755562567329094</v>
      </c>
      <c r="BG31" s="91">
        <v>0.11763906962287812</v>
      </c>
      <c r="BH31" s="91">
        <v>-3.8935606033148634E-2</v>
      </c>
      <c r="BI31" s="91">
        <v>0</v>
      </c>
      <c r="BJ31" s="91">
        <v>0</v>
      </c>
      <c r="BK31" s="91">
        <v>0</v>
      </c>
      <c r="BL31" s="91">
        <v>0</v>
      </c>
      <c r="BM31" s="91">
        <v>0</v>
      </c>
      <c r="BN31" s="91">
        <v>0</v>
      </c>
      <c r="BO31" s="91">
        <v>0</v>
      </c>
      <c r="BP31" s="91">
        <v>0</v>
      </c>
      <c r="BQ31" s="91">
        <v>0</v>
      </c>
      <c r="BR31" s="91">
        <v>0</v>
      </c>
      <c r="BS31" s="91">
        <v>0</v>
      </c>
      <c r="BT31" s="91">
        <v>0</v>
      </c>
      <c r="BU31" s="91">
        <v>0</v>
      </c>
      <c r="BV31" s="91">
        <v>0</v>
      </c>
      <c r="BW31" s="91">
        <v>0</v>
      </c>
      <c r="BX31" s="91">
        <v>0</v>
      </c>
      <c r="BY31" s="91">
        <v>0</v>
      </c>
      <c r="BZ31" s="91">
        <v>0</v>
      </c>
      <c r="CA31" s="91">
        <v>0</v>
      </c>
      <c r="CB31" s="92">
        <v>0</v>
      </c>
    </row>
    <row r="32" spans="1:80" x14ac:dyDescent="0.4">
      <c r="A32" s="89"/>
      <c r="B32" s="50" t="s">
        <v>193</v>
      </c>
      <c r="C32" s="165" t="s">
        <v>189</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v>0</v>
      </c>
      <c r="AI32" s="91">
        <v>0</v>
      </c>
      <c r="AJ32" s="91">
        <v>0</v>
      </c>
      <c r="AK32" s="91">
        <v>0</v>
      </c>
      <c r="AL32" s="91">
        <v>0</v>
      </c>
      <c r="AM32" s="91">
        <v>0</v>
      </c>
      <c r="AN32" s="91">
        <v>0</v>
      </c>
      <c r="AO32" s="91">
        <v>0</v>
      </c>
      <c r="AP32" s="91">
        <v>0</v>
      </c>
      <c r="AQ32" s="91">
        <v>0</v>
      </c>
      <c r="AR32" s="91">
        <v>0</v>
      </c>
      <c r="AS32" s="91">
        <v>0</v>
      </c>
      <c r="AT32" s="91">
        <v>0</v>
      </c>
      <c r="AU32" s="91">
        <v>0</v>
      </c>
      <c r="AV32" s="91">
        <v>0</v>
      </c>
      <c r="AW32" s="91">
        <v>0</v>
      </c>
      <c r="AX32" s="91">
        <v>0</v>
      </c>
      <c r="AY32" s="91">
        <v>0</v>
      </c>
      <c r="AZ32" s="91">
        <v>0</v>
      </c>
      <c r="BA32" s="91">
        <v>0</v>
      </c>
      <c r="BB32" s="91">
        <v>0</v>
      </c>
      <c r="BC32" s="91">
        <v>0</v>
      </c>
      <c r="BD32" s="91">
        <v>0</v>
      </c>
      <c r="BE32" s="91">
        <v>9.877031253643402</v>
      </c>
      <c r="BF32" s="91">
        <v>18.460179595523513</v>
      </c>
      <c r="BG32" s="91">
        <v>20.690330140787179</v>
      </c>
      <c r="BH32" s="91">
        <v>22.316847678981595</v>
      </c>
      <c r="BI32" s="91">
        <v>23.190160451357812</v>
      </c>
      <c r="BJ32" s="91">
        <v>24.84955928366141</v>
      </c>
      <c r="BK32" s="91">
        <v>25.458737083526451</v>
      </c>
      <c r="BL32" s="91">
        <v>25.640143847933793</v>
      </c>
      <c r="BM32" s="91">
        <v>25.960491267900888</v>
      </c>
      <c r="BN32" s="91">
        <v>25.012826445505709</v>
      </c>
      <c r="BO32" s="91">
        <v>25.763664421497847</v>
      </c>
      <c r="BP32" s="91">
        <v>63.926523987330448</v>
      </c>
      <c r="BQ32" s="91">
        <v>195.55063872432009</v>
      </c>
      <c r="BR32" s="91">
        <v>218.43025454435335</v>
      </c>
      <c r="BS32" s="91">
        <v>177.09086146959692</v>
      </c>
      <c r="BT32" s="91">
        <v>194.55917966920515</v>
      </c>
      <c r="BU32" s="91">
        <v>232.63104801810479</v>
      </c>
      <c r="BV32" s="91">
        <v>155.93280951219509</v>
      </c>
      <c r="BW32" s="91">
        <v>139.5</v>
      </c>
      <c r="BX32" s="91">
        <v>176.03198811601803</v>
      </c>
      <c r="BY32" s="91">
        <v>172.38601058375696</v>
      </c>
      <c r="BZ32" s="91">
        <v>168.81139145737839</v>
      </c>
      <c r="CA32" s="91">
        <v>165.3811402329101</v>
      </c>
      <c r="CB32" s="92">
        <v>161.96063258489278</v>
      </c>
    </row>
    <row r="33" spans="1:80" x14ac:dyDescent="0.4">
      <c r="A33" s="89"/>
      <c r="B33" s="50" t="s">
        <v>299</v>
      </c>
      <c r="C33" s="165" t="s">
        <v>189</v>
      </c>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v>0</v>
      </c>
      <c r="AI33" s="91">
        <v>0</v>
      </c>
      <c r="AJ33" s="91">
        <v>0</v>
      </c>
      <c r="AK33" s="91">
        <v>0</v>
      </c>
      <c r="AL33" s="91">
        <v>0</v>
      </c>
      <c r="AM33" s="91">
        <v>0</v>
      </c>
      <c r="AN33" s="91">
        <v>0</v>
      </c>
      <c r="AO33" s="91">
        <v>0</v>
      </c>
      <c r="AP33" s="91">
        <v>0</v>
      </c>
      <c r="AQ33" s="91">
        <v>0</v>
      </c>
      <c r="AR33" s="91">
        <v>0</v>
      </c>
      <c r="AS33" s="91">
        <v>0</v>
      </c>
      <c r="AT33" s="91">
        <v>0</v>
      </c>
      <c r="AU33" s="91">
        <v>0</v>
      </c>
      <c r="AV33" s="91">
        <v>0</v>
      </c>
      <c r="AW33" s="91">
        <v>0</v>
      </c>
      <c r="AX33" s="91">
        <v>0</v>
      </c>
      <c r="AY33" s="91">
        <v>0</v>
      </c>
      <c r="AZ33" s="91">
        <v>4.8629641225342501</v>
      </c>
      <c r="BA33" s="91">
        <v>35.765679471737748</v>
      </c>
      <c r="BB33" s="91">
        <v>48.371949373267043</v>
      </c>
      <c r="BC33" s="91">
        <v>40.830201734468389</v>
      </c>
      <c r="BD33" s="91">
        <v>6.0826793920703972</v>
      </c>
      <c r="BE33" s="91">
        <v>8.6463652643508047E-3</v>
      </c>
      <c r="BF33" s="91">
        <v>6.0559720437687606E-2</v>
      </c>
      <c r="BG33" s="91">
        <v>0</v>
      </c>
      <c r="BH33" s="91">
        <v>0</v>
      </c>
      <c r="BI33" s="91">
        <v>0</v>
      </c>
      <c r="BJ33" s="91">
        <v>0</v>
      </c>
      <c r="BK33" s="91">
        <v>0</v>
      </c>
      <c r="BL33" s="91">
        <v>0</v>
      </c>
      <c r="BM33" s="91">
        <v>0</v>
      </c>
      <c r="BN33" s="91">
        <v>0</v>
      </c>
      <c r="BO33" s="91">
        <v>0</v>
      </c>
      <c r="BP33" s="91">
        <v>0</v>
      </c>
      <c r="BQ33" s="91">
        <v>0</v>
      </c>
      <c r="BR33" s="91">
        <v>0</v>
      </c>
      <c r="BS33" s="91">
        <v>0</v>
      </c>
      <c r="BT33" s="91">
        <v>0</v>
      </c>
      <c r="BU33" s="91">
        <v>0</v>
      </c>
      <c r="BV33" s="91">
        <v>0</v>
      </c>
      <c r="BW33" s="91">
        <v>0</v>
      </c>
      <c r="BX33" s="91">
        <v>0</v>
      </c>
      <c r="BY33" s="91">
        <v>0</v>
      </c>
      <c r="BZ33" s="91">
        <v>0</v>
      </c>
      <c r="CA33" s="91">
        <v>0</v>
      </c>
      <c r="CB33" s="92">
        <v>0</v>
      </c>
    </row>
    <row r="34" spans="1:80" x14ac:dyDescent="0.4">
      <c r="A34" s="89"/>
      <c r="B34" s="50" t="s">
        <v>195</v>
      </c>
      <c r="C34" s="165"/>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v>0</v>
      </c>
      <c r="AI34" s="91">
        <v>0</v>
      </c>
      <c r="AJ34" s="91">
        <v>0</v>
      </c>
      <c r="AK34" s="91">
        <v>0</v>
      </c>
      <c r="AL34" s="91">
        <v>0</v>
      </c>
      <c r="AM34" s="91">
        <v>0</v>
      </c>
      <c r="AN34" s="91">
        <v>0</v>
      </c>
      <c r="AO34" s="91">
        <v>0</v>
      </c>
      <c r="AP34" s="91">
        <v>0</v>
      </c>
      <c r="AQ34" s="91">
        <v>0</v>
      </c>
      <c r="AR34" s="91">
        <v>0</v>
      </c>
      <c r="AS34" s="91">
        <v>0</v>
      </c>
      <c r="AT34" s="91">
        <v>0</v>
      </c>
      <c r="AU34" s="91">
        <v>0</v>
      </c>
      <c r="AV34" s="91">
        <v>0</v>
      </c>
      <c r="AW34" s="91">
        <v>0</v>
      </c>
      <c r="AX34" s="91">
        <v>0</v>
      </c>
      <c r="AY34" s="91">
        <v>0</v>
      </c>
      <c r="AZ34" s="91">
        <v>0</v>
      </c>
      <c r="BA34" s="91">
        <v>0</v>
      </c>
      <c r="BB34" s="91">
        <v>0</v>
      </c>
      <c r="BC34" s="91">
        <v>0</v>
      </c>
      <c r="BD34" s="91">
        <v>0</v>
      </c>
      <c r="BE34" s="91">
        <v>0</v>
      </c>
      <c r="BF34" s="91">
        <v>0</v>
      </c>
      <c r="BG34" s="91">
        <v>0</v>
      </c>
      <c r="BH34" s="91">
        <v>0</v>
      </c>
      <c r="BI34" s="91">
        <v>0</v>
      </c>
      <c r="BJ34" s="91">
        <v>0</v>
      </c>
      <c r="BK34" s="91">
        <v>0</v>
      </c>
      <c r="BL34" s="91">
        <v>153.96803116721367</v>
      </c>
      <c r="BM34" s="91">
        <v>1509.3714630101574</v>
      </c>
      <c r="BN34" s="91">
        <v>2613.079255128333</v>
      </c>
      <c r="BO34" s="91">
        <v>4098.8234710845227</v>
      </c>
      <c r="BP34" s="91">
        <v>7660.9517641017419</v>
      </c>
      <c r="BQ34" s="91">
        <v>11570.156403134848</v>
      </c>
      <c r="BR34" s="91">
        <v>14024.615534620318</v>
      </c>
      <c r="BS34" s="91">
        <v>15470.342492402495</v>
      </c>
      <c r="BT34" s="91">
        <v>15704.356867143955</v>
      </c>
      <c r="BU34" s="91">
        <v>15981.492029199529</v>
      </c>
      <c r="BV34" s="91">
        <v>15582.383870328904</v>
      </c>
      <c r="BW34" s="91">
        <v>13430.198641013072</v>
      </c>
      <c r="BX34" s="91">
        <v>17202.884912446963</v>
      </c>
      <c r="BY34" s="91">
        <v>17113.876183602122</v>
      </c>
      <c r="BZ34" s="91">
        <v>17168.971063465378</v>
      </c>
      <c r="CA34" s="91">
        <v>17328.798102842858</v>
      </c>
      <c r="CB34" s="92">
        <v>17294.68159953877</v>
      </c>
    </row>
    <row r="35" spans="1:80" x14ac:dyDescent="0.4">
      <c r="A35" s="89"/>
      <c r="B35" s="64" t="s">
        <v>186</v>
      </c>
      <c r="C35" s="165" t="s">
        <v>182</v>
      </c>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v>0</v>
      </c>
      <c r="AI35" s="91">
        <v>0</v>
      </c>
      <c r="AJ35" s="91">
        <v>0</v>
      </c>
      <c r="AK35" s="91">
        <v>0</v>
      </c>
      <c r="AL35" s="91">
        <v>0</v>
      </c>
      <c r="AM35" s="91">
        <v>0</v>
      </c>
      <c r="AN35" s="91">
        <v>0</v>
      </c>
      <c r="AO35" s="91">
        <v>0</v>
      </c>
      <c r="AP35" s="91">
        <v>0</v>
      </c>
      <c r="AQ35" s="91">
        <v>0</v>
      </c>
      <c r="AR35" s="91">
        <v>0</v>
      </c>
      <c r="AS35" s="91">
        <v>0</v>
      </c>
      <c r="AT35" s="91">
        <v>0</v>
      </c>
      <c r="AU35" s="91">
        <v>0</v>
      </c>
      <c r="AV35" s="91">
        <v>0</v>
      </c>
      <c r="AW35" s="91">
        <v>0</v>
      </c>
      <c r="AX35" s="91">
        <v>0</v>
      </c>
      <c r="AY35" s="91">
        <v>0</v>
      </c>
      <c r="AZ35" s="91">
        <v>0</v>
      </c>
      <c r="BA35" s="91">
        <v>0</v>
      </c>
      <c r="BB35" s="91">
        <v>0</v>
      </c>
      <c r="BC35" s="91">
        <v>0</v>
      </c>
      <c r="BD35" s="91">
        <v>0</v>
      </c>
      <c r="BE35" s="91">
        <v>0</v>
      </c>
      <c r="BF35" s="91">
        <v>0</v>
      </c>
      <c r="BG35" s="91">
        <v>0</v>
      </c>
      <c r="BH35" s="91">
        <v>0</v>
      </c>
      <c r="BI35" s="91">
        <v>0</v>
      </c>
      <c r="BJ35" s="91">
        <v>0</v>
      </c>
      <c r="BK35" s="91">
        <v>0</v>
      </c>
      <c r="BL35" s="91">
        <v>77.935269519987742</v>
      </c>
      <c r="BM35" s="91">
        <v>691.87933037209393</v>
      </c>
      <c r="BN35" s="91">
        <v>1117.9934269155908</v>
      </c>
      <c r="BO35" s="91">
        <v>1612.8613103674231</v>
      </c>
      <c r="BP35" s="91">
        <v>2604.3575384755222</v>
      </c>
      <c r="BQ35" s="91">
        <v>3923.2097396591862</v>
      </c>
      <c r="BR35" s="91">
        <v>4483.6751855038319</v>
      </c>
      <c r="BS35" s="91">
        <v>4831.0196357244768</v>
      </c>
      <c r="BT35" s="91">
        <v>4963.1998634613265</v>
      </c>
      <c r="BU35" s="91">
        <v>4904.222814801341</v>
      </c>
      <c r="BV35" s="91">
        <v>4650.2664314443782</v>
      </c>
      <c r="BW35" s="91">
        <v>4518.1232971222762</v>
      </c>
      <c r="BX35" s="91">
        <v>5030.8602855904319</v>
      </c>
      <c r="BY35" s="91">
        <v>4994.397397235598</v>
      </c>
      <c r="BZ35" s="91">
        <v>4997.3921722880059</v>
      </c>
      <c r="CA35" s="91">
        <v>5024.8255096046705</v>
      </c>
      <c r="CB35" s="92">
        <v>5017.4937822192014</v>
      </c>
    </row>
    <row r="36" spans="1:80" x14ac:dyDescent="0.4">
      <c r="A36" s="89"/>
      <c r="B36" s="64" t="s">
        <v>300</v>
      </c>
      <c r="C36" s="165" t="s">
        <v>189</v>
      </c>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v>0</v>
      </c>
      <c r="AI36" s="91">
        <v>0</v>
      </c>
      <c r="AJ36" s="91">
        <v>0</v>
      </c>
      <c r="AK36" s="91">
        <v>0</v>
      </c>
      <c r="AL36" s="91">
        <v>0</v>
      </c>
      <c r="AM36" s="91">
        <v>0</v>
      </c>
      <c r="AN36" s="91">
        <v>0</v>
      </c>
      <c r="AO36" s="91">
        <v>0</v>
      </c>
      <c r="AP36" s="91">
        <v>0</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0</v>
      </c>
      <c r="BL36" s="91">
        <v>76.032761647225911</v>
      </c>
      <c r="BM36" s="91">
        <v>817.49213263806337</v>
      </c>
      <c r="BN36" s="91">
        <v>1495.0858282127422</v>
      </c>
      <c r="BO36" s="91">
        <v>2485.9621607170998</v>
      </c>
      <c r="BP36" s="91">
        <v>5056.5942256262197</v>
      </c>
      <c r="BQ36" s="91">
        <v>7646.9466634756618</v>
      </c>
      <c r="BR36" s="91">
        <v>9540.9403491164849</v>
      </c>
      <c r="BS36" s="91">
        <v>10639.322856678016</v>
      </c>
      <c r="BT36" s="91">
        <v>10741.157003682629</v>
      </c>
      <c r="BU36" s="91">
        <v>11077.269214398188</v>
      </c>
      <c r="BV36" s="91">
        <v>10932.117438884527</v>
      </c>
      <c r="BW36" s="91">
        <v>8912.0753438907959</v>
      </c>
      <c r="BX36" s="91">
        <v>12172.024626856532</v>
      </c>
      <c r="BY36" s="91">
        <v>12119.478786366524</v>
      </c>
      <c r="BZ36" s="91">
        <v>12171.578891177372</v>
      </c>
      <c r="CA36" s="91">
        <v>12303.972593238186</v>
      </c>
      <c r="CB36" s="92">
        <v>12277.187817319569</v>
      </c>
    </row>
    <row r="37" spans="1:80" ht="25.5" customHeight="1" x14ac:dyDescent="0.4">
      <c r="A37" s="89"/>
      <c r="B37" s="50" t="s">
        <v>197</v>
      </c>
      <c r="C37" s="165" t="s">
        <v>189</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v>45.965146435926854</v>
      </c>
      <c r="AI37" s="91">
        <v>45.052770285635795</v>
      </c>
      <c r="AJ37" s="91">
        <v>60.148650669213168</v>
      </c>
      <c r="AK37" s="91">
        <v>87.356915062413435</v>
      </c>
      <c r="AL37" s="91">
        <v>118.22898622731273</v>
      </c>
      <c r="AM37" s="91">
        <v>149.93975913229846</v>
      </c>
      <c r="AN37" s="91">
        <v>146.2149742115862</v>
      </c>
      <c r="AO37" s="91">
        <v>143.19743061663215</v>
      </c>
      <c r="AP37" s="91">
        <v>170.28925838013791</v>
      </c>
      <c r="AQ37" s="91">
        <v>179.23818517383921</v>
      </c>
      <c r="AR37" s="91">
        <v>384.49012828198863</v>
      </c>
      <c r="AS37" s="91">
        <v>355.61881299626981</v>
      </c>
      <c r="AT37" s="91">
        <v>373.82687351571286</v>
      </c>
      <c r="AU37" s="91">
        <v>436.26342788275014</v>
      </c>
      <c r="AV37" s="91">
        <v>698.20309022187405</v>
      </c>
      <c r="AW37" s="91">
        <v>938.25636558504516</v>
      </c>
      <c r="AX37" s="91">
        <v>1131.9634224964002</v>
      </c>
      <c r="AY37" s="91">
        <v>1379.544674831292</v>
      </c>
      <c r="AZ37" s="91">
        <v>1628.5817672125886</v>
      </c>
      <c r="BA37" s="91">
        <v>1830.6845683809208</v>
      </c>
      <c r="BB37" s="91">
        <v>1893.0358602649237</v>
      </c>
      <c r="BC37" s="91">
        <v>1402.2487323863513</v>
      </c>
      <c r="BD37" s="91">
        <v>1.2407122143257863</v>
      </c>
      <c r="BE37" s="91">
        <v>-0.58692055992533032</v>
      </c>
      <c r="BF37" s="91">
        <v>-0.51820609365805737</v>
      </c>
      <c r="BG37" s="91">
        <v>5.8501027962605485E-2</v>
      </c>
      <c r="BH37" s="91">
        <v>-1.9362385171764772E-2</v>
      </c>
      <c r="BI37" s="91">
        <v>0</v>
      </c>
      <c r="BJ37" s="91">
        <v>0</v>
      </c>
      <c r="BK37" s="91">
        <v>0</v>
      </c>
      <c r="BL37" s="91">
        <v>0</v>
      </c>
      <c r="BM37" s="91">
        <v>0</v>
      </c>
      <c r="BN37" s="91">
        <v>0</v>
      </c>
      <c r="BO37" s="91">
        <v>0</v>
      </c>
      <c r="BP37" s="91">
        <v>0</v>
      </c>
      <c r="BQ37" s="91">
        <v>0</v>
      </c>
      <c r="BR37" s="91">
        <v>0</v>
      </c>
      <c r="BS37" s="91">
        <v>0</v>
      </c>
      <c r="BT37" s="91">
        <v>0</v>
      </c>
      <c r="BU37" s="91">
        <v>0</v>
      </c>
      <c r="BV37" s="91">
        <v>0</v>
      </c>
      <c r="BW37" s="91">
        <v>0</v>
      </c>
      <c r="BX37" s="91">
        <v>0</v>
      </c>
      <c r="BY37" s="91">
        <v>0</v>
      </c>
      <c r="BZ37" s="91">
        <v>0</v>
      </c>
      <c r="CA37" s="91">
        <v>0</v>
      </c>
      <c r="CB37" s="92">
        <v>0</v>
      </c>
    </row>
    <row r="38" spans="1:80" x14ac:dyDescent="0.4">
      <c r="A38" s="89"/>
      <c r="B38" s="50" t="s">
        <v>199</v>
      </c>
      <c r="C38" s="165" t="s">
        <v>189</v>
      </c>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v>0</v>
      </c>
      <c r="AI38" s="91">
        <v>0</v>
      </c>
      <c r="AJ38" s="91">
        <v>0</v>
      </c>
      <c r="AK38" s="91">
        <v>0</v>
      </c>
      <c r="AL38" s="91">
        <v>0</v>
      </c>
      <c r="AM38" s="91">
        <v>0</v>
      </c>
      <c r="AN38" s="91">
        <v>0</v>
      </c>
      <c r="AO38" s="91">
        <v>0</v>
      </c>
      <c r="AP38" s="91">
        <v>0</v>
      </c>
      <c r="AQ38" s="91">
        <v>0</v>
      </c>
      <c r="AR38" s="91">
        <v>0</v>
      </c>
      <c r="AS38" s="91">
        <v>0</v>
      </c>
      <c r="AT38" s="91">
        <v>0</v>
      </c>
      <c r="AU38" s="91">
        <v>0</v>
      </c>
      <c r="AV38" s="91">
        <v>0</v>
      </c>
      <c r="AW38" s="91">
        <v>0</v>
      </c>
      <c r="AX38" s="91">
        <v>0</v>
      </c>
      <c r="AY38" s="91">
        <v>0</v>
      </c>
      <c r="AZ38" s="91">
        <v>0</v>
      </c>
      <c r="BA38" s="91">
        <v>0</v>
      </c>
      <c r="BB38" s="91">
        <v>0</v>
      </c>
      <c r="BC38" s="91">
        <v>0</v>
      </c>
      <c r="BD38" s="91">
        <v>0</v>
      </c>
      <c r="BE38" s="91">
        <v>0</v>
      </c>
      <c r="BF38" s="91">
        <v>0</v>
      </c>
      <c r="BG38" s="91">
        <v>0</v>
      </c>
      <c r="BH38" s="91">
        <v>0</v>
      </c>
      <c r="BI38" s="91">
        <v>0</v>
      </c>
      <c r="BJ38" s="91">
        <v>30.135320534594062</v>
      </c>
      <c r="BK38" s="91">
        <v>30.120839930132963</v>
      </c>
      <c r="BL38" s="91">
        <v>31.983589685711571</v>
      </c>
      <c r="BM38" s="91">
        <v>30.303125963909906</v>
      </c>
      <c r="BN38" s="91">
        <v>28.409303769300212</v>
      </c>
      <c r="BO38" s="91">
        <v>29.102290368028743</v>
      </c>
      <c r="BP38" s="91">
        <v>28.70267385720231</v>
      </c>
      <c r="BQ38" s="91">
        <v>29.039617379033189</v>
      </c>
      <c r="BR38" s="91">
        <v>29.986292024802307</v>
      </c>
      <c r="BS38" s="91">
        <v>27.68970726589</v>
      </c>
      <c r="BT38" s="91">
        <v>26.750008583491507</v>
      </c>
      <c r="BU38" s="91">
        <v>26.569000824250271</v>
      </c>
      <c r="BV38" s="91">
        <v>32.456487753324303</v>
      </c>
      <c r="BW38" s="91">
        <v>26.016549397833092</v>
      </c>
      <c r="BX38" s="91">
        <v>29.371036038236831</v>
      </c>
      <c r="BY38" s="91">
        <v>29.86762865118266</v>
      </c>
      <c r="BZ38" s="91">
        <v>30.547575737989128</v>
      </c>
      <c r="CA38" s="91">
        <v>31.32503447494172</v>
      </c>
      <c r="CB38" s="92">
        <v>31.76054793337418</v>
      </c>
    </row>
    <row r="39" spans="1:80" x14ac:dyDescent="0.4">
      <c r="A39" s="89"/>
      <c r="B39" s="50" t="s">
        <v>301</v>
      </c>
      <c r="C39" s="165" t="s">
        <v>189</v>
      </c>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v>1938.1082749642223</v>
      </c>
      <c r="AI39" s="91">
        <v>1825.2242163112082</v>
      </c>
      <c r="AJ39" s="91">
        <v>1979.0652021400695</v>
      </c>
      <c r="AK39" s="91">
        <v>2894.305166737463</v>
      </c>
      <c r="AL39" s="91">
        <v>3465.5812357139121</v>
      </c>
      <c r="AM39" s="91">
        <v>3910.1684406166823</v>
      </c>
      <c r="AN39" s="91">
        <v>4165.0796050892368</v>
      </c>
      <c r="AO39" s="91">
        <v>4424.4286979237522</v>
      </c>
      <c r="AP39" s="91">
        <v>4568.9311483412275</v>
      </c>
      <c r="AQ39" s="91">
        <v>4478.6926419792917</v>
      </c>
      <c r="AR39" s="91">
        <v>4076.3963697963336</v>
      </c>
      <c r="AS39" s="91">
        <v>4347.5073464596817</v>
      </c>
      <c r="AT39" s="91">
        <v>5090.1066083062333</v>
      </c>
      <c r="AU39" s="91">
        <v>6570.0580139535678</v>
      </c>
      <c r="AV39" s="91">
        <v>8464.8348488555312</v>
      </c>
      <c r="AW39" s="91">
        <v>9951.780381340368</v>
      </c>
      <c r="AX39" s="91">
        <v>10920.125112687147</v>
      </c>
      <c r="AY39" s="91">
        <v>11494.669108097238</v>
      </c>
      <c r="AZ39" s="91">
        <v>11617.262304009666</v>
      </c>
      <c r="BA39" s="91">
        <v>11205.125932825686</v>
      </c>
      <c r="BB39" s="91">
        <v>10771.483407859077</v>
      </c>
      <c r="BC39" s="91">
        <v>10511.480233328521</v>
      </c>
      <c r="BD39" s="91">
        <v>10147.565575146577</v>
      </c>
      <c r="BE39" s="91">
        <v>10274.883795382446</v>
      </c>
      <c r="BF39" s="91">
        <v>11060.478241640147</v>
      </c>
      <c r="BG39" s="91">
        <v>10917.010664430683</v>
      </c>
      <c r="BH39" s="91">
        <v>11558.652175448482</v>
      </c>
      <c r="BI39" s="91">
        <v>12273.323919436278</v>
      </c>
      <c r="BJ39" s="91">
        <v>12717.974481423473</v>
      </c>
      <c r="BK39" s="91">
        <v>13417.808686958455</v>
      </c>
      <c r="BL39" s="91">
        <v>14041.833381870718</v>
      </c>
      <c r="BM39" s="91">
        <v>16942.973699311144</v>
      </c>
      <c r="BN39" s="91">
        <v>18122.683067758218</v>
      </c>
      <c r="BO39" s="91">
        <v>19119.604901341976</v>
      </c>
      <c r="BP39" s="91">
        <v>19743.766582392716</v>
      </c>
      <c r="BQ39" s="91">
        <v>19539.943240290173</v>
      </c>
      <c r="BR39" s="91">
        <v>19394.120217775755</v>
      </c>
      <c r="BS39" s="91">
        <v>19204.368532448545</v>
      </c>
      <c r="BT39" s="91">
        <v>18119.627414668754</v>
      </c>
      <c r="BU39" s="91">
        <v>16876.895325907612</v>
      </c>
      <c r="BV39" s="91">
        <v>15175.901088849459</v>
      </c>
      <c r="BW39" s="91">
        <v>12530.856923557772</v>
      </c>
      <c r="BX39" s="91">
        <v>17985.148154370752</v>
      </c>
      <c r="BY39" s="91">
        <v>18044.468719569264</v>
      </c>
      <c r="BZ39" s="91">
        <v>18333.740071624565</v>
      </c>
      <c r="CA39" s="91">
        <v>18689.499042491414</v>
      </c>
      <c r="CB39" s="92">
        <v>19078.225931174889</v>
      </c>
    </row>
    <row r="40" spans="1:80" x14ac:dyDescent="0.4">
      <c r="A40" s="89"/>
      <c r="B40" s="50" t="s">
        <v>302</v>
      </c>
      <c r="C40" s="165"/>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v>7096.6678670880001</v>
      </c>
      <c r="AI40" s="91">
        <v>6495.2838420208473</v>
      </c>
      <c r="AJ40" s="91">
        <v>5950.036528876557</v>
      </c>
      <c r="AK40" s="91">
        <v>6106.4699508094691</v>
      </c>
      <c r="AL40" s="91">
        <v>5919.6336864663381</v>
      </c>
      <c r="AM40" s="91">
        <v>5552.1484306087896</v>
      </c>
      <c r="AN40" s="91">
        <v>5905.4187853780413</v>
      </c>
      <c r="AO40" s="91">
        <v>5984.4538692032511</v>
      </c>
      <c r="AP40" s="91">
        <v>6120.9940340966532</v>
      </c>
      <c r="AQ40" s="91">
        <v>6321.1349687792308</v>
      </c>
      <c r="AR40" s="91">
        <v>6576.4124272886756</v>
      </c>
      <c r="AS40" s="91">
        <v>6847.9960261514734</v>
      </c>
      <c r="AT40" s="91">
        <v>7178.9629438624643</v>
      </c>
      <c r="AU40" s="91">
        <v>8369.9084249645384</v>
      </c>
      <c r="AV40" s="91">
        <v>9332.7179754063563</v>
      </c>
      <c r="AW40" s="91">
        <v>10334.369651084637</v>
      </c>
      <c r="AX40" s="91">
        <v>11079.502865344626</v>
      </c>
      <c r="AY40" s="91">
        <v>10820.216812119961</v>
      </c>
      <c r="AZ40" s="91">
        <v>10345.379912585811</v>
      </c>
      <c r="BA40" s="91">
        <v>10228.386970859232</v>
      </c>
      <c r="BB40" s="91">
        <v>10184.275115165568</v>
      </c>
      <c r="BC40" s="91">
        <v>9860.6907586457255</v>
      </c>
      <c r="BD40" s="91">
        <v>9867.5372784437313</v>
      </c>
      <c r="BE40" s="91">
        <v>9725.7823356235313</v>
      </c>
      <c r="BF40" s="91">
        <v>9517.6705998312555</v>
      </c>
      <c r="BG40" s="91">
        <v>9283.3353719363622</v>
      </c>
      <c r="BH40" s="91">
        <v>8944.4847811792788</v>
      </c>
      <c r="BI40" s="91">
        <v>8715.7655271744279</v>
      </c>
      <c r="BJ40" s="91">
        <v>8368.3534581489475</v>
      </c>
      <c r="BK40" s="91">
        <v>8264.3152730464044</v>
      </c>
      <c r="BL40" s="91">
        <v>7887.7895026331207</v>
      </c>
      <c r="BM40" s="91">
        <v>7274.5484691841093</v>
      </c>
      <c r="BN40" s="91">
        <v>6505.377268313744</v>
      </c>
      <c r="BO40" s="91">
        <v>5691.6878445092925</v>
      </c>
      <c r="BP40" s="91">
        <v>3701.6774222239369</v>
      </c>
      <c r="BQ40" s="91">
        <v>1315.6870179189411</v>
      </c>
      <c r="BR40" s="91">
        <v>267.35095300189255</v>
      </c>
      <c r="BS40" s="91">
        <v>67.129038270196816</v>
      </c>
      <c r="BT40" s="91">
        <v>15.773106110897523</v>
      </c>
      <c r="BU40" s="91">
        <v>9.2940252400711056</v>
      </c>
      <c r="BV40" s="91">
        <v>-1.3109766917424002</v>
      </c>
      <c r="BW40" s="91">
        <v>0.61832006468084222</v>
      </c>
      <c r="BX40" s="91">
        <v>-7.1009813611742384E-2</v>
      </c>
      <c r="BY40" s="91">
        <v>-4.1302084269899578E-2</v>
      </c>
      <c r="BZ40" s="91">
        <v>-2.4093317578739833E-2</v>
      </c>
      <c r="CA40" s="91">
        <v>-1.4074473241800554E-2</v>
      </c>
      <c r="CB40" s="92">
        <v>-8.2187722229268446E-3</v>
      </c>
    </row>
    <row r="41" spans="1:80" x14ac:dyDescent="0.4">
      <c r="A41" s="89"/>
      <c r="B41" s="64" t="s">
        <v>296</v>
      </c>
      <c r="C41" s="165" t="s">
        <v>182</v>
      </c>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v>7096.6678670880001</v>
      </c>
      <c r="AI41" s="91">
        <v>6483.2711908856554</v>
      </c>
      <c r="AJ41" s="91">
        <v>5916.4133214824178</v>
      </c>
      <c r="AK41" s="91">
        <v>6027.3808584678773</v>
      </c>
      <c r="AL41" s="91">
        <v>5769.5813302143988</v>
      </c>
      <c r="AM41" s="91">
        <v>5371.2548079503295</v>
      </c>
      <c r="AN41" s="91">
        <v>5650.8282011234505</v>
      </c>
      <c r="AO41" s="91">
        <v>5680.0992012082324</v>
      </c>
      <c r="AP41" s="91">
        <v>5678.968639410492</v>
      </c>
      <c r="AQ41" s="91">
        <v>5759.9599133086449</v>
      </c>
      <c r="AR41" s="91">
        <v>5909.0290198913426</v>
      </c>
      <c r="AS41" s="91">
        <v>6043.9857659959507</v>
      </c>
      <c r="AT41" s="91">
        <v>6211.6647360792922</v>
      </c>
      <c r="AU41" s="91">
        <v>7107.6614312060838</v>
      </c>
      <c r="AV41" s="91">
        <v>7791.2319186566974</v>
      </c>
      <c r="AW41" s="91">
        <v>8457.0627025307494</v>
      </c>
      <c r="AX41" s="91">
        <v>8917.4348597235075</v>
      </c>
      <c r="AY41" s="91">
        <v>8737.9901269349048</v>
      </c>
      <c r="AZ41" s="91">
        <v>8580.7330344570491</v>
      </c>
      <c r="BA41" s="91">
        <v>8737.5398751774865</v>
      </c>
      <c r="BB41" s="91">
        <v>8891.6395334257468</v>
      </c>
      <c r="BC41" s="91">
        <v>8771.4321353974647</v>
      </c>
      <c r="BD41" s="91">
        <v>8853.0779599915477</v>
      </c>
      <c r="BE41" s="91">
        <v>8981.6338417195166</v>
      </c>
      <c r="BF41" s="91">
        <v>8851.9705847991736</v>
      </c>
      <c r="BG41" s="91">
        <v>8665.1970647046328</v>
      </c>
      <c r="BH41" s="91">
        <v>8432.2197534579791</v>
      </c>
      <c r="BI41" s="91">
        <v>8305.9243496533345</v>
      </c>
      <c r="BJ41" s="91">
        <v>8007.0600308733892</v>
      </c>
      <c r="BK41" s="91">
        <v>7956.7436796331122</v>
      </c>
      <c r="BL41" s="91">
        <v>7627.5917542867246</v>
      </c>
      <c r="BM41" s="91">
        <v>7061.9967133715936</v>
      </c>
      <c r="BN41" s="91">
        <v>6321.0857464954706</v>
      </c>
      <c r="BO41" s="91">
        <v>5546.1364798210989</v>
      </c>
      <c r="BP41" s="91">
        <v>3607.1541994926633</v>
      </c>
      <c r="BQ41" s="91">
        <v>1284.4825940485407</v>
      </c>
      <c r="BR41" s="91">
        <v>261.71009483425655</v>
      </c>
      <c r="BS41" s="91">
        <v>65.980775754105139</v>
      </c>
      <c r="BT41" s="91">
        <v>15.58893945348359</v>
      </c>
      <c r="BU41" s="91">
        <v>9.1992945496751997</v>
      </c>
      <c r="BV41" s="91">
        <v>-1.2907319942155973</v>
      </c>
      <c r="BW41" s="91">
        <v>0.60877168539762261</v>
      </c>
      <c r="BX41" s="91">
        <v>-6.9913247816896909E-2</v>
      </c>
      <c r="BY41" s="91">
        <v>-4.0664278724967022E-2</v>
      </c>
      <c r="BZ41" s="91">
        <v>-2.3721257625369863E-2</v>
      </c>
      <c r="CA41" s="91">
        <v>-1.3857128833296513E-2</v>
      </c>
      <c r="CB41" s="92">
        <v>-8.0918542092482774E-3</v>
      </c>
    </row>
    <row r="42" spans="1:80" x14ac:dyDescent="0.4">
      <c r="A42" s="89"/>
      <c r="B42" s="64" t="s">
        <v>297</v>
      </c>
      <c r="C42" s="165" t="s">
        <v>182</v>
      </c>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v>0</v>
      </c>
      <c r="AI42" s="91">
        <v>12.012651135191458</v>
      </c>
      <c r="AJ42" s="91">
        <v>33.623207394138866</v>
      </c>
      <c r="AK42" s="91">
        <v>79.089092341592348</v>
      </c>
      <c r="AL42" s="91">
        <v>150.05235625193882</v>
      </c>
      <c r="AM42" s="91">
        <v>180.89362265845975</v>
      </c>
      <c r="AN42" s="91">
        <v>254.59058425459094</v>
      </c>
      <c r="AO42" s="91">
        <v>304.3546679950187</v>
      </c>
      <c r="AP42" s="91">
        <v>442.02539468616112</v>
      </c>
      <c r="AQ42" s="91">
        <v>561.17505547058556</v>
      </c>
      <c r="AR42" s="91">
        <v>667.38340739733269</v>
      </c>
      <c r="AS42" s="91">
        <v>804.01026015552247</v>
      </c>
      <c r="AT42" s="91">
        <v>967.29820778317162</v>
      </c>
      <c r="AU42" s="91">
        <v>1262.2469937584553</v>
      </c>
      <c r="AV42" s="91">
        <v>1541.4860567496589</v>
      </c>
      <c r="AW42" s="91">
        <v>1877.3069485538865</v>
      </c>
      <c r="AX42" s="91">
        <v>2162.0680056211186</v>
      </c>
      <c r="AY42" s="91">
        <v>2082.2266851850559</v>
      </c>
      <c r="AZ42" s="91">
        <v>1764.6468781287624</v>
      </c>
      <c r="BA42" s="91">
        <v>1490.8470956817448</v>
      </c>
      <c r="BB42" s="91">
        <v>1292.6355817398214</v>
      </c>
      <c r="BC42" s="91">
        <v>1089.2586232482611</v>
      </c>
      <c r="BD42" s="91">
        <v>1014.459318452184</v>
      </c>
      <c r="BE42" s="91">
        <v>744.14849390401469</v>
      </c>
      <c r="BF42" s="91">
        <v>665.70001503208118</v>
      </c>
      <c r="BG42" s="91">
        <v>618.13830723172998</v>
      </c>
      <c r="BH42" s="91">
        <v>512.26502772129982</v>
      </c>
      <c r="BI42" s="91">
        <v>409.84117752109273</v>
      </c>
      <c r="BJ42" s="91">
        <v>361.29342727555769</v>
      </c>
      <c r="BK42" s="91">
        <v>307.57159341329213</v>
      </c>
      <c r="BL42" s="91">
        <v>260.19774834639594</v>
      </c>
      <c r="BM42" s="91">
        <v>212.55175581251461</v>
      </c>
      <c r="BN42" s="91">
        <v>184.29152181827394</v>
      </c>
      <c r="BO42" s="91">
        <v>145.55136468819342</v>
      </c>
      <c r="BP42" s="91">
        <v>94.523222731273961</v>
      </c>
      <c r="BQ42" s="91">
        <v>31.204423870400309</v>
      </c>
      <c r="BR42" s="91">
        <v>5.6408581676359884</v>
      </c>
      <c r="BS42" s="91">
        <v>1.1482625160916731</v>
      </c>
      <c r="BT42" s="91">
        <v>0.18416665741393257</v>
      </c>
      <c r="BU42" s="91">
        <v>9.4730690395904898E-2</v>
      </c>
      <c r="BV42" s="91">
        <v>-2.0244697526803041E-2</v>
      </c>
      <c r="BW42" s="91">
        <v>9.548379283219631E-3</v>
      </c>
      <c r="BX42" s="91">
        <v>-1.0965657948454669E-3</v>
      </c>
      <c r="BY42" s="91">
        <v>-6.3780554493256042E-4</v>
      </c>
      <c r="BZ42" s="91">
        <v>-3.7205995336996966E-4</v>
      </c>
      <c r="CA42" s="91">
        <v>-2.1734440850404007E-4</v>
      </c>
      <c r="CB42" s="92">
        <v>-1.2691801367856713E-4</v>
      </c>
    </row>
    <row r="43" spans="1:80" ht="25.5" customHeight="1" x14ac:dyDescent="0.4">
      <c r="A43" s="89"/>
      <c r="B43" s="50" t="s">
        <v>289</v>
      </c>
      <c r="C43" s="165"/>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v>3465.2828756054842</v>
      </c>
      <c r="AI43" s="91">
        <v>3117.9149510218917</v>
      </c>
      <c r="AJ43" s="91">
        <v>3635.2903890527955</v>
      </c>
      <c r="AK43" s="91">
        <v>5540.54956082224</v>
      </c>
      <c r="AL43" s="91">
        <v>8565.9652689259419</v>
      </c>
      <c r="AM43" s="91">
        <v>10437.629109636548</v>
      </c>
      <c r="AN43" s="91">
        <v>11299.195791727814</v>
      </c>
      <c r="AO43" s="91">
        <v>12315.561954962421</v>
      </c>
      <c r="AP43" s="91">
        <v>12689.754485197229</v>
      </c>
      <c r="AQ43" s="91">
        <v>11639.13573258529</v>
      </c>
      <c r="AR43" s="91">
        <v>9478.0909488093239</v>
      </c>
      <c r="AS43" s="91">
        <v>8408.5598751490015</v>
      </c>
      <c r="AT43" s="91">
        <v>9211.4648927865164</v>
      </c>
      <c r="AU43" s="91">
        <v>11866.36450566024</v>
      </c>
      <c r="AV43" s="91">
        <v>14397.931535521138</v>
      </c>
      <c r="AW43" s="91">
        <v>15423.506978470888</v>
      </c>
      <c r="AX43" s="91">
        <v>15767.553566468641</v>
      </c>
      <c r="AY43" s="91">
        <v>16002.757220010035</v>
      </c>
      <c r="AZ43" s="91">
        <v>12552.869229009826</v>
      </c>
      <c r="BA43" s="91">
        <v>9235.2101361745317</v>
      </c>
      <c r="BB43" s="91">
        <v>9055.9973903573482</v>
      </c>
      <c r="BC43" s="91">
        <v>8883.5095442351831</v>
      </c>
      <c r="BD43" s="91">
        <v>8965.5761596858574</v>
      </c>
      <c r="BE43" s="91">
        <v>9164.8245546555263</v>
      </c>
      <c r="BF43" s="91">
        <v>8699.7710172088155</v>
      </c>
      <c r="BG43" s="91">
        <v>9160.8535074830324</v>
      </c>
      <c r="BH43" s="91">
        <v>9063.823756277985</v>
      </c>
      <c r="BI43" s="91">
        <v>8681.7742073564586</v>
      </c>
      <c r="BJ43" s="91">
        <v>8652.0513305938275</v>
      </c>
      <c r="BK43" s="91">
        <v>9050.7395316022485</v>
      </c>
      <c r="BL43" s="91">
        <v>8751.1572667376295</v>
      </c>
      <c r="BM43" s="91">
        <v>8928.0759325491435</v>
      </c>
      <c r="BN43" s="91">
        <v>8457.3746963940775</v>
      </c>
      <c r="BO43" s="91">
        <v>7549.4578694849279</v>
      </c>
      <c r="BP43" s="91">
        <v>5668.7645436038292</v>
      </c>
      <c r="BQ43" s="91">
        <v>3781.0552795972649</v>
      </c>
      <c r="BR43" s="91">
        <v>3032.8927163157659</v>
      </c>
      <c r="BS43" s="91">
        <v>2665.4307734257363</v>
      </c>
      <c r="BT43" s="91">
        <v>2300.7329082690767</v>
      </c>
      <c r="BU43" s="91">
        <v>2181.9133941574637</v>
      </c>
      <c r="BV43" s="91">
        <v>1841.3967857319678</v>
      </c>
      <c r="BW43" s="91">
        <v>1359.7863017822961</v>
      </c>
      <c r="BX43" s="91">
        <v>2138.3496064769183</v>
      </c>
      <c r="BY43" s="91">
        <v>2111.4026831327669</v>
      </c>
      <c r="BZ43" s="91">
        <v>2159.420412737757</v>
      </c>
      <c r="CA43" s="91">
        <v>2164.6193937507414</v>
      </c>
      <c r="CB43" s="92">
        <v>2172.0515190826627</v>
      </c>
    </row>
    <row r="44" spans="1:80" x14ac:dyDescent="0.4">
      <c r="A44" s="89"/>
      <c r="B44" s="64" t="s">
        <v>303</v>
      </c>
      <c r="C44" s="165" t="s">
        <v>189</v>
      </c>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v>0</v>
      </c>
      <c r="AI44" s="91">
        <v>8.6200508923468551</v>
      </c>
      <c r="AJ44" s="91">
        <v>13.024917466859085</v>
      </c>
      <c r="AK44" s="91">
        <v>15.057389982494129</v>
      </c>
      <c r="AL44" s="91">
        <v>23.781551944062606</v>
      </c>
      <c r="AM44" s="91">
        <v>60.526320901019105</v>
      </c>
      <c r="AN44" s="91">
        <v>110.133791512252</v>
      </c>
      <c r="AO44" s="91">
        <v>181.52442226603509</v>
      </c>
      <c r="AP44" s="91">
        <v>250.43318262488131</v>
      </c>
      <c r="AQ44" s="91">
        <v>318.27077037108302</v>
      </c>
      <c r="AR44" s="91">
        <v>390.9198298266424</v>
      </c>
      <c r="AS44" s="91">
        <v>456.59249259158247</v>
      </c>
      <c r="AT44" s="91">
        <v>462.60870326547337</v>
      </c>
      <c r="AU44" s="91">
        <v>559.66979954152782</v>
      </c>
      <c r="AV44" s="91">
        <v>659.24346282119666</v>
      </c>
      <c r="AW44" s="91">
        <v>763.94756595050467</v>
      </c>
      <c r="AX44" s="91">
        <v>780.26337441215344</v>
      </c>
      <c r="AY44" s="91">
        <v>761.20701372219139</v>
      </c>
      <c r="AZ44" s="91">
        <v>741.98047672234134</v>
      </c>
      <c r="BA44" s="91">
        <v>749.09291862293651</v>
      </c>
      <c r="BB44" s="91">
        <v>741.07491794289672</v>
      </c>
      <c r="BC44" s="91">
        <v>738.53248915052154</v>
      </c>
      <c r="BD44" s="91">
        <v>707.99924673835835</v>
      </c>
      <c r="BE44" s="91">
        <v>704.7486466544093</v>
      </c>
      <c r="BF44" s="91">
        <v>207.2047762759679</v>
      </c>
      <c r="BG44" s="91">
        <v>89.705617497997039</v>
      </c>
      <c r="BH44" s="91">
        <v>0</v>
      </c>
      <c r="BI44" s="91">
        <v>0</v>
      </c>
      <c r="BJ44" s="91">
        <v>0</v>
      </c>
      <c r="BK44" s="91">
        <v>0</v>
      </c>
      <c r="BL44" s="91">
        <v>0</v>
      </c>
      <c r="BM44" s="91">
        <v>0</v>
      </c>
      <c r="BN44" s="91">
        <v>0</v>
      </c>
      <c r="BO44" s="91">
        <v>0</v>
      </c>
      <c r="BP44" s="91">
        <v>0</v>
      </c>
      <c r="BQ44" s="91">
        <v>0</v>
      </c>
      <c r="BR44" s="91">
        <v>0</v>
      </c>
      <c r="BS44" s="91">
        <v>0</v>
      </c>
      <c r="BT44" s="91">
        <v>0</v>
      </c>
      <c r="BU44" s="91">
        <v>0</v>
      </c>
      <c r="BV44" s="91">
        <v>0</v>
      </c>
      <c r="BW44" s="91">
        <v>0</v>
      </c>
      <c r="BX44" s="91">
        <v>0</v>
      </c>
      <c r="BY44" s="91">
        <v>0</v>
      </c>
      <c r="BZ44" s="91">
        <v>0</v>
      </c>
      <c r="CA44" s="91">
        <v>0</v>
      </c>
      <c r="CB44" s="92">
        <v>0</v>
      </c>
    </row>
    <row r="45" spans="1:80" x14ac:dyDescent="0.4">
      <c r="A45" s="89"/>
      <c r="B45" s="64" t="s">
        <v>304</v>
      </c>
      <c r="C45" s="165" t="s">
        <v>189</v>
      </c>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v>3465.2828756054842</v>
      </c>
      <c r="AI45" s="91">
        <v>3109.2949001295447</v>
      </c>
      <c r="AJ45" s="91">
        <v>3622.2654715859362</v>
      </c>
      <c r="AK45" s="91">
        <v>5525.492170839746</v>
      </c>
      <c r="AL45" s="91">
        <v>8542.1837169818791</v>
      </c>
      <c r="AM45" s="91">
        <v>10377.102788735529</v>
      </c>
      <c r="AN45" s="91">
        <v>11189.062000215563</v>
      </c>
      <c r="AO45" s="91">
        <v>12134.037532696386</v>
      </c>
      <c r="AP45" s="91">
        <v>12439.321302572347</v>
      </c>
      <c r="AQ45" s="91">
        <v>11320.864962214206</v>
      </c>
      <c r="AR45" s="91">
        <v>9087.1711189826801</v>
      </c>
      <c r="AS45" s="91">
        <v>7951.9673825574191</v>
      </c>
      <c r="AT45" s="91">
        <v>8748.8561895210423</v>
      </c>
      <c r="AU45" s="91">
        <v>11306.694706118713</v>
      </c>
      <c r="AV45" s="91">
        <v>13738.688072699942</v>
      </c>
      <c r="AW45" s="91">
        <v>14659.559412520384</v>
      </c>
      <c r="AX45" s="91">
        <v>14987.290192056487</v>
      </c>
      <c r="AY45" s="91">
        <v>15241.550206287842</v>
      </c>
      <c r="AZ45" s="91">
        <v>11810.888752287487</v>
      </c>
      <c r="BA45" s="91">
        <v>8486.1172175515931</v>
      </c>
      <c r="BB45" s="91">
        <v>8314.9224724144515</v>
      </c>
      <c r="BC45" s="91">
        <v>8144.9770550846615</v>
      </c>
      <c r="BD45" s="91">
        <v>8257.5769129474993</v>
      </c>
      <c r="BE45" s="91">
        <v>8460.0759080011157</v>
      </c>
      <c r="BF45" s="91">
        <v>8492.566240932847</v>
      </c>
      <c r="BG45" s="91">
        <v>9071.1478899850354</v>
      </c>
      <c r="BH45" s="91">
        <v>9063.823756277985</v>
      </c>
      <c r="BI45" s="91">
        <v>8681.7742073564586</v>
      </c>
      <c r="BJ45" s="91">
        <v>8652.0513305938275</v>
      </c>
      <c r="BK45" s="91">
        <v>9050.7395316022485</v>
      </c>
      <c r="BL45" s="91">
        <v>8751.1572667376295</v>
      </c>
      <c r="BM45" s="91">
        <v>8928.0759325491435</v>
      </c>
      <c r="BN45" s="91">
        <v>8457.3746963940775</v>
      </c>
      <c r="BO45" s="91">
        <v>7549.4578694849279</v>
      </c>
      <c r="BP45" s="91">
        <v>5668.7645436038292</v>
      </c>
      <c r="BQ45" s="91">
        <v>3781.0552795972649</v>
      </c>
      <c r="BR45" s="91">
        <v>3032.8927163157659</v>
      </c>
      <c r="BS45" s="91">
        <v>2665.4307734257363</v>
      </c>
      <c r="BT45" s="91">
        <v>2300.7329082690767</v>
      </c>
      <c r="BU45" s="91">
        <v>2181.9133941574637</v>
      </c>
      <c r="BV45" s="91">
        <v>1841.3967857319678</v>
      </c>
      <c r="BW45" s="91">
        <v>1359.7863017822961</v>
      </c>
      <c r="BX45" s="91">
        <v>2138.3496064769183</v>
      </c>
      <c r="BY45" s="91">
        <v>2111.4026831327669</v>
      </c>
      <c r="BZ45" s="91">
        <v>2159.420412737757</v>
      </c>
      <c r="CA45" s="91">
        <v>2164.6193937507414</v>
      </c>
      <c r="CB45" s="92">
        <v>2172.0515190826627</v>
      </c>
    </row>
    <row r="46" spans="1:80" x14ac:dyDescent="0.4">
      <c r="A46" s="89"/>
      <c r="B46" s="50" t="s">
        <v>206</v>
      </c>
      <c r="C46" s="165" t="s">
        <v>189</v>
      </c>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v>0</v>
      </c>
      <c r="AI46" s="91">
        <v>0</v>
      </c>
      <c r="AJ46" s="91">
        <v>0</v>
      </c>
      <c r="AK46" s="91">
        <v>0</v>
      </c>
      <c r="AL46" s="91">
        <v>0</v>
      </c>
      <c r="AM46" s="91">
        <v>0</v>
      </c>
      <c r="AN46" s="91">
        <v>0</v>
      </c>
      <c r="AO46" s="91">
        <v>0</v>
      </c>
      <c r="AP46" s="91">
        <v>0</v>
      </c>
      <c r="AQ46" s="91">
        <v>0</v>
      </c>
      <c r="AR46" s="91">
        <v>2.7303506372459316</v>
      </c>
      <c r="AS46" s="91">
        <v>21.326605576300672</v>
      </c>
      <c r="AT46" s="91">
        <v>44.838802020409439</v>
      </c>
      <c r="AU46" s="91">
        <v>79.662858521163429</v>
      </c>
      <c r="AV46" s="91">
        <v>146.25068983412331</v>
      </c>
      <c r="AW46" s="91">
        <v>186.30200956760169</v>
      </c>
      <c r="AX46" s="91">
        <v>165.10180040396872</v>
      </c>
      <c r="AY46" s="91">
        <v>165.49410420169428</v>
      </c>
      <c r="AZ46" s="91">
        <v>166.64295189330724</v>
      </c>
      <c r="BA46" s="91">
        <v>163.01949082375282</v>
      </c>
      <c r="BB46" s="91">
        <v>167.33361370313858</v>
      </c>
      <c r="BC46" s="91">
        <v>186.3538005210518</v>
      </c>
      <c r="BD46" s="91">
        <v>193.11084519473962</v>
      </c>
      <c r="BE46" s="91">
        <v>214.33907172062425</v>
      </c>
      <c r="BF46" s="91">
        <v>237.08567205118072</v>
      </c>
      <c r="BG46" s="91">
        <v>261.04552081813625</v>
      </c>
      <c r="BH46" s="91">
        <v>281.16206680799382</v>
      </c>
      <c r="BI46" s="91">
        <v>302.90998980384211</v>
      </c>
      <c r="BJ46" s="91">
        <v>330.48894666914504</v>
      </c>
      <c r="BK46" s="91">
        <v>367.76388178151501</v>
      </c>
      <c r="BL46" s="91">
        <v>393.38328557734502</v>
      </c>
      <c r="BM46" s="91">
        <v>406.2228896128737</v>
      </c>
      <c r="BN46" s="91">
        <v>409.61123122268776</v>
      </c>
      <c r="BO46" s="91">
        <v>375.93918137435105</v>
      </c>
      <c r="BP46" s="91">
        <v>343.53548777192339</v>
      </c>
      <c r="BQ46" s="91">
        <v>316.59459249685983</v>
      </c>
      <c r="BR46" s="91">
        <v>296.97034063576103</v>
      </c>
      <c r="BS46" s="91">
        <v>0</v>
      </c>
      <c r="BT46" s="91">
        <v>0</v>
      </c>
      <c r="BU46" s="91">
        <v>0</v>
      </c>
      <c r="BV46" s="91">
        <v>0</v>
      </c>
      <c r="BW46" s="91">
        <v>0</v>
      </c>
      <c r="BX46" s="91">
        <v>0</v>
      </c>
      <c r="BY46" s="91">
        <v>0</v>
      </c>
      <c r="BZ46" s="91">
        <v>0</v>
      </c>
      <c r="CA46" s="91">
        <v>0</v>
      </c>
      <c r="CB46" s="92">
        <v>0</v>
      </c>
    </row>
    <row r="47" spans="1:80" x14ac:dyDescent="0.4">
      <c r="A47" s="89"/>
      <c r="B47" s="50" t="s">
        <v>24</v>
      </c>
      <c r="C47" s="165" t="s">
        <v>179</v>
      </c>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v>783.54363527781561</v>
      </c>
      <c r="AI47" s="91">
        <v>751.24467473367849</v>
      </c>
      <c r="AJ47" s="91">
        <v>721.25435620784685</v>
      </c>
      <c r="AK47" s="91">
        <v>721.76383737791195</v>
      </c>
      <c r="AL47" s="91">
        <v>697.50638694273687</v>
      </c>
      <c r="AM47" s="91">
        <v>737.00885448420195</v>
      </c>
      <c r="AN47" s="91">
        <v>741.68659797321607</v>
      </c>
      <c r="AO47" s="91">
        <v>760.66524426545504</v>
      </c>
      <c r="AP47" s="91">
        <v>719.84529575916065</v>
      </c>
      <c r="AQ47" s="91">
        <v>700.00406818872943</v>
      </c>
      <c r="AR47" s="91">
        <v>647.13792412064208</v>
      </c>
      <c r="AS47" s="91">
        <v>631.70598634174291</v>
      </c>
      <c r="AT47" s="91">
        <v>640.2890643471552</v>
      </c>
      <c r="AU47" s="91">
        <v>688.43658759685047</v>
      </c>
      <c r="AV47" s="91">
        <v>675.78900835327613</v>
      </c>
      <c r="AW47" s="91">
        <v>664.10451477695744</v>
      </c>
      <c r="AX47" s="91">
        <v>686.39891910801941</v>
      </c>
      <c r="AY47" s="91">
        <v>690.91212111633388</v>
      </c>
      <c r="AZ47" s="91">
        <v>699.05053814408791</v>
      </c>
      <c r="BA47" s="91">
        <v>699.57779677971416</v>
      </c>
      <c r="BB47" s="91">
        <v>705.6241761729035</v>
      </c>
      <c r="BC47" s="91">
        <v>692.32262220454788</v>
      </c>
      <c r="BD47" s="91">
        <v>666.02056534671897</v>
      </c>
      <c r="BE47" s="91">
        <v>671.26802040887173</v>
      </c>
      <c r="BF47" s="91">
        <v>647.65238673934505</v>
      </c>
      <c r="BG47" s="91">
        <v>654.52839879846601</v>
      </c>
      <c r="BH47" s="91">
        <v>623.46377594486773</v>
      </c>
      <c r="BI47" s="91">
        <v>599.03634253943369</v>
      </c>
      <c r="BJ47" s="91">
        <v>573.28583747361483</v>
      </c>
      <c r="BK47" s="91">
        <v>525.22605290405011</v>
      </c>
      <c r="BL47" s="91">
        <v>425.90201852678018</v>
      </c>
      <c r="BM47" s="91">
        <v>424.85214811382144</v>
      </c>
      <c r="BN47" s="91">
        <v>472.54423593683288</v>
      </c>
      <c r="BO47" s="91">
        <v>453.07948765338068</v>
      </c>
      <c r="BP47" s="91">
        <v>439.78749167928964</v>
      </c>
      <c r="BQ47" s="91">
        <v>415.41332886772153</v>
      </c>
      <c r="BR47" s="91">
        <v>402.30887892024282</v>
      </c>
      <c r="BS47" s="91">
        <v>376.18077860128892</v>
      </c>
      <c r="BT47" s="91">
        <v>355.75948718248628</v>
      </c>
      <c r="BU47" s="91">
        <v>341.3908586840426</v>
      </c>
      <c r="BV47" s="91">
        <v>335.92807233984865</v>
      </c>
      <c r="BW47" s="91">
        <v>326.83825754787381</v>
      </c>
      <c r="BX47" s="91">
        <v>287.99298642968409</v>
      </c>
      <c r="BY47" s="91">
        <v>280.87243616587523</v>
      </c>
      <c r="BZ47" s="91">
        <v>275.5800923135937</v>
      </c>
      <c r="CA47" s="91">
        <v>271.66960090119392</v>
      </c>
      <c r="CB47" s="92">
        <v>263.89674419819227</v>
      </c>
    </row>
    <row r="48" spans="1:80" ht="25.5" customHeight="1" x14ac:dyDescent="0.4">
      <c r="A48" s="89"/>
      <c r="B48" s="96" t="s">
        <v>305</v>
      </c>
      <c r="C48" s="165" t="s">
        <v>189</v>
      </c>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109.97861775130238</v>
      </c>
      <c r="BM48" s="91">
        <v>127.39130765917916</v>
      </c>
      <c r="BN48" s="91">
        <v>128.70200302194991</v>
      </c>
      <c r="BO48" s="91">
        <v>133.73292048305757</v>
      </c>
      <c r="BP48" s="91">
        <v>124.33016670329273</v>
      </c>
      <c r="BQ48" s="91">
        <v>112.39351611261206</v>
      </c>
      <c r="BR48" s="91">
        <v>17.164213397550654</v>
      </c>
      <c r="BS48" s="91">
        <v>0</v>
      </c>
      <c r="BT48" s="91">
        <v>0</v>
      </c>
      <c r="BU48" s="91">
        <v>0</v>
      </c>
      <c r="BV48" s="91">
        <v>0</v>
      </c>
      <c r="BW48" s="91">
        <v>0</v>
      </c>
      <c r="BX48" s="91">
        <v>0</v>
      </c>
      <c r="BY48" s="91">
        <v>0</v>
      </c>
      <c r="BZ48" s="91">
        <v>0</v>
      </c>
      <c r="CA48" s="91">
        <v>0</v>
      </c>
      <c r="CB48" s="92">
        <v>0</v>
      </c>
    </row>
    <row r="49" spans="1:80" x14ac:dyDescent="0.4">
      <c r="A49" s="89"/>
      <c r="B49" s="96" t="s">
        <v>210</v>
      </c>
      <c r="C49" s="165" t="s">
        <v>179</v>
      </c>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7.5756570324486958</v>
      </c>
      <c r="BF49" s="91">
        <v>7.9755743450843015</v>
      </c>
      <c r="BG49" s="91">
        <v>6.8940928241913424</v>
      </c>
      <c r="BH49" s="91">
        <v>24.549570907452509</v>
      </c>
      <c r="BI49" s="91">
        <v>49.980714787482796</v>
      </c>
      <c r="BJ49" s="91">
        <v>51.332150857410241</v>
      </c>
      <c r="BK49" s="91">
        <v>58.262466163051101</v>
      </c>
      <c r="BL49" s="91">
        <v>46.763833664345839</v>
      </c>
      <c r="BM49" s="91">
        <v>57.717286509205799</v>
      </c>
      <c r="BN49" s="91">
        <v>71.09626556840395</v>
      </c>
      <c r="BO49" s="91">
        <v>60.386686775296631</v>
      </c>
      <c r="BP49" s="91">
        <v>64.217393205408129</v>
      </c>
      <c r="BQ49" s="91">
        <v>0.69059200395305687</v>
      </c>
      <c r="BR49" s="91">
        <v>0.22929313984938118</v>
      </c>
      <c r="BS49" s="91">
        <v>0.16450890395367521</v>
      </c>
      <c r="BT49" s="91">
        <v>0</v>
      </c>
      <c r="BU49" s="91">
        <v>0</v>
      </c>
      <c r="BV49" s="91">
        <v>0</v>
      </c>
      <c r="BW49" s="91">
        <v>0</v>
      </c>
      <c r="BX49" s="91">
        <v>0</v>
      </c>
      <c r="BY49" s="91">
        <v>0</v>
      </c>
      <c r="BZ49" s="91">
        <v>0</v>
      </c>
      <c r="CA49" s="91">
        <v>0</v>
      </c>
      <c r="CB49" s="92">
        <v>0</v>
      </c>
    </row>
    <row r="50" spans="1:80" x14ac:dyDescent="0.4">
      <c r="A50" s="89"/>
      <c r="B50" s="96" t="s">
        <v>211</v>
      </c>
      <c r="C50" s="165"/>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v>0</v>
      </c>
      <c r="AI50" s="91">
        <v>0</v>
      </c>
      <c r="AJ50" s="91">
        <v>0</v>
      </c>
      <c r="AK50" s="91">
        <v>0</v>
      </c>
      <c r="AL50" s="91">
        <v>0</v>
      </c>
      <c r="AM50" s="91">
        <v>0</v>
      </c>
      <c r="AN50" s="91">
        <v>0</v>
      </c>
      <c r="AO50" s="91">
        <v>0</v>
      </c>
      <c r="AP50" s="91">
        <v>0</v>
      </c>
      <c r="AQ50" s="91">
        <v>0</v>
      </c>
      <c r="AR50" s="91">
        <v>0</v>
      </c>
      <c r="AS50" s="91">
        <v>0</v>
      </c>
      <c r="AT50" s="91">
        <v>0</v>
      </c>
      <c r="AU50" s="91">
        <v>0</v>
      </c>
      <c r="AV50" s="91">
        <v>0</v>
      </c>
      <c r="AW50" s="91">
        <v>0</v>
      </c>
      <c r="AX50" s="91">
        <v>0</v>
      </c>
      <c r="AY50" s="91">
        <v>0</v>
      </c>
      <c r="AZ50" s="91">
        <v>2972.3607608019561</v>
      </c>
      <c r="BA50" s="91">
        <v>5404.3074572546093</v>
      </c>
      <c r="BB50" s="91">
        <v>4857.3444406884446</v>
      </c>
      <c r="BC50" s="91">
        <v>4417.8218779133076</v>
      </c>
      <c r="BD50" s="91">
        <v>3760.2309865271459</v>
      </c>
      <c r="BE50" s="91">
        <v>3345.5250001093023</v>
      </c>
      <c r="BF50" s="91">
        <v>3287.5518405757821</v>
      </c>
      <c r="BG50" s="91">
        <v>3179.9410735608958</v>
      </c>
      <c r="BH50" s="91">
        <v>2767.9214920396994</v>
      </c>
      <c r="BI50" s="91">
        <v>2997.5740657997521</v>
      </c>
      <c r="BJ50" s="91">
        <v>3093.8579626767528</v>
      </c>
      <c r="BK50" s="91">
        <v>2782.6895236020405</v>
      </c>
      <c r="BL50" s="91">
        <v>3458.3481502470636</v>
      </c>
      <c r="BM50" s="91">
        <v>5578.29126990638</v>
      </c>
      <c r="BN50" s="91">
        <v>5237.8537120425599</v>
      </c>
      <c r="BO50" s="91">
        <v>5690.1946747841548</v>
      </c>
      <c r="BP50" s="91">
        <v>5841.8378403907536</v>
      </c>
      <c r="BQ50" s="91">
        <v>4809.1487400610886</v>
      </c>
      <c r="BR50" s="91">
        <v>3351.1142293835587</v>
      </c>
      <c r="BS50" s="91">
        <v>2507.8487420224074</v>
      </c>
      <c r="BT50" s="91">
        <v>1985.9945407620678</v>
      </c>
      <c r="BU50" s="91">
        <v>1735.2364869327425</v>
      </c>
      <c r="BV50" s="91">
        <v>1322.877089774139</v>
      </c>
      <c r="BW50" s="91">
        <v>720.89847171166491</v>
      </c>
      <c r="BX50" s="91">
        <v>2366.7212627209042</v>
      </c>
      <c r="BY50" s="91">
        <v>2388.0724694383471</v>
      </c>
      <c r="BZ50" s="91">
        <v>2440.4924010322134</v>
      </c>
      <c r="CA50" s="91">
        <v>2493.0654546365718</v>
      </c>
      <c r="CB50" s="92">
        <v>2563.8091101995983</v>
      </c>
    </row>
    <row r="51" spans="1:80" x14ac:dyDescent="0.4">
      <c r="A51" s="89"/>
      <c r="B51" s="64" t="s">
        <v>186</v>
      </c>
      <c r="C51" s="165" t="s">
        <v>182</v>
      </c>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v>0</v>
      </c>
      <c r="AI51" s="91">
        <v>0</v>
      </c>
      <c r="AJ51" s="91">
        <v>0</v>
      </c>
      <c r="AK51" s="91">
        <v>0</v>
      </c>
      <c r="AL51" s="91">
        <v>0</v>
      </c>
      <c r="AM51" s="91">
        <v>0</v>
      </c>
      <c r="AN51" s="91">
        <v>0</v>
      </c>
      <c r="AO51" s="91">
        <v>0</v>
      </c>
      <c r="AP51" s="91">
        <v>0</v>
      </c>
      <c r="AQ51" s="91">
        <v>0</v>
      </c>
      <c r="AR51" s="91">
        <v>0</v>
      </c>
      <c r="AS51" s="91">
        <v>0</v>
      </c>
      <c r="AT51" s="91">
        <v>0</v>
      </c>
      <c r="AU51" s="91">
        <v>0</v>
      </c>
      <c r="AV51" s="91">
        <v>0</v>
      </c>
      <c r="AW51" s="91">
        <v>0</v>
      </c>
      <c r="AX51" s="91">
        <v>0</v>
      </c>
      <c r="AY51" s="91">
        <v>0</v>
      </c>
      <c r="AZ51" s="91">
        <v>506.71690174761221</v>
      </c>
      <c r="BA51" s="91">
        <v>720.3911238820848</v>
      </c>
      <c r="BB51" s="91">
        <v>708.20285127734178</v>
      </c>
      <c r="BC51" s="91">
        <v>682.76278214768467</v>
      </c>
      <c r="BD51" s="91">
        <v>652.11750659712936</v>
      </c>
      <c r="BE51" s="91">
        <v>676.9554978072689</v>
      </c>
      <c r="BF51" s="91">
        <v>730.44561813630401</v>
      </c>
      <c r="BG51" s="91">
        <v>700.25341050824557</v>
      </c>
      <c r="BH51" s="91">
        <v>597.77701681982637</v>
      </c>
      <c r="BI51" s="91">
        <v>637.29779572887549</v>
      </c>
      <c r="BJ51" s="91">
        <v>609.09932877066626</v>
      </c>
      <c r="BK51" s="91">
        <v>526.41141231395466</v>
      </c>
      <c r="BL51" s="91">
        <v>880.92138502378521</v>
      </c>
      <c r="BM51" s="91">
        <v>1296.5454630999275</v>
      </c>
      <c r="BN51" s="91">
        <v>938.05178754864585</v>
      </c>
      <c r="BO51" s="91">
        <v>864.80710430886302</v>
      </c>
      <c r="BP51" s="91">
        <v>748.43339168495777</v>
      </c>
      <c r="BQ51" s="91">
        <v>583.91104034923467</v>
      </c>
      <c r="BR51" s="91">
        <v>403.67072568962277</v>
      </c>
      <c r="BS51" s="91">
        <v>335.92972671250715</v>
      </c>
      <c r="BT51" s="91">
        <v>279.84112224539172</v>
      </c>
      <c r="BU51" s="91">
        <v>233.44720248372559</v>
      </c>
      <c r="BV51" s="91">
        <v>157.39687785651023</v>
      </c>
      <c r="BW51" s="91">
        <v>98.010375003893358</v>
      </c>
      <c r="BX51" s="91">
        <v>328.98845008687277</v>
      </c>
      <c r="BY51" s="91">
        <v>327.59046268600997</v>
      </c>
      <c r="BZ51" s="91">
        <v>330.16693657756036</v>
      </c>
      <c r="CA51" s="91">
        <v>329.18308109937965</v>
      </c>
      <c r="CB51" s="92">
        <v>349.68236868657948</v>
      </c>
    </row>
    <row r="52" spans="1:80" x14ac:dyDescent="0.4">
      <c r="A52" s="89"/>
      <c r="B52" s="64" t="s">
        <v>300</v>
      </c>
      <c r="C52" s="165" t="s">
        <v>189</v>
      </c>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v>0</v>
      </c>
      <c r="AI52" s="91">
        <v>0</v>
      </c>
      <c r="AJ52" s="91">
        <v>0</v>
      </c>
      <c r="AK52" s="91">
        <v>0</v>
      </c>
      <c r="AL52" s="91">
        <v>0</v>
      </c>
      <c r="AM52" s="91">
        <v>0</v>
      </c>
      <c r="AN52" s="91">
        <v>0</v>
      </c>
      <c r="AO52" s="91">
        <v>0</v>
      </c>
      <c r="AP52" s="91">
        <v>0</v>
      </c>
      <c r="AQ52" s="91">
        <v>0</v>
      </c>
      <c r="AR52" s="91">
        <v>0</v>
      </c>
      <c r="AS52" s="91">
        <v>0</v>
      </c>
      <c r="AT52" s="91">
        <v>0</v>
      </c>
      <c r="AU52" s="91">
        <v>0</v>
      </c>
      <c r="AV52" s="91">
        <v>0</v>
      </c>
      <c r="AW52" s="91">
        <v>0</v>
      </c>
      <c r="AX52" s="91">
        <v>0</v>
      </c>
      <c r="AY52" s="91">
        <v>0</v>
      </c>
      <c r="AZ52" s="91">
        <v>2465.6438590543439</v>
      </c>
      <c r="BA52" s="91">
        <v>4683.9163333725237</v>
      </c>
      <c r="BB52" s="91">
        <v>4149.1415894111024</v>
      </c>
      <c r="BC52" s="91">
        <v>3735.0590957656223</v>
      </c>
      <c r="BD52" s="91">
        <v>3108.1134799300162</v>
      </c>
      <c r="BE52" s="91">
        <v>2668.5695023020335</v>
      </c>
      <c r="BF52" s="91">
        <v>2557.1062224394782</v>
      </c>
      <c r="BG52" s="91">
        <v>2479.6876630526504</v>
      </c>
      <c r="BH52" s="91">
        <v>2170.1444752198731</v>
      </c>
      <c r="BI52" s="91">
        <v>2360.2762700708772</v>
      </c>
      <c r="BJ52" s="91">
        <v>2484.7586339060867</v>
      </c>
      <c r="BK52" s="91">
        <v>2256.2781112880862</v>
      </c>
      <c r="BL52" s="91">
        <v>2577.4267652232784</v>
      </c>
      <c r="BM52" s="91">
        <v>4281.7458068064525</v>
      </c>
      <c r="BN52" s="91">
        <v>4299.8019244939151</v>
      </c>
      <c r="BO52" s="91">
        <v>4825.3875704752918</v>
      </c>
      <c r="BP52" s="91">
        <v>5093.4044487057963</v>
      </c>
      <c r="BQ52" s="91">
        <v>4225.2376997118536</v>
      </c>
      <c r="BR52" s="91">
        <v>2947.4435036939358</v>
      </c>
      <c r="BS52" s="91">
        <v>2171.9190153099003</v>
      </c>
      <c r="BT52" s="91">
        <v>1706.1534185166761</v>
      </c>
      <c r="BU52" s="91">
        <v>1501.789284449017</v>
      </c>
      <c r="BV52" s="91">
        <v>1165.4802119176288</v>
      </c>
      <c r="BW52" s="91">
        <v>622.88809670777152</v>
      </c>
      <c r="BX52" s="91">
        <v>2037.7328126340312</v>
      </c>
      <c r="BY52" s="91">
        <v>2060.4820067523374</v>
      </c>
      <c r="BZ52" s="91">
        <v>2110.3254644546528</v>
      </c>
      <c r="CA52" s="91">
        <v>2163.8823735371916</v>
      </c>
      <c r="CB52" s="92">
        <v>2214.1267415130187</v>
      </c>
    </row>
    <row r="53" spans="1:80" ht="26.25" customHeight="1" x14ac:dyDescent="0.4">
      <c r="A53" s="89"/>
      <c r="B53" s="50" t="s">
        <v>212</v>
      </c>
      <c r="C53" s="165" t="s">
        <v>182</v>
      </c>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v>508.67659930828182</v>
      </c>
      <c r="AI53" s="91">
        <v>518.24473253651263</v>
      </c>
      <c r="AJ53" s="91">
        <v>518.56571151770834</v>
      </c>
      <c r="AK53" s="91">
        <v>497.50105185851868</v>
      </c>
      <c r="AL53" s="91">
        <v>445.79400841890271</v>
      </c>
      <c r="AM53" s="91">
        <v>394.67998510497483</v>
      </c>
      <c r="AN53" s="91">
        <v>426.41406850921834</v>
      </c>
      <c r="AO53" s="91">
        <v>411.44777774833454</v>
      </c>
      <c r="AP53" s="91">
        <v>405.45167702572388</v>
      </c>
      <c r="AQ53" s="91">
        <v>115.76868600572067</v>
      </c>
      <c r="AR53" s="91">
        <v>57.540801272782893</v>
      </c>
      <c r="AS53" s="91">
        <v>60.235587402115094</v>
      </c>
      <c r="AT53" s="91">
        <v>61.821610763692654</v>
      </c>
      <c r="AU53" s="91">
        <v>53.717758912604133</v>
      </c>
      <c r="AV53" s="91">
        <v>53.282945255952214</v>
      </c>
      <c r="AW53" s="91">
        <v>54.481995637613487</v>
      </c>
      <c r="AX53" s="91">
        <v>43.999769140259936</v>
      </c>
      <c r="AY53" s="91">
        <v>45.215073559769458</v>
      </c>
      <c r="AZ53" s="91">
        <v>49.840432480405056</v>
      </c>
      <c r="BA53" s="91">
        <v>54.237713393027057</v>
      </c>
      <c r="BB53" s="91">
        <v>57.140783860789398</v>
      </c>
      <c r="BC53" s="91">
        <v>56.92131730326544</v>
      </c>
      <c r="BD53" s="91">
        <v>65.23742951730479</v>
      </c>
      <c r="BE53" s="91">
        <v>80.403568702708014</v>
      </c>
      <c r="BF53" s="91">
        <v>96.805271015505426</v>
      </c>
      <c r="BG53" s="91">
        <v>176.19214470119459</v>
      </c>
      <c r="BH53" s="91">
        <v>201.07555301912083</v>
      </c>
      <c r="BI53" s="91">
        <v>214.45644436965654</v>
      </c>
      <c r="BJ53" s="91">
        <v>223.52811238493101</v>
      </c>
      <c r="BK53" s="91">
        <v>306.24844252882843</v>
      </c>
      <c r="BL53" s="91">
        <v>388.46300869700417</v>
      </c>
      <c r="BM53" s="91">
        <v>410.29290416189906</v>
      </c>
      <c r="BN53" s="91">
        <v>401.90562539602632</v>
      </c>
      <c r="BO53" s="91">
        <v>421.56077186316594</v>
      </c>
      <c r="BP53" s="91">
        <v>447.21964610964341</v>
      </c>
      <c r="BQ53" s="91">
        <v>443.43202110101254</v>
      </c>
      <c r="BR53" s="91">
        <v>455.43496442985457</v>
      </c>
      <c r="BS53" s="91">
        <v>478.43395251460174</v>
      </c>
      <c r="BT53" s="91">
        <v>462.9305912788767</v>
      </c>
      <c r="BU53" s="91">
        <v>444.92305865692816</v>
      </c>
      <c r="BV53" s="91">
        <v>435.84190878228463</v>
      </c>
      <c r="BW53" s="91">
        <v>425.19463177937831</v>
      </c>
      <c r="BX53" s="91">
        <v>425.48585451901022</v>
      </c>
      <c r="BY53" s="91">
        <v>427.74365244588876</v>
      </c>
      <c r="BZ53" s="91">
        <v>429.44507514780474</v>
      </c>
      <c r="CA53" s="91">
        <v>434.58702981179084</v>
      </c>
      <c r="CB53" s="92">
        <v>435.61981097955129</v>
      </c>
    </row>
    <row r="54" spans="1:80" x14ac:dyDescent="0.4">
      <c r="A54" s="89"/>
      <c r="B54" s="50" t="s">
        <v>213</v>
      </c>
      <c r="C54" s="165" t="s">
        <v>182</v>
      </c>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v>77.512624656500094</v>
      </c>
      <c r="AI54" s="91">
        <v>66.335325764673627</v>
      </c>
      <c r="AJ54" s="91">
        <v>55.684908619351226</v>
      </c>
      <c r="AK54" s="91">
        <v>50.379853352761387</v>
      </c>
      <c r="AL54" s="91">
        <v>46.925685096726603</v>
      </c>
      <c r="AM54" s="91">
        <v>47.585530119039518</v>
      </c>
      <c r="AN54" s="91">
        <v>47.673622566248007</v>
      </c>
      <c r="AO54" s="91">
        <v>42.650074522693217</v>
      </c>
      <c r="AP54" s="91">
        <v>33.726009484811293</v>
      </c>
      <c r="AQ54" s="91">
        <v>0.99009990396253433</v>
      </c>
      <c r="AR54" s="91">
        <v>0</v>
      </c>
      <c r="AS54" s="91">
        <v>0</v>
      </c>
      <c r="AT54" s="91">
        <v>0</v>
      </c>
      <c r="AU54" s="91">
        <v>0</v>
      </c>
      <c r="AV54" s="91">
        <v>0</v>
      </c>
      <c r="AW54" s="91">
        <v>0</v>
      </c>
      <c r="AX54" s="91">
        <v>0</v>
      </c>
      <c r="AY54" s="91">
        <v>0</v>
      </c>
      <c r="AZ54" s="91">
        <v>0</v>
      </c>
      <c r="BA54" s="91">
        <v>0</v>
      </c>
      <c r="BB54" s="91">
        <v>0</v>
      </c>
      <c r="BC54" s="91">
        <v>0</v>
      </c>
      <c r="BD54" s="91">
        <v>0</v>
      </c>
      <c r="BE54" s="91">
        <v>0</v>
      </c>
      <c r="BF54" s="91">
        <v>0</v>
      </c>
      <c r="BG54" s="91">
        <v>0</v>
      </c>
      <c r="BH54" s="91">
        <v>0</v>
      </c>
      <c r="BI54" s="91">
        <v>0</v>
      </c>
      <c r="BJ54" s="91">
        <v>0</v>
      </c>
      <c r="BK54" s="91">
        <v>0</v>
      </c>
      <c r="BL54" s="91">
        <v>0</v>
      </c>
      <c r="BM54" s="91">
        <v>0</v>
      </c>
      <c r="BN54" s="91">
        <v>0</v>
      </c>
      <c r="BO54" s="91">
        <v>0</v>
      </c>
      <c r="BP54" s="91">
        <v>0</v>
      </c>
      <c r="BQ54" s="91">
        <v>0</v>
      </c>
      <c r="BR54" s="91">
        <v>0</v>
      </c>
      <c r="BS54" s="91">
        <v>0</v>
      </c>
      <c r="BT54" s="91">
        <v>0</v>
      </c>
      <c r="BU54" s="91">
        <v>0</v>
      </c>
      <c r="BV54" s="91">
        <v>0</v>
      </c>
      <c r="BW54" s="91">
        <v>0</v>
      </c>
      <c r="BX54" s="91">
        <v>0</v>
      </c>
      <c r="BY54" s="91">
        <v>0</v>
      </c>
      <c r="BZ54" s="91">
        <v>0</v>
      </c>
      <c r="CA54" s="91">
        <v>0</v>
      </c>
      <c r="CB54" s="92">
        <v>0</v>
      </c>
    </row>
    <row r="55" spans="1:80" x14ac:dyDescent="0.4">
      <c r="A55" s="89"/>
      <c r="B55" s="50" t="s">
        <v>291</v>
      </c>
      <c r="C55" s="165" t="s">
        <v>179</v>
      </c>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v>183.60077772764583</v>
      </c>
      <c r="AI55" s="91">
        <v>268.88901420087529</v>
      </c>
      <c r="AJ55" s="91">
        <v>336.09047458636746</v>
      </c>
      <c r="AK55" s="91">
        <v>402.55331211735557</v>
      </c>
      <c r="AL55" s="91">
        <v>497.66426873210162</v>
      </c>
      <c r="AM55" s="91">
        <v>600.24378713208046</v>
      </c>
      <c r="AN55" s="91">
        <v>649.65562879578079</v>
      </c>
      <c r="AO55" s="91">
        <v>708.7274088247068</v>
      </c>
      <c r="AP55" s="91">
        <v>807.66381103857782</v>
      </c>
      <c r="AQ55" s="91">
        <v>868.18355957352594</v>
      </c>
      <c r="AR55" s="91">
        <v>902.55571678681019</v>
      </c>
      <c r="AS55" s="91">
        <v>934.3194980300301</v>
      </c>
      <c r="AT55" s="91">
        <v>971.48979550177569</v>
      </c>
      <c r="AU55" s="91">
        <v>1091.2130684478764</v>
      </c>
      <c r="AV55" s="91">
        <v>68.407359097203596</v>
      </c>
      <c r="AW55" s="91">
        <v>0</v>
      </c>
      <c r="AX55" s="91">
        <v>0</v>
      </c>
      <c r="AY55" s="91">
        <v>0</v>
      </c>
      <c r="AZ55" s="91">
        <v>0</v>
      </c>
      <c r="BA55" s="91">
        <v>0</v>
      </c>
      <c r="BB55" s="91">
        <v>0</v>
      </c>
      <c r="BC55" s="91">
        <v>0</v>
      </c>
      <c r="BD55" s="91">
        <v>0</v>
      </c>
      <c r="BE55" s="91">
        <v>0</v>
      </c>
      <c r="BF55" s="91">
        <v>0</v>
      </c>
      <c r="BG55" s="91">
        <v>0</v>
      </c>
      <c r="BH55" s="91">
        <v>0</v>
      </c>
      <c r="BI55" s="91">
        <v>0</v>
      </c>
      <c r="BJ55" s="91">
        <v>0</v>
      </c>
      <c r="BK55" s="91">
        <v>0</v>
      </c>
      <c r="BL55" s="91">
        <v>0</v>
      </c>
      <c r="BM55" s="91">
        <v>0</v>
      </c>
      <c r="BN55" s="91">
        <v>0</v>
      </c>
      <c r="BO55" s="91">
        <v>0</v>
      </c>
      <c r="BP55" s="91">
        <v>0</v>
      </c>
      <c r="BQ55" s="91">
        <v>0</v>
      </c>
      <c r="BR55" s="91">
        <v>0</v>
      </c>
      <c r="BS55" s="91">
        <v>0</v>
      </c>
      <c r="BT55" s="91">
        <v>0</v>
      </c>
      <c r="BU55" s="91">
        <v>0</v>
      </c>
      <c r="BV55" s="91">
        <v>0</v>
      </c>
      <c r="BW55" s="91">
        <v>0</v>
      </c>
      <c r="BX55" s="91">
        <v>0</v>
      </c>
      <c r="BY55" s="91">
        <v>0</v>
      </c>
      <c r="BZ55" s="91">
        <v>0</v>
      </c>
      <c r="CA55" s="91">
        <v>0</v>
      </c>
      <c r="CB55" s="92">
        <v>0</v>
      </c>
    </row>
    <row r="56" spans="1:80" x14ac:dyDescent="0.4">
      <c r="A56" s="89"/>
      <c r="B56" s="50" t="s">
        <v>306</v>
      </c>
      <c r="C56" s="165" t="s">
        <v>179</v>
      </c>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v>0</v>
      </c>
      <c r="AI56" s="91">
        <v>0</v>
      </c>
      <c r="AJ56" s="91">
        <v>0</v>
      </c>
      <c r="AK56" s="91">
        <v>0</v>
      </c>
      <c r="AL56" s="91">
        <v>0</v>
      </c>
      <c r="AM56" s="91">
        <v>0</v>
      </c>
      <c r="AN56" s="91">
        <v>0</v>
      </c>
      <c r="AO56" s="91">
        <v>0</v>
      </c>
      <c r="AP56" s="91">
        <v>0</v>
      </c>
      <c r="AQ56" s="91">
        <v>0</v>
      </c>
      <c r="AR56" s="91">
        <v>0</v>
      </c>
      <c r="AS56" s="91">
        <v>0</v>
      </c>
      <c r="AT56" s="91">
        <v>0</v>
      </c>
      <c r="AU56" s="91">
        <v>0</v>
      </c>
      <c r="AV56" s="91">
        <v>0</v>
      </c>
      <c r="AW56" s="91">
        <v>0</v>
      </c>
      <c r="AX56" s="91">
        <v>0</v>
      </c>
      <c r="AY56" s="91">
        <v>0</v>
      </c>
      <c r="AZ56" s="91">
        <v>0</v>
      </c>
      <c r="BA56" s="91">
        <v>0</v>
      </c>
      <c r="BB56" s="91">
        <v>0</v>
      </c>
      <c r="BC56" s="91">
        <v>0.84337793746606826</v>
      </c>
      <c r="BD56" s="91">
        <v>62.374820506212892</v>
      </c>
      <c r="BE56" s="91">
        <v>118.16699194612765</v>
      </c>
      <c r="BF56" s="91">
        <v>253.68916599381117</v>
      </c>
      <c r="BG56" s="91">
        <v>192.38321011739134</v>
      </c>
      <c r="BH56" s="91">
        <v>117.20154458819574</v>
      </c>
      <c r="BI56" s="91">
        <v>94.03760964449674</v>
      </c>
      <c r="BJ56" s="91">
        <v>110.13396082429693</v>
      </c>
      <c r="BK56" s="91">
        <v>136.52618550640409</v>
      </c>
      <c r="BL56" s="91">
        <v>135.86559313830367</v>
      </c>
      <c r="BM56" s="91">
        <v>137.07963319751013</v>
      </c>
      <c r="BN56" s="91">
        <v>161.74325557934532</v>
      </c>
      <c r="BO56" s="91">
        <v>54.226194021038538</v>
      </c>
      <c r="BP56" s="91">
        <v>1.5747206920734789</v>
      </c>
      <c r="BQ56" s="91">
        <v>0.96370782007675715</v>
      </c>
      <c r="BR56" s="91">
        <v>0.45088809176705208</v>
      </c>
      <c r="BS56" s="91">
        <v>0.10143496642549814</v>
      </c>
      <c r="BT56" s="91">
        <v>2.9647390430446365E-2</v>
      </c>
      <c r="BU56" s="91">
        <v>3.367840183773229E-2</v>
      </c>
      <c r="BV56" s="91">
        <v>0</v>
      </c>
      <c r="BW56" s="91">
        <v>0</v>
      </c>
      <c r="BX56" s="91">
        <v>0</v>
      </c>
      <c r="BY56" s="91">
        <v>0</v>
      </c>
      <c r="BZ56" s="91">
        <v>0</v>
      </c>
      <c r="CA56" s="91">
        <v>0</v>
      </c>
      <c r="CB56" s="92">
        <v>0</v>
      </c>
    </row>
    <row r="57" spans="1:80" x14ac:dyDescent="0.4">
      <c r="A57" s="89"/>
      <c r="B57" s="50" t="s">
        <v>216</v>
      </c>
      <c r="C57" s="165" t="s">
        <v>179</v>
      </c>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v>0</v>
      </c>
      <c r="AI57" s="91">
        <v>0</v>
      </c>
      <c r="AJ57" s="91">
        <v>0</v>
      </c>
      <c r="AK57" s="91">
        <v>0</v>
      </c>
      <c r="AL57" s="91">
        <v>0</v>
      </c>
      <c r="AM57" s="91">
        <v>0</v>
      </c>
      <c r="AN57" s="91">
        <v>0</v>
      </c>
      <c r="AO57" s="91">
        <v>0</v>
      </c>
      <c r="AP57" s="91">
        <v>0</v>
      </c>
      <c r="AQ57" s="91">
        <v>0</v>
      </c>
      <c r="AR57" s="91">
        <v>0</v>
      </c>
      <c r="AS57" s="91">
        <v>0</v>
      </c>
      <c r="AT57" s="91">
        <v>0</v>
      </c>
      <c r="AU57" s="91">
        <v>0</v>
      </c>
      <c r="AV57" s="91">
        <v>0</v>
      </c>
      <c r="AW57" s="91">
        <v>0</v>
      </c>
      <c r="AX57" s="91">
        <v>0</v>
      </c>
      <c r="AY57" s="91">
        <v>0</v>
      </c>
      <c r="AZ57" s="91">
        <v>0</v>
      </c>
      <c r="BA57" s="91">
        <v>0</v>
      </c>
      <c r="BB57" s="91">
        <v>0</v>
      </c>
      <c r="BC57" s="91">
        <v>0</v>
      </c>
      <c r="BD57" s="91">
        <v>0</v>
      </c>
      <c r="BE57" s="91">
        <v>0</v>
      </c>
      <c r="BF57" s="91">
        <v>0</v>
      </c>
      <c r="BG57" s="91">
        <v>0</v>
      </c>
      <c r="BH57" s="91">
        <v>0</v>
      </c>
      <c r="BI57" s="91">
        <v>0</v>
      </c>
      <c r="BJ57" s="91">
        <v>0</v>
      </c>
      <c r="BK57" s="91">
        <v>0</v>
      </c>
      <c r="BL57" s="91">
        <v>0</v>
      </c>
      <c r="BM57" s="91">
        <v>0</v>
      </c>
      <c r="BN57" s="91">
        <v>0</v>
      </c>
      <c r="BO57" s="91">
        <v>5.8885674994680617</v>
      </c>
      <c r="BP57" s="91">
        <v>20.65786036024064</v>
      </c>
      <c r="BQ57" s="91">
        <v>36.35465905889518</v>
      </c>
      <c r="BR57" s="91">
        <v>34.031927517503334</v>
      </c>
      <c r="BS57" s="91">
        <v>24.017249560653589</v>
      </c>
      <c r="BT57" s="91">
        <v>21.531822609675014</v>
      </c>
      <c r="BU57" s="91">
        <v>14.878968031896177</v>
      </c>
      <c r="BV57" s="91">
        <v>12.959674657921427</v>
      </c>
      <c r="BW57" s="91">
        <v>13.966473000000001</v>
      </c>
      <c r="BX57" s="91">
        <v>13.35485065584662</v>
      </c>
      <c r="BY57" s="91">
        <v>7.0913400778512088</v>
      </c>
      <c r="BZ57" s="91">
        <v>0</v>
      </c>
      <c r="CA57" s="91">
        <v>0</v>
      </c>
      <c r="CB57" s="92">
        <v>0</v>
      </c>
    </row>
    <row r="58" spans="1:80" ht="25.5" customHeight="1" x14ac:dyDescent="0.4">
      <c r="A58" s="89"/>
      <c r="B58" s="14" t="s">
        <v>221</v>
      </c>
      <c r="C58" s="165" t="s">
        <v>179</v>
      </c>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v>0</v>
      </c>
      <c r="AI58" s="91">
        <v>0</v>
      </c>
      <c r="AJ58" s="91">
        <v>0</v>
      </c>
      <c r="AK58" s="91">
        <v>0</v>
      </c>
      <c r="AL58" s="91">
        <v>0</v>
      </c>
      <c r="AM58" s="91">
        <v>0</v>
      </c>
      <c r="AN58" s="91">
        <v>0</v>
      </c>
      <c r="AO58" s="91">
        <v>0</v>
      </c>
      <c r="AP58" s="91">
        <v>0</v>
      </c>
      <c r="AQ58" s="91">
        <v>0</v>
      </c>
      <c r="AR58" s="91">
        <v>0</v>
      </c>
      <c r="AS58" s="91">
        <v>0</v>
      </c>
      <c r="AT58" s="91">
        <v>0</v>
      </c>
      <c r="AU58" s="91">
        <v>0</v>
      </c>
      <c r="AV58" s="91">
        <v>0</v>
      </c>
      <c r="AW58" s="91">
        <v>0</v>
      </c>
      <c r="AX58" s="91">
        <v>0</v>
      </c>
      <c r="AY58" s="91">
        <v>0</v>
      </c>
      <c r="AZ58" s="91">
        <v>0</v>
      </c>
      <c r="BA58" s="91">
        <v>0</v>
      </c>
      <c r="BB58" s="91">
        <v>0</v>
      </c>
      <c r="BC58" s="91">
        <v>0</v>
      </c>
      <c r="BD58" s="91">
        <v>0</v>
      </c>
      <c r="BE58" s="91">
        <v>0</v>
      </c>
      <c r="BF58" s="91">
        <v>0</v>
      </c>
      <c r="BG58" s="91">
        <v>0</v>
      </c>
      <c r="BH58" s="91">
        <v>0</v>
      </c>
      <c r="BI58" s="91">
        <v>0</v>
      </c>
      <c r="BJ58" s="91">
        <v>0</v>
      </c>
      <c r="BK58" s="91">
        <v>0</v>
      </c>
      <c r="BL58" s="91">
        <v>0</v>
      </c>
      <c r="BM58" s="91">
        <v>0</v>
      </c>
      <c r="BN58" s="91">
        <v>0</v>
      </c>
      <c r="BO58" s="91">
        <v>0</v>
      </c>
      <c r="BP58" s="91">
        <v>0</v>
      </c>
      <c r="BQ58" s="91">
        <v>161.48811789051985</v>
      </c>
      <c r="BR58" s="91">
        <v>1570.2555246945597</v>
      </c>
      <c r="BS58" s="91">
        <v>2951.7466820237119</v>
      </c>
      <c r="BT58" s="91">
        <v>4743.0916172308325</v>
      </c>
      <c r="BU58" s="91">
        <v>7509.2808929909306</v>
      </c>
      <c r="BV58" s="91">
        <v>9238.3221962908883</v>
      </c>
      <c r="BW58" s="91">
        <v>10597.094887977648</v>
      </c>
      <c r="BX58" s="91">
        <v>10456.358378768684</v>
      </c>
      <c r="BY58" s="91">
        <v>10979.804203016609</v>
      </c>
      <c r="BZ58" s="91">
        <v>11730.674770105243</v>
      </c>
      <c r="CA58" s="91">
        <v>12747.463386434143</v>
      </c>
      <c r="CB58" s="92">
        <v>13779.443741074105</v>
      </c>
    </row>
    <row r="59" spans="1:80" x14ac:dyDescent="0.4">
      <c r="A59" s="89"/>
      <c r="B59" s="50" t="s">
        <v>223</v>
      </c>
      <c r="C59" s="165" t="s">
        <v>179</v>
      </c>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v>0</v>
      </c>
      <c r="AI59" s="91">
        <v>0</v>
      </c>
      <c r="AJ59" s="91">
        <v>0</v>
      </c>
      <c r="AK59" s="91">
        <v>0</v>
      </c>
      <c r="AL59" s="91">
        <v>0</v>
      </c>
      <c r="AM59" s="91">
        <v>0</v>
      </c>
      <c r="AN59" s="91">
        <v>0</v>
      </c>
      <c r="AO59" s="91">
        <v>0</v>
      </c>
      <c r="AP59" s="91">
        <v>0</v>
      </c>
      <c r="AQ59" s="91">
        <v>0</v>
      </c>
      <c r="AR59" s="91">
        <v>0</v>
      </c>
      <c r="AS59" s="91">
        <v>0</v>
      </c>
      <c r="AT59" s="91">
        <v>0</v>
      </c>
      <c r="AU59" s="91">
        <v>0</v>
      </c>
      <c r="AV59" s="91">
        <v>0</v>
      </c>
      <c r="AW59" s="91">
        <v>0</v>
      </c>
      <c r="AX59" s="91">
        <v>0</v>
      </c>
      <c r="AY59" s="91">
        <v>0</v>
      </c>
      <c r="AZ59" s="91">
        <v>0</v>
      </c>
      <c r="BA59" s="91">
        <v>0</v>
      </c>
      <c r="BB59" s="91">
        <v>0</v>
      </c>
      <c r="BC59" s="91">
        <v>0</v>
      </c>
      <c r="BD59" s="91">
        <v>0</v>
      </c>
      <c r="BE59" s="91">
        <v>0</v>
      </c>
      <c r="BF59" s="91">
        <v>0</v>
      </c>
      <c r="BG59" s="91">
        <v>0</v>
      </c>
      <c r="BH59" s="91">
        <v>0</v>
      </c>
      <c r="BI59" s="91">
        <v>0</v>
      </c>
      <c r="BJ59" s="91">
        <v>0</v>
      </c>
      <c r="BK59" s="91">
        <v>0</v>
      </c>
      <c r="BL59" s="91">
        <v>66.68249328517426</v>
      </c>
      <c r="BM59" s="91">
        <v>75.118361178609646</v>
      </c>
      <c r="BN59" s="91">
        <v>72.472965783304829</v>
      </c>
      <c r="BO59" s="91">
        <v>45.018312980673656</v>
      </c>
      <c r="BP59" s="91">
        <v>31.503146957971786</v>
      </c>
      <c r="BQ59" s="91">
        <v>27.953501593334092</v>
      </c>
      <c r="BR59" s="91">
        <v>4.4818939310753985</v>
      </c>
      <c r="BS59" s="91">
        <v>0</v>
      </c>
      <c r="BT59" s="91">
        <v>0</v>
      </c>
      <c r="BU59" s="91">
        <v>0</v>
      </c>
      <c r="BV59" s="91">
        <v>0</v>
      </c>
      <c r="BW59" s="91">
        <v>0</v>
      </c>
      <c r="BX59" s="91">
        <v>0</v>
      </c>
      <c r="BY59" s="91">
        <v>0</v>
      </c>
      <c r="BZ59" s="91">
        <v>0</v>
      </c>
      <c r="CA59" s="91">
        <v>0</v>
      </c>
      <c r="CB59" s="92">
        <v>0</v>
      </c>
    </row>
    <row r="60" spans="1:80" x14ac:dyDescent="0.4">
      <c r="A60" s="89"/>
      <c r="B60" s="50" t="s">
        <v>225</v>
      </c>
      <c r="C60" s="165" t="s">
        <v>179</v>
      </c>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v>315.20322339336491</v>
      </c>
      <c r="AI60" s="91">
        <v>329.51965154336136</v>
      </c>
      <c r="AJ60" s="91">
        <v>346.57185551988147</v>
      </c>
      <c r="AK60" s="91">
        <v>373.41273317748107</v>
      </c>
      <c r="AL60" s="91">
        <v>409.83485841400352</v>
      </c>
      <c r="AM60" s="91">
        <v>460.46876114725853</v>
      </c>
      <c r="AN60" s="91">
        <v>563.37731701296138</v>
      </c>
      <c r="AO60" s="91">
        <v>599.40455292301124</v>
      </c>
      <c r="AP60" s="91">
        <v>612.49031631580908</v>
      </c>
      <c r="AQ60" s="91">
        <v>595.9505847628501</v>
      </c>
      <c r="AR60" s="91">
        <v>594.05681807115855</v>
      </c>
      <c r="AS60" s="91">
        <v>599.10648241236004</v>
      </c>
      <c r="AT60" s="91">
        <v>682.56480319267064</v>
      </c>
      <c r="AU60" s="91">
        <v>899.6785195118955</v>
      </c>
      <c r="AV60" s="91">
        <v>926.36249582250878</v>
      </c>
      <c r="AW60" s="91">
        <v>989.57386127838527</v>
      </c>
      <c r="AX60" s="91">
        <v>1088.9123738486467</v>
      </c>
      <c r="AY60" s="91">
        <v>1123.1639609530005</v>
      </c>
      <c r="AZ60" s="91">
        <v>1220.0334705682696</v>
      </c>
      <c r="BA60" s="91">
        <v>1307.9701958770045</v>
      </c>
      <c r="BB60" s="91">
        <v>1254.4575327085606</v>
      </c>
      <c r="BC60" s="91">
        <v>1282.1633707447752</v>
      </c>
      <c r="BD60" s="91">
        <v>1241.8587336620462</v>
      </c>
      <c r="BE60" s="91">
        <v>1259.7379313088607</v>
      </c>
      <c r="BF60" s="91">
        <v>1119.6410557658483</v>
      </c>
      <c r="BG60" s="91">
        <v>1057.7383884472051</v>
      </c>
      <c r="BH60" s="91">
        <v>1066.1924965051733</v>
      </c>
      <c r="BI60" s="91">
        <v>1011.7616787264905</v>
      </c>
      <c r="BJ60" s="91">
        <v>979.21642621061415</v>
      </c>
      <c r="BK60" s="91">
        <v>866.00567178643553</v>
      </c>
      <c r="BL60" s="91">
        <v>861.78905142707345</v>
      </c>
      <c r="BM60" s="91">
        <v>861.40550966622834</v>
      </c>
      <c r="BN60" s="91">
        <v>841.00923172518492</v>
      </c>
      <c r="BO60" s="91">
        <v>820.3914835040531</v>
      </c>
      <c r="BP60" s="91">
        <v>821.95375214101</v>
      </c>
      <c r="BQ60" s="91">
        <v>792.70950557258584</v>
      </c>
      <c r="BR60" s="91">
        <v>652.56528943870956</v>
      </c>
      <c r="BS60" s="91">
        <v>370.07189883794541</v>
      </c>
      <c r="BT60" s="91">
        <v>123.55976867873258</v>
      </c>
      <c r="BU60" s="91">
        <v>15.007313776476531</v>
      </c>
      <c r="BV60" s="91">
        <v>0.79434301496118653</v>
      </c>
      <c r="BW60" s="91">
        <v>-0.13442561362695873</v>
      </c>
      <c r="BX60" s="91">
        <v>-0.26559909957693945</v>
      </c>
      <c r="BY60" s="91">
        <v>-0.2478395958714732</v>
      </c>
      <c r="BZ60" s="91">
        <v>-0.23121835556823797</v>
      </c>
      <c r="CA60" s="91">
        <v>-0.21582882196195727</v>
      </c>
      <c r="CB60" s="92">
        <v>-0.20208593489402663</v>
      </c>
    </row>
    <row r="61" spans="1:80" x14ac:dyDescent="0.4">
      <c r="A61" s="89"/>
      <c r="B61" s="50" t="s">
        <v>330</v>
      </c>
      <c r="C61" s="165" t="s">
        <v>189</v>
      </c>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v>0</v>
      </c>
      <c r="AI61" s="91">
        <v>0</v>
      </c>
      <c r="AJ61" s="91">
        <v>0</v>
      </c>
      <c r="AK61" s="91">
        <v>0</v>
      </c>
      <c r="AL61" s="91">
        <v>0</v>
      </c>
      <c r="AM61" s="91">
        <v>0</v>
      </c>
      <c r="AN61" s="91">
        <v>0</v>
      </c>
      <c r="AO61" s="91">
        <v>0</v>
      </c>
      <c r="AP61" s="91">
        <v>0</v>
      </c>
      <c r="AQ61" s="91">
        <v>54.163778920651389</v>
      </c>
      <c r="AR61" s="91">
        <v>266.72728330646106</v>
      </c>
      <c r="AS61" s="91">
        <v>214.10165011130036</v>
      </c>
      <c r="AT61" s="91">
        <v>233.17646368396845</v>
      </c>
      <c r="AU61" s="91">
        <v>298.83117603864753</v>
      </c>
      <c r="AV61" s="91">
        <v>291.58119166128665</v>
      </c>
      <c r="AW61" s="91">
        <v>320.71074377515902</v>
      </c>
      <c r="AX61" s="91">
        <v>305.21010231519051</v>
      </c>
      <c r="AY61" s="91">
        <v>339.44634206435745</v>
      </c>
      <c r="AZ61" s="91">
        <v>301.42762520372332</v>
      </c>
      <c r="BA61" s="91">
        <v>249.034258958387</v>
      </c>
      <c r="BB61" s="91">
        <v>263.90577948542449</v>
      </c>
      <c r="BC61" s="91">
        <v>242.49924425139176</v>
      </c>
      <c r="BD61" s="91">
        <v>290.80236587278137</v>
      </c>
      <c r="BE61" s="91">
        <v>321.37093292164553</v>
      </c>
      <c r="BF61" s="91">
        <v>382.46651796984247</v>
      </c>
      <c r="BG61" s="91">
        <v>410.99358618745634</v>
      </c>
      <c r="BH61" s="91">
        <v>397.46008680822013</v>
      </c>
      <c r="BI61" s="91">
        <v>424.10872657370021</v>
      </c>
      <c r="BJ61" s="91">
        <v>0</v>
      </c>
      <c r="BK61" s="91">
        <v>0</v>
      </c>
      <c r="BL61" s="91">
        <v>0</v>
      </c>
      <c r="BM61" s="91">
        <v>0</v>
      </c>
      <c r="BN61" s="91">
        <v>0</v>
      </c>
      <c r="BO61" s="91">
        <v>0</v>
      </c>
      <c r="BP61" s="91">
        <v>0</v>
      </c>
      <c r="BQ61" s="91">
        <v>0</v>
      </c>
      <c r="BR61" s="91">
        <v>0</v>
      </c>
      <c r="BS61" s="91">
        <v>0</v>
      </c>
      <c r="BT61" s="91">
        <v>0</v>
      </c>
      <c r="BU61" s="91">
        <v>0</v>
      </c>
      <c r="BV61" s="91">
        <v>0</v>
      </c>
      <c r="BW61" s="91">
        <v>0</v>
      </c>
      <c r="BX61" s="91">
        <v>0</v>
      </c>
      <c r="BY61" s="91">
        <v>0</v>
      </c>
      <c r="BZ61" s="91">
        <v>0</v>
      </c>
      <c r="CA61" s="91">
        <v>0</v>
      </c>
      <c r="CB61" s="92">
        <v>0</v>
      </c>
    </row>
    <row r="62" spans="1:80" x14ac:dyDescent="0.4">
      <c r="A62" s="89"/>
      <c r="B62" s="96" t="s">
        <v>227</v>
      </c>
      <c r="C62" s="165" t="s">
        <v>189</v>
      </c>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v>0</v>
      </c>
      <c r="AI62" s="91">
        <v>0</v>
      </c>
      <c r="AJ62" s="91">
        <v>0</v>
      </c>
      <c r="AK62" s="91">
        <v>0</v>
      </c>
      <c r="AL62" s="91">
        <v>0</v>
      </c>
      <c r="AM62" s="91">
        <v>0</v>
      </c>
      <c r="AN62" s="91">
        <v>0</v>
      </c>
      <c r="AO62" s="91">
        <v>0</v>
      </c>
      <c r="AP62" s="91">
        <v>0</v>
      </c>
      <c r="AQ62" s="91">
        <v>0</v>
      </c>
      <c r="AR62" s="91">
        <v>0</v>
      </c>
      <c r="AS62" s="91">
        <v>0</v>
      </c>
      <c r="AT62" s="91">
        <v>0</v>
      </c>
      <c r="AU62" s="91">
        <v>0</v>
      </c>
      <c r="AV62" s="91">
        <v>0</v>
      </c>
      <c r="AW62" s="91">
        <v>0</v>
      </c>
      <c r="AX62" s="91">
        <v>0</v>
      </c>
      <c r="AY62" s="91">
        <v>0</v>
      </c>
      <c r="AZ62" s="91">
        <v>0</v>
      </c>
      <c r="BA62" s="91">
        <v>0</v>
      </c>
      <c r="BB62" s="91">
        <v>0</v>
      </c>
      <c r="BC62" s="91">
        <v>0</v>
      </c>
      <c r="BD62" s="91">
        <v>0</v>
      </c>
      <c r="BE62" s="91">
        <v>0</v>
      </c>
      <c r="BF62" s="91">
        <v>0</v>
      </c>
      <c r="BG62" s="91">
        <v>0</v>
      </c>
      <c r="BH62" s="91">
        <v>0</v>
      </c>
      <c r="BI62" s="91">
        <v>0</v>
      </c>
      <c r="BJ62" s="91">
        <v>321.83381190214322</v>
      </c>
      <c r="BK62" s="91">
        <v>269.43420847290059</v>
      </c>
      <c r="BL62" s="91">
        <v>245.39429145999242</v>
      </c>
      <c r="BM62" s="91">
        <v>303.27639508597457</v>
      </c>
      <c r="BN62" s="91">
        <v>301.88671784254336</v>
      </c>
      <c r="BO62" s="91">
        <v>134.71648914826369</v>
      </c>
      <c r="BP62" s="91">
        <v>100.38288180728102</v>
      </c>
      <c r="BQ62" s="91">
        <v>9.1136938382321055</v>
      </c>
      <c r="BR62" s="91">
        <v>0</v>
      </c>
      <c r="BS62" s="91">
        <v>0</v>
      </c>
      <c r="BT62" s="91">
        <v>0</v>
      </c>
      <c r="BU62" s="91">
        <v>0</v>
      </c>
      <c r="BV62" s="91">
        <v>0</v>
      </c>
      <c r="BW62" s="91">
        <v>0</v>
      </c>
      <c r="BX62" s="91">
        <v>0</v>
      </c>
      <c r="BY62" s="91">
        <v>0</v>
      </c>
      <c r="BZ62" s="91">
        <v>0</v>
      </c>
      <c r="CA62" s="91">
        <v>0</v>
      </c>
      <c r="CB62" s="92">
        <v>0</v>
      </c>
    </row>
    <row r="63" spans="1:80" ht="25.5" customHeight="1" x14ac:dyDescent="0.4">
      <c r="A63" s="89"/>
      <c r="B63" s="50" t="s">
        <v>228</v>
      </c>
      <c r="C63" s="165" t="s">
        <v>179</v>
      </c>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v>0</v>
      </c>
      <c r="AI63" s="91">
        <v>0</v>
      </c>
      <c r="AJ63" s="91">
        <v>0</v>
      </c>
      <c r="AK63" s="91">
        <v>0</v>
      </c>
      <c r="AL63" s="91">
        <v>0</v>
      </c>
      <c r="AM63" s="91">
        <v>0</v>
      </c>
      <c r="AN63" s="91">
        <v>0</v>
      </c>
      <c r="AO63" s="91">
        <v>0</v>
      </c>
      <c r="AP63" s="91">
        <v>2.4090006774865209</v>
      </c>
      <c r="AQ63" s="91">
        <v>1.5558712776554113</v>
      </c>
      <c r="AR63" s="91">
        <v>1.5225720024171432</v>
      </c>
      <c r="AS63" s="91">
        <v>9.9369143492221937E-2</v>
      </c>
      <c r="AT63" s="91">
        <v>8.0800560629807713E-2</v>
      </c>
      <c r="AU63" s="91">
        <v>1.827559695485514</v>
      </c>
      <c r="AV63" s="91">
        <v>1.8065455724875228</v>
      </c>
      <c r="AW63" s="91">
        <v>3.3382604599774077</v>
      </c>
      <c r="AX63" s="91">
        <v>3.0979096716901533</v>
      </c>
      <c r="AY63" s="91">
        <v>4.7135649398548054</v>
      </c>
      <c r="AZ63" s="91">
        <v>3.950682409600327</v>
      </c>
      <c r="BA63" s="91">
        <v>4.804548724355052</v>
      </c>
      <c r="BB63" s="91">
        <v>6.5318259619248584</v>
      </c>
      <c r="BC63" s="91">
        <v>9.928655613026466</v>
      </c>
      <c r="BD63" s="91">
        <v>2.8684451150900458</v>
      </c>
      <c r="BE63" s="91">
        <v>12.531465389799099</v>
      </c>
      <c r="BF63" s="91">
        <v>10.089531098037071</v>
      </c>
      <c r="BG63" s="91">
        <v>8.1552133290638995</v>
      </c>
      <c r="BH63" s="91">
        <v>10.36089902613131</v>
      </c>
      <c r="BI63" s="91">
        <v>10.655626038533065</v>
      </c>
      <c r="BJ63" s="91">
        <v>12.23996255409986</v>
      </c>
      <c r="BK63" s="91">
        <v>14.899230440392024</v>
      </c>
      <c r="BL63" s="91">
        <v>19.488755211164996</v>
      </c>
      <c r="BM63" s="91">
        <v>19.172648561522852</v>
      </c>
      <c r="BN63" s="91">
        <v>18.849802203543017</v>
      </c>
      <c r="BO63" s="91">
        <v>18.566346332877945</v>
      </c>
      <c r="BP63" s="91">
        <v>18.191732729988534</v>
      </c>
      <c r="BQ63" s="91">
        <v>17.84740764934098</v>
      </c>
      <c r="BR63" s="91">
        <v>17.601609067487701</v>
      </c>
      <c r="BS63" s="91">
        <v>14.276769149930265</v>
      </c>
      <c r="BT63" s="91">
        <v>0</v>
      </c>
      <c r="BU63" s="91">
        <v>0</v>
      </c>
      <c r="BV63" s="91">
        <v>0</v>
      </c>
      <c r="BW63" s="91">
        <v>0</v>
      </c>
      <c r="BX63" s="91">
        <v>0</v>
      </c>
      <c r="BY63" s="91">
        <v>0</v>
      </c>
      <c r="BZ63" s="91">
        <v>0</v>
      </c>
      <c r="CA63" s="91">
        <v>0</v>
      </c>
      <c r="CB63" s="92">
        <v>0</v>
      </c>
    </row>
    <row r="64" spans="1:80" x14ac:dyDescent="0.4">
      <c r="A64" s="89"/>
      <c r="B64" s="50" t="s">
        <v>230</v>
      </c>
      <c r="C64" s="165" t="s">
        <v>182</v>
      </c>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v>0</v>
      </c>
      <c r="AI64" s="91">
        <v>0</v>
      </c>
      <c r="AJ64" s="91">
        <v>0</v>
      </c>
      <c r="AK64" s="91">
        <v>0</v>
      </c>
      <c r="AL64" s="91">
        <v>0</v>
      </c>
      <c r="AM64" s="91">
        <v>0</v>
      </c>
      <c r="AN64" s="91">
        <v>0</v>
      </c>
      <c r="AO64" s="91">
        <v>0</v>
      </c>
      <c r="AP64" s="91">
        <v>0</v>
      </c>
      <c r="AQ64" s="91">
        <v>440.29788355937586</v>
      </c>
      <c r="AR64" s="91">
        <v>535.36287004822191</v>
      </c>
      <c r="AS64" s="91">
        <v>568.39150077550948</v>
      </c>
      <c r="AT64" s="91">
        <v>576.62218267635512</v>
      </c>
      <c r="AU64" s="91">
        <v>708.11429796589721</v>
      </c>
      <c r="AV64" s="91">
        <v>734.12057908200825</v>
      </c>
      <c r="AW64" s="91">
        <v>686.80333894688511</v>
      </c>
      <c r="AX64" s="91">
        <v>782.21811804906554</v>
      </c>
      <c r="AY64" s="91">
        <v>830.1384272643179</v>
      </c>
      <c r="AZ64" s="91">
        <v>519.04108141549409</v>
      </c>
      <c r="BA64" s="91">
        <v>761.32684962949372</v>
      </c>
      <c r="BB64" s="91">
        <v>825.81155851496283</v>
      </c>
      <c r="BC64" s="91">
        <v>944.52379240027051</v>
      </c>
      <c r="BD64" s="91">
        <v>945.44884770007616</v>
      </c>
      <c r="BE64" s="91">
        <v>916.42980853320739</v>
      </c>
      <c r="BF64" s="91">
        <v>1019.3133563504757</v>
      </c>
      <c r="BG64" s="91">
        <v>1428.9225995566505</v>
      </c>
      <c r="BH64" s="91">
        <v>1733.5340152351903</v>
      </c>
      <c r="BI64" s="91">
        <v>1551.3634003874495</v>
      </c>
      <c r="BJ64" s="91">
        <v>1673.3142846801202</v>
      </c>
      <c r="BK64" s="91">
        <v>2015.1027969982938</v>
      </c>
      <c r="BL64" s="91">
        <v>2359.8831810316947</v>
      </c>
      <c r="BM64" s="91">
        <v>2413.0453859998315</v>
      </c>
      <c r="BN64" s="91">
        <v>2499.1847711158966</v>
      </c>
      <c r="BO64" s="91">
        <v>2531.2649772723275</v>
      </c>
      <c r="BP64" s="91">
        <v>2536.3109217980241</v>
      </c>
      <c r="BQ64" s="91">
        <v>2478.8343330169432</v>
      </c>
      <c r="BR64" s="91">
        <v>2470.9352800681095</v>
      </c>
      <c r="BS64" s="91">
        <v>2548.4813384710369</v>
      </c>
      <c r="BT64" s="91">
        <v>2464.1228824651525</v>
      </c>
      <c r="BU64" s="91">
        <v>2437.8894521271277</v>
      </c>
      <c r="BV64" s="91">
        <v>2485.7524339885217</v>
      </c>
      <c r="BW64" s="91">
        <v>2494.9999996587767</v>
      </c>
      <c r="BX64" s="91">
        <v>2501.5936742332738</v>
      </c>
      <c r="BY64" s="91">
        <v>2508.2446276777587</v>
      </c>
      <c r="BZ64" s="91">
        <v>2534.9790720563537</v>
      </c>
      <c r="CA64" s="91">
        <v>2568.9093465272244</v>
      </c>
      <c r="CB64" s="92">
        <v>2606.2923079322295</v>
      </c>
    </row>
    <row r="65" spans="1:80" x14ac:dyDescent="0.4">
      <c r="A65" s="89"/>
      <c r="B65" s="50" t="s">
        <v>231</v>
      </c>
      <c r="C65" s="165" t="s">
        <v>182</v>
      </c>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v>0</v>
      </c>
      <c r="AI65" s="91">
        <v>0</v>
      </c>
      <c r="AJ65" s="91">
        <v>0</v>
      </c>
      <c r="AK65" s="91">
        <v>0</v>
      </c>
      <c r="AL65" s="91">
        <v>0</v>
      </c>
      <c r="AM65" s="91">
        <v>1399.5744152658683</v>
      </c>
      <c r="AN65" s="91">
        <v>1345.4555702029993</v>
      </c>
      <c r="AO65" s="91">
        <v>1367.3112126392825</v>
      </c>
      <c r="AP65" s="91">
        <v>1823.6135128572964</v>
      </c>
      <c r="AQ65" s="91">
        <v>1916.3223947661957</v>
      </c>
      <c r="AR65" s="91">
        <v>1923.0234292132131</v>
      </c>
      <c r="AS65" s="91">
        <v>1886.0263434823723</v>
      </c>
      <c r="AT65" s="91">
        <v>1728.0301716511151</v>
      </c>
      <c r="AU65" s="91">
        <v>1355.4834968415826</v>
      </c>
      <c r="AV65" s="91">
        <v>1163.7671852728611</v>
      </c>
      <c r="AW65" s="91">
        <v>1087.9889431874935</v>
      </c>
      <c r="AX65" s="91">
        <v>130.36968634151094</v>
      </c>
      <c r="AY65" s="91">
        <v>57.474775719425409</v>
      </c>
      <c r="AZ65" s="91">
        <v>148.64556791711331</v>
      </c>
      <c r="BA65" s="91">
        <v>39.431271096348283</v>
      </c>
      <c r="BB65" s="91">
        <v>40.319913345215177</v>
      </c>
      <c r="BC65" s="91">
        <v>98.170976847902139</v>
      </c>
      <c r="BD65" s="91">
        <v>97.75474196898935</v>
      </c>
      <c r="BE65" s="91">
        <v>99.43320054003425</v>
      </c>
      <c r="BF65" s="91">
        <v>98.585591410189139</v>
      </c>
      <c r="BG65" s="91">
        <v>110.07343680844573</v>
      </c>
      <c r="BH65" s="91">
        <v>57.732105497427284</v>
      </c>
      <c r="BI65" s="91">
        <v>53.736859480917047</v>
      </c>
      <c r="BJ65" s="91">
        <v>57.350928252237985</v>
      </c>
      <c r="BK65" s="91">
        <v>53.970974991998943</v>
      </c>
      <c r="BL65" s="91">
        <v>55.93172882800031</v>
      </c>
      <c r="BM65" s="91">
        <v>55.758190825183348</v>
      </c>
      <c r="BN65" s="91">
        <v>52.00438660340253</v>
      </c>
      <c r="BO65" s="91">
        <v>54.641083357814672</v>
      </c>
      <c r="BP65" s="91">
        <v>63.279522509432752</v>
      </c>
      <c r="BQ65" s="91">
        <v>55.43010583669372</v>
      </c>
      <c r="BR65" s="91">
        <v>5.4666709736020129</v>
      </c>
      <c r="BS65" s="91">
        <v>0</v>
      </c>
      <c r="BT65" s="91">
        <v>0</v>
      </c>
      <c r="BU65" s="91">
        <v>0</v>
      </c>
      <c r="BV65" s="91">
        <v>0</v>
      </c>
      <c r="BW65" s="91">
        <v>0</v>
      </c>
      <c r="BX65" s="91">
        <v>0</v>
      </c>
      <c r="BY65" s="91">
        <v>0</v>
      </c>
      <c r="BZ65" s="91">
        <v>0</v>
      </c>
      <c r="CA65" s="91">
        <v>0</v>
      </c>
      <c r="CB65" s="92">
        <v>0</v>
      </c>
    </row>
    <row r="66" spans="1:80" x14ac:dyDescent="0.4">
      <c r="A66" s="89"/>
      <c r="B66" s="50" t="s">
        <v>233</v>
      </c>
      <c r="C66" s="165" t="s">
        <v>189</v>
      </c>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v>0</v>
      </c>
      <c r="AI66" s="91">
        <v>0</v>
      </c>
      <c r="AJ66" s="91">
        <v>0</v>
      </c>
      <c r="AK66" s="91">
        <v>0</v>
      </c>
      <c r="AL66" s="91">
        <v>0</v>
      </c>
      <c r="AM66" s="91">
        <v>0</v>
      </c>
      <c r="AN66" s="91">
        <v>0</v>
      </c>
      <c r="AO66" s="91">
        <v>0</v>
      </c>
      <c r="AP66" s="91">
        <v>0</v>
      </c>
      <c r="AQ66" s="91">
        <v>0</v>
      </c>
      <c r="AR66" s="91">
        <v>0</v>
      </c>
      <c r="AS66" s="91">
        <v>0</v>
      </c>
      <c r="AT66" s="91">
        <v>0</v>
      </c>
      <c r="AU66" s="91">
        <v>0</v>
      </c>
      <c r="AV66" s="91">
        <v>0</v>
      </c>
      <c r="AW66" s="91">
        <v>0</v>
      </c>
      <c r="AX66" s="91">
        <v>0</v>
      </c>
      <c r="AY66" s="91">
        <v>0</v>
      </c>
      <c r="AZ66" s="91">
        <v>0</v>
      </c>
      <c r="BA66" s="91">
        <v>0</v>
      </c>
      <c r="BB66" s="91">
        <v>0</v>
      </c>
      <c r="BC66" s="91">
        <v>0</v>
      </c>
      <c r="BD66" s="91">
        <v>0</v>
      </c>
      <c r="BE66" s="91">
        <v>0</v>
      </c>
      <c r="BF66" s="91">
        <v>0</v>
      </c>
      <c r="BG66" s="91">
        <v>0</v>
      </c>
      <c r="BH66" s="91">
        <v>0</v>
      </c>
      <c r="BI66" s="91">
        <v>0</v>
      </c>
      <c r="BJ66" s="91">
        <v>152.77111974706551</v>
      </c>
      <c r="BK66" s="91">
        <v>152.78616752318351</v>
      </c>
      <c r="BL66" s="91">
        <v>161.35613663759617</v>
      </c>
      <c r="BM66" s="91">
        <v>165.31640046532232</v>
      </c>
      <c r="BN66" s="91">
        <v>153.2648906338143</v>
      </c>
      <c r="BO66" s="91">
        <v>53.096343650415427</v>
      </c>
      <c r="BP66" s="91">
        <v>44.112607137914921</v>
      </c>
      <c r="BQ66" s="91">
        <v>41.147984766811213</v>
      </c>
      <c r="BR66" s="91">
        <v>37.011549159675063</v>
      </c>
      <c r="BS66" s="91">
        <v>32.638121914089517</v>
      </c>
      <c r="BT66" s="91">
        <v>29.523411269690456</v>
      </c>
      <c r="BU66" s="91">
        <v>26.65908104769505</v>
      </c>
      <c r="BV66" s="91">
        <v>25.302901057250114</v>
      </c>
      <c r="BW66" s="91">
        <v>25.764474700712217</v>
      </c>
      <c r="BX66" s="91">
        <v>25.316767612002145</v>
      </c>
      <c r="BY66" s="91">
        <v>24.750805609545967</v>
      </c>
      <c r="BZ66" s="91">
        <v>24.396144364328041</v>
      </c>
      <c r="CA66" s="91">
        <v>24.172966836376112</v>
      </c>
      <c r="CB66" s="92">
        <v>23.663261591019296</v>
      </c>
    </row>
    <row r="67" spans="1:80" x14ac:dyDescent="0.4">
      <c r="A67" s="89"/>
      <c r="C67" s="165"/>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2"/>
    </row>
    <row r="68" spans="1:80" s="168" customFormat="1" x14ac:dyDescent="0.4">
      <c r="A68" s="167"/>
      <c r="B68" s="50" t="s">
        <v>234</v>
      </c>
      <c r="C68" s="165" t="s">
        <v>182</v>
      </c>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v>3061.7486739317537</v>
      </c>
      <c r="AI68" s="91">
        <v>2707.3104827707421</v>
      </c>
      <c r="AJ68" s="91">
        <v>4454.7926895480987</v>
      </c>
      <c r="AK68" s="91">
        <v>5359.156900399993</v>
      </c>
      <c r="AL68" s="91">
        <v>4399.2829778181185</v>
      </c>
      <c r="AM68" s="91">
        <v>4190.3257993060097</v>
      </c>
      <c r="AN68" s="91">
        <v>4179.3875783077419</v>
      </c>
      <c r="AO68" s="91">
        <v>3986.5275539152658</v>
      </c>
      <c r="AP68" s="91">
        <v>4177.2071747616274</v>
      </c>
      <c r="AQ68" s="91">
        <v>3348.8372622670859</v>
      </c>
      <c r="AR68" s="91">
        <v>2370.0407184460773</v>
      </c>
      <c r="AS68" s="91">
        <v>1457.5664705726097</v>
      </c>
      <c r="AT68" s="91">
        <v>1597.3536285961807</v>
      </c>
      <c r="AU68" s="91">
        <v>2783.5400313533714</v>
      </c>
      <c r="AV68" s="91">
        <v>2977.3461065341694</v>
      </c>
      <c r="AW68" s="91">
        <v>2727.0120921929392</v>
      </c>
      <c r="AX68" s="91">
        <v>2117.6648889515704</v>
      </c>
      <c r="AY68" s="91">
        <v>1744.5526089974474</v>
      </c>
      <c r="AZ68" s="91">
        <v>894.45947486254931</v>
      </c>
      <c r="BA68" s="91">
        <v>0</v>
      </c>
      <c r="BB68" s="91">
        <v>0</v>
      </c>
      <c r="BC68" s="91">
        <v>0</v>
      </c>
      <c r="BD68" s="91">
        <v>0</v>
      </c>
      <c r="BE68" s="91">
        <v>0</v>
      </c>
      <c r="BF68" s="91">
        <v>0</v>
      </c>
      <c r="BG68" s="91">
        <v>0</v>
      </c>
      <c r="BH68" s="91">
        <v>0</v>
      </c>
      <c r="BI68" s="91">
        <v>0</v>
      </c>
      <c r="BJ68" s="91">
        <v>0</v>
      </c>
      <c r="BK68" s="91">
        <v>0</v>
      </c>
      <c r="BL68" s="91">
        <v>0</v>
      </c>
      <c r="BM68" s="91">
        <v>0</v>
      </c>
      <c r="BN68" s="91">
        <v>0</v>
      </c>
      <c r="BO68" s="91">
        <v>0</v>
      </c>
      <c r="BP68" s="91">
        <v>0</v>
      </c>
      <c r="BQ68" s="91">
        <v>0</v>
      </c>
      <c r="BR68" s="91">
        <v>0</v>
      </c>
      <c r="BS68" s="91">
        <v>0</v>
      </c>
      <c r="BT68" s="91">
        <v>0</v>
      </c>
      <c r="BU68" s="91">
        <v>0</v>
      </c>
      <c r="BV68" s="91">
        <v>0</v>
      </c>
      <c r="BW68" s="91">
        <v>0</v>
      </c>
      <c r="BX68" s="91">
        <v>0</v>
      </c>
      <c r="BY68" s="91">
        <v>0</v>
      </c>
      <c r="BZ68" s="91">
        <v>0</v>
      </c>
      <c r="CA68" s="91">
        <v>0</v>
      </c>
      <c r="CB68" s="92">
        <v>0</v>
      </c>
    </row>
    <row r="69" spans="1:80" s="168" customFormat="1" ht="25.5" customHeight="1" x14ac:dyDescent="0.4">
      <c r="A69" s="167"/>
      <c r="B69" s="14" t="s">
        <v>235</v>
      </c>
      <c r="C69" s="165"/>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v>6.4936032637804511</v>
      </c>
      <c r="BR69" s="91">
        <v>61.391075429301218</v>
      </c>
      <c r="BS69" s="91">
        <v>532.02277950539781</v>
      </c>
      <c r="BT69" s="91">
        <v>1678.7052064644108</v>
      </c>
      <c r="BU69" s="91">
        <v>3457.8060157821797</v>
      </c>
      <c r="BV69" s="91">
        <v>8286.4067492414215</v>
      </c>
      <c r="BW69" s="91">
        <v>18404.689317984125</v>
      </c>
      <c r="BX69" s="91"/>
      <c r="BY69" s="91"/>
      <c r="BZ69" s="91"/>
      <c r="CA69" s="91"/>
      <c r="CB69" s="92"/>
    </row>
    <row r="70" spans="1:80" s="168" customFormat="1" x14ac:dyDescent="0.4">
      <c r="A70" s="167"/>
      <c r="B70" s="99" t="s">
        <v>236</v>
      </c>
      <c r="C70" s="165" t="s">
        <v>189</v>
      </c>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v>0.86883707162361945</v>
      </c>
      <c r="BR70" s="91">
        <v>6.0235684465762844</v>
      </c>
      <c r="BS70" s="91">
        <v>36.585092662035954</v>
      </c>
      <c r="BT70" s="91">
        <v>732.94517514836934</v>
      </c>
      <c r="BU70" s="91">
        <v>2098.4285239652186</v>
      </c>
      <c r="BV70" s="91">
        <v>6296.8118874595339</v>
      </c>
      <c r="BW70" s="91">
        <v>15304.187591972228</v>
      </c>
      <c r="BX70" s="91"/>
      <c r="BY70" s="91"/>
      <c r="BZ70" s="91"/>
      <c r="CA70" s="91"/>
      <c r="CB70" s="92"/>
    </row>
    <row r="71" spans="1:80" s="168" customFormat="1" x14ac:dyDescent="0.4">
      <c r="A71" s="167"/>
      <c r="B71" s="99" t="s">
        <v>237</v>
      </c>
      <c r="C71" s="165" t="s">
        <v>189</v>
      </c>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v>5.6247661921568319</v>
      </c>
      <c r="BR71" s="91">
        <v>55.367506982724926</v>
      </c>
      <c r="BS71" s="91">
        <v>495.43768684336192</v>
      </c>
      <c r="BT71" s="91">
        <v>945.76003131604159</v>
      </c>
      <c r="BU71" s="91">
        <v>1359.3774918169609</v>
      </c>
      <c r="BV71" s="91">
        <v>1989.5948617818874</v>
      </c>
      <c r="BW71" s="91">
        <v>3100.5017260118966</v>
      </c>
      <c r="BX71" s="91"/>
      <c r="BY71" s="91"/>
      <c r="BZ71" s="91"/>
      <c r="CA71" s="91"/>
      <c r="CB71" s="92"/>
    </row>
    <row r="72" spans="1:80" s="168" customFormat="1" x14ac:dyDescent="0.4">
      <c r="A72" s="167"/>
      <c r="B72" s="14" t="s">
        <v>238</v>
      </c>
      <c r="C72" s="165"/>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v>879.05339313643901</v>
      </c>
      <c r="BY72" s="91">
        <v>613.8519388821677</v>
      </c>
      <c r="BZ72" s="91">
        <v>390.5024128171126</v>
      </c>
      <c r="CA72" s="91">
        <v>255.3051179406786</v>
      </c>
      <c r="CB72" s="92">
        <v>484.9204102092782</v>
      </c>
    </row>
    <row r="73" spans="1:80" s="168" customFormat="1" x14ac:dyDescent="0.4">
      <c r="A73" s="167"/>
      <c r="B73" s="99" t="s">
        <v>236</v>
      </c>
      <c r="C73" s="165" t="s">
        <v>189</v>
      </c>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v>878.9909263662953</v>
      </c>
      <c r="BY73" s="91">
        <v>613.79076592482988</v>
      </c>
      <c r="BZ73" s="91">
        <v>390.44250835031283</v>
      </c>
      <c r="CA73" s="91">
        <v>254.32508733434872</v>
      </c>
      <c r="CB73" s="92">
        <v>483.05836151163686</v>
      </c>
    </row>
    <row r="74" spans="1:80" s="168" customFormat="1" x14ac:dyDescent="0.4">
      <c r="A74" s="167"/>
      <c r="B74" s="99" t="s">
        <v>237</v>
      </c>
      <c r="C74" s="165" t="s">
        <v>189</v>
      </c>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v>6.246677014362613E-2</v>
      </c>
      <c r="BY74" s="91">
        <v>6.1172957337816809E-2</v>
      </c>
      <c r="BZ74" s="91">
        <v>5.990446679977135E-2</v>
      </c>
      <c r="CA74" s="91">
        <v>0.98003060632989458</v>
      </c>
      <c r="CB74" s="92">
        <v>1.8620486976413229</v>
      </c>
    </row>
    <row r="75" spans="1:80" ht="25.5" customHeight="1" x14ac:dyDescent="0.4">
      <c r="A75" s="89"/>
      <c r="B75" s="50" t="s">
        <v>308</v>
      </c>
      <c r="C75" s="165" t="s">
        <v>179</v>
      </c>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v>467.53677377184448</v>
      </c>
      <c r="AI75" s="91">
        <v>572.86358138800085</v>
      </c>
      <c r="AJ75" s="91">
        <v>520.27802245775331</v>
      </c>
      <c r="AK75" s="91">
        <v>506.20417152520815</v>
      </c>
      <c r="AL75" s="91">
        <v>474.18404790242232</v>
      </c>
      <c r="AM75" s="91">
        <v>478.85878788555573</v>
      </c>
      <c r="AN75" s="91">
        <v>415.99208490931909</v>
      </c>
      <c r="AO75" s="91">
        <v>371.12338670108471</v>
      </c>
      <c r="AP75" s="91">
        <v>332.69262956359847</v>
      </c>
      <c r="AQ75" s="91">
        <v>294.54103341174851</v>
      </c>
      <c r="AR75" s="91">
        <v>257.71726128677346</v>
      </c>
      <c r="AS75" s="91">
        <v>232.09849583765262</v>
      </c>
      <c r="AT75" s="91">
        <v>259.46529119333621</v>
      </c>
      <c r="AU75" s="91">
        <v>278.16048660537831</v>
      </c>
      <c r="AV75" s="91">
        <v>339.13069722636897</v>
      </c>
      <c r="AW75" s="91">
        <v>395.09867142848384</v>
      </c>
      <c r="AX75" s="91">
        <v>359.09496078356563</v>
      </c>
      <c r="AY75" s="91">
        <v>387.27570866325942</v>
      </c>
      <c r="AZ75" s="91">
        <v>356.96572565756736</v>
      </c>
      <c r="BA75" s="91">
        <v>325.60624872367902</v>
      </c>
      <c r="BB75" s="91">
        <v>320.69947919097478</v>
      </c>
      <c r="BC75" s="91">
        <v>319.93266525989196</v>
      </c>
      <c r="BD75" s="91">
        <v>306.58786307332207</v>
      </c>
      <c r="BE75" s="91">
        <v>268.5641626554268</v>
      </c>
      <c r="BF75" s="91">
        <v>0</v>
      </c>
      <c r="BG75" s="91">
        <v>0</v>
      </c>
      <c r="BH75" s="91">
        <v>0</v>
      </c>
      <c r="BI75" s="91">
        <v>0</v>
      </c>
      <c r="BJ75" s="91">
        <v>0</v>
      </c>
      <c r="BK75" s="91">
        <v>0</v>
      </c>
      <c r="BL75" s="91">
        <v>0</v>
      </c>
      <c r="BM75" s="91">
        <v>0</v>
      </c>
      <c r="BN75" s="91">
        <v>0</v>
      </c>
      <c r="BO75" s="91">
        <v>0</v>
      </c>
      <c r="BP75" s="91">
        <v>0</v>
      </c>
      <c r="BQ75" s="91">
        <v>0</v>
      </c>
      <c r="BR75" s="91">
        <v>0</v>
      </c>
      <c r="BS75" s="91">
        <v>0</v>
      </c>
      <c r="BT75" s="91">
        <v>0</v>
      </c>
      <c r="BU75" s="91">
        <v>0</v>
      </c>
      <c r="BV75" s="91">
        <v>0</v>
      </c>
      <c r="BW75" s="91">
        <v>0</v>
      </c>
      <c r="BX75" s="91">
        <v>0</v>
      </c>
      <c r="BY75" s="91">
        <v>0</v>
      </c>
      <c r="BZ75" s="91">
        <v>0</v>
      </c>
      <c r="CA75" s="91">
        <v>0</v>
      </c>
      <c r="CB75" s="92">
        <v>0</v>
      </c>
    </row>
    <row r="76" spans="1:80" x14ac:dyDescent="0.4">
      <c r="A76" s="89"/>
      <c r="B76" s="50" t="s">
        <v>309</v>
      </c>
      <c r="C76" s="165" t="s">
        <v>189</v>
      </c>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v>0</v>
      </c>
      <c r="AI76" s="91">
        <v>0</v>
      </c>
      <c r="AJ76" s="91">
        <v>0</v>
      </c>
      <c r="AK76" s="91">
        <v>0</v>
      </c>
      <c r="AL76" s="91">
        <v>0</v>
      </c>
      <c r="AM76" s="91">
        <v>0</v>
      </c>
      <c r="AN76" s="91">
        <v>0</v>
      </c>
      <c r="AO76" s="91">
        <v>0</v>
      </c>
      <c r="AP76" s="91">
        <v>0</v>
      </c>
      <c r="AQ76" s="91">
        <v>0</v>
      </c>
      <c r="AR76" s="91">
        <v>72.530961634133106</v>
      </c>
      <c r="AS76" s="91">
        <v>50.902837445325609</v>
      </c>
      <c r="AT76" s="91">
        <v>19.706154911783333</v>
      </c>
      <c r="AU76" s="91">
        <v>7.3952819206683529</v>
      </c>
      <c r="AV76" s="91">
        <v>3.7568705210625355</v>
      </c>
      <c r="AW76" s="91">
        <v>2.1479114037737923</v>
      </c>
      <c r="AX76" s="91">
        <v>1.3721409487444025</v>
      </c>
      <c r="AY76" s="91">
        <v>2.5111568675209011</v>
      </c>
      <c r="AZ76" s="91">
        <v>0</v>
      </c>
      <c r="BA76" s="91">
        <v>0.3412321537183986</v>
      </c>
      <c r="BB76" s="91">
        <v>0.8004249464087162</v>
      </c>
      <c r="BC76" s="91">
        <v>0.32277427236355705</v>
      </c>
      <c r="BD76" s="91">
        <v>6.4197143979634802E-2</v>
      </c>
      <c r="BE76" s="91">
        <v>0.49284282006799579</v>
      </c>
      <c r="BF76" s="91">
        <v>0.48166103231835261</v>
      </c>
      <c r="BG76" s="91">
        <v>0.17533639627410108</v>
      </c>
      <c r="BH76" s="91">
        <v>0.11680681809944589</v>
      </c>
      <c r="BI76" s="91">
        <v>0</v>
      </c>
      <c r="BJ76" s="91">
        <v>0</v>
      </c>
      <c r="BK76" s="91">
        <v>0</v>
      </c>
      <c r="BL76" s="91">
        <v>0</v>
      </c>
      <c r="BM76" s="91">
        <v>0</v>
      </c>
      <c r="BN76" s="91">
        <v>0</v>
      </c>
      <c r="BO76" s="91">
        <v>0</v>
      </c>
      <c r="BP76" s="91">
        <v>0</v>
      </c>
      <c r="BQ76" s="91">
        <v>0</v>
      </c>
      <c r="BR76" s="91">
        <v>0</v>
      </c>
      <c r="BS76" s="91">
        <v>0</v>
      </c>
      <c r="BT76" s="91">
        <v>0</v>
      </c>
      <c r="BU76" s="91">
        <v>0</v>
      </c>
      <c r="BV76" s="91">
        <v>0</v>
      </c>
      <c r="BW76" s="91">
        <v>0</v>
      </c>
      <c r="BX76" s="91">
        <v>0</v>
      </c>
      <c r="BY76" s="91">
        <v>0</v>
      </c>
      <c r="BZ76" s="91">
        <v>0</v>
      </c>
      <c r="CA76" s="91">
        <v>0</v>
      </c>
      <c r="CB76" s="92">
        <v>0</v>
      </c>
    </row>
    <row r="77" spans="1:80" x14ac:dyDescent="0.4">
      <c r="A77" s="89"/>
      <c r="B77" s="50" t="s">
        <v>310</v>
      </c>
      <c r="C77" s="165" t="s">
        <v>179</v>
      </c>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v>0</v>
      </c>
      <c r="AI77" s="91">
        <v>0.24875747161752607</v>
      </c>
      <c r="AJ77" s="91">
        <v>0.2088184073225671</v>
      </c>
      <c r="AK77" s="91">
        <v>0.18892445007285519</v>
      </c>
      <c r="AL77" s="91">
        <v>0.17597131911272473</v>
      </c>
      <c r="AM77" s="91">
        <v>0.16794892983190418</v>
      </c>
      <c r="AN77" s="91">
        <v>0.1589120752208267</v>
      </c>
      <c r="AO77" s="91">
        <v>0.15052967478597604</v>
      </c>
      <c r="AP77" s="91">
        <v>0.14454004064919126</v>
      </c>
      <c r="AQ77" s="91">
        <v>0.13688017105472824</v>
      </c>
      <c r="AR77" s="91">
        <v>0.12848708881157325</v>
      </c>
      <c r="AS77" s="91">
        <v>0.11924297219066632</v>
      </c>
      <c r="AT77" s="91">
        <v>1.8363763779501757E-2</v>
      </c>
      <c r="AU77" s="91">
        <v>0</v>
      </c>
      <c r="AV77" s="91">
        <v>4.227113656975753</v>
      </c>
      <c r="AW77" s="91">
        <v>0</v>
      </c>
      <c r="AX77" s="91">
        <v>0</v>
      </c>
      <c r="AY77" s="91">
        <v>-1.0766625975086876E-4</v>
      </c>
      <c r="AZ77" s="91">
        <v>0</v>
      </c>
      <c r="BA77" s="91">
        <v>0.9782124899559167</v>
      </c>
      <c r="BB77" s="91">
        <v>0.12842639070067763</v>
      </c>
      <c r="BC77" s="91">
        <v>1.3923916883171263</v>
      </c>
      <c r="BD77" s="91">
        <v>0.34820812068052087</v>
      </c>
      <c r="BE77" s="91">
        <v>0.25511100712467083</v>
      </c>
      <c r="BF77" s="91">
        <v>0.27885638713167793</v>
      </c>
      <c r="BG77" s="91">
        <v>0.20949523971200515</v>
      </c>
      <c r="BH77" s="91">
        <v>0</v>
      </c>
      <c r="BI77" s="91">
        <v>0</v>
      </c>
      <c r="BJ77" s="91">
        <v>-0.18942234178020126</v>
      </c>
      <c r="BK77" s="91">
        <v>0</v>
      </c>
      <c r="BL77" s="91">
        <v>0</v>
      </c>
      <c r="BM77" s="91">
        <v>0</v>
      </c>
      <c r="BN77" s="91">
        <v>0</v>
      </c>
      <c r="BO77" s="91">
        <v>0</v>
      </c>
      <c r="BP77" s="91">
        <v>0</v>
      </c>
      <c r="BQ77" s="91">
        <v>0</v>
      </c>
      <c r="BR77" s="91">
        <v>0</v>
      </c>
      <c r="BS77" s="91">
        <v>0</v>
      </c>
      <c r="BT77" s="91">
        <v>0</v>
      </c>
      <c r="BU77" s="91">
        <v>0</v>
      </c>
      <c r="BV77" s="91">
        <v>0</v>
      </c>
      <c r="BW77" s="91">
        <v>0</v>
      </c>
      <c r="BX77" s="91">
        <v>0</v>
      </c>
      <c r="BY77" s="91">
        <v>0</v>
      </c>
      <c r="BZ77" s="91">
        <v>0</v>
      </c>
      <c r="CA77" s="91">
        <v>0</v>
      </c>
      <c r="CB77" s="92">
        <v>0</v>
      </c>
    </row>
    <row r="78" spans="1:80" ht="24.75" customHeight="1" x14ac:dyDescent="0.4">
      <c r="A78" s="89"/>
      <c r="B78" s="169" t="s">
        <v>311</v>
      </c>
      <c r="C78" s="165"/>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f t="shared" ref="AH78:BP78" si="3">SUM(AH20:AH77)-AH22-AH34-AH40-AH43-AH50</f>
        <v>21268.315990647181</v>
      </c>
      <c r="AI78" s="52">
        <f t="shared" si="3"/>
        <v>19953.876857624145</v>
      </c>
      <c r="AJ78" s="52">
        <f t="shared" si="3"/>
        <v>21864.348993027143</v>
      </c>
      <c r="AK78" s="52">
        <f t="shared" si="3"/>
        <v>26190.783365331292</v>
      </c>
      <c r="AL78" s="52">
        <f t="shared" si="3"/>
        <v>28888.25776247519</v>
      </c>
      <c r="AM78" s="52">
        <f t="shared" si="3"/>
        <v>32394.260943667912</v>
      </c>
      <c r="AN78" s="52">
        <f t="shared" si="3"/>
        <v>33971.614580041722</v>
      </c>
      <c r="AO78" s="52">
        <f t="shared" si="3"/>
        <v>35231.054098274239</v>
      </c>
      <c r="AP78" s="52">
        <f t="shared" si="3"/>
        <v>36946.449056153004</v>
      </c>
      <c r="AQ78" s="52">
        <f t="shared" si="3"/>
        <v>35537.537762265179</v>
      </c>
      <c r="AR78" s="52">
        <f t="shared" si="3"/>
        <v>31927.313837257614</v>
      </c>
      <c r="AS78" s="52">
        <f t="shared" si="3"/>
        <v>30497.928041293206</v>
      </c>
      <c r="AT78" s="52">
        <f t="shared" si="3"/>
        <v>32828.580923539383</v>
      </c>
      <c r="AU78" s="52">
        <f t="shared" si="3"/>
        <v>39381.983312135177</v>
      </c>
      <c r="AV78" s="52">
        <f t="shared" si="3"/>
        <v>46030.180508899597</v>
      </c>
      <c r="AW78" s="52">
        <f t="shared" si="3"/>
        <v>50448.083430553059</v>
      </c>
      <c r="AX78" s="52">
        <f t="shared" si="3"/>
        <v>51790.602374664079</v>
      </c>
      <c r="AY78" s="52">
        <f t="shared" si="3"/>
        <v>53038.538685434782</v>
      </c>
      <c r="AZ78" s="52">
        <f t="shared" si="3"/>
        <v>52146.283240459605</v>
      </c>
      <c r="BA78" s="52">
        <f t="shared" si="3"/>
        <v>50663.354445328267</v>
      </c>
      <c r="BB78" s="52">
        <f t="shared" si="3"/>
        <v>49747.663457152958</v>
      </c>
      <c r="BC78" s="52">
        <f t="shared" si="3"/>
        <v>48576.462401316065</v>
      </c>
      <c r="BD78" s="52">
        <f t="shared" si="3"/>
        <v>46289.025206041028</v>
      </c>
      <c r="BE78" s="52">
        <f t="shared" si="3"/>
        <v>46664.733258307002</v>
      </c>
      <c r="BF78" s="52">
        <f t="shared" si="3"/>
        <v>46922.953343229667</v>
      </c>
      <c r="BG78" s="52">
        <f t="shared" si="3"/>
        <v>47807.555479964052</v>
      </c>
      <c r="BH78" s="52">
        <f t="shared" si="3"/>
        <v>47930.147840243386</v>
      </c>
      <c r="BI78" s="52">
        <f t="shared" si="3"/>
        <v>48403.177358934132</v>
      </c>
      <c r="BJ78" s="52">
        <f t="shared" si="3"/>
        <v>48741.354802787493</v>
      </c>
      <c r="BK78" s="52">
        <f t="shared" si="3"/>
        <v>49960.066615105294</v>
      </c>
      <c r="BL78" s="52">
        <f t="shared" si="3"/>
        <v>51828.897924049983</v>
      </c>
      <c r="BM78" s="52">
        <f t="shared" si="3"/>
        <v>58746.703390651528</v>
      </c>
      <c r="BN78" s="52">
        <f t="shared" si="3"/>
        <v>59920.114269449448</v>
      </c>
      <c r="BO78" s="52">
        <f t="shared" si="3"/>
        <v>61116.395787362242</v>
      </c>
      <c r="BP78" s="52">
        <f t="shared" si="3"/>
        <v>62153.344680957918</v>
      </c>
      <c r="BQ78" s="52">
        <f t="shared" ref="BQ78:CB78" si="4">SUM(BQ20:BQ77)-BQ22-BQ34-BQ40-BQ43-BQ50-BQ69-BQ72</f>
        <v>57436.723592039234</v>
      </c>
      <c r="BR78" s="52">
        <f t="shared" si="4"/>
        <v>57221.329577990153</v>
      </c>
      <c r="BS78" s="52">
        <f t="shared" si="4"/>
        <v>58008.62474780382</v>
      </c>
      <c r="BT78" s="52">
        <f t="shared" si="4"/>
        <v>57079.212543911606</v>
      </c>
      <c r="BU78" s="52">
        <f t="shared" si="4"/>
        <v>58541.085001857646</v>
      </c>
      <c r="BV78" s="52">
        <f t="shared" si="4"/>
        <v>60895.235031318662</v>
      </c>
      <c r="BW78" s="52">
        <f t="shared" si="4"/>
        <v>65552.618108591065</v>
      </c>
      <c r="BX78" s="52">
        <f t="shared" si="4"/>
        <v>58745.741219192809</v>
      </c>
      <c r="BY78" s="52">
        <f t="shared" si="4"/>
        <v>58856.884223551802</v>
      </c>
      <c r="BZ78" s="52">
        <f t="shared" si="4"/>
        <v>59720.579523952845</v>
      </c>
      <c r="CA78" s="52">
        <f t="shared" si="4"/>
        <v>61137.80432080906</v>
      </c>
      <c r="CB78" s="53">
        <f t="shared" si="4"/>
        <v>63012.534866943257</v>
      </c>
    </row>
    <row r="79" spans="1:80" x14ac:dyDescent="0.4">
      <c r="A79" s="89"/>
      <c r="B79" s="166" t="s">
        <v>293</v>
      </c>
      <c r="C79" s="165"/>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f t="shared" ref="AH79:CB79" si="5">AH78-AH75-AH37-AH31-AH44-AH33-AH29</f>
        <v>19800.732537907974</v>
      </c>
      <c r="AI79" s="52">
        <f t="shared" si="5"/>
        <v>18383.06482069425</v>
      </c>
      <c r="AJ79" s="52">
        <f t="shared" si="5"/>
        <v>20201.213857663904</v>
      </c>
      <c r="AK79" s="52">
        <f t="shared" si="5"/>
        <v>24150.100148830254</v>
      </c>
      <c r="AL79" s="52">
        <f t="shared" si="5"/>
        <v>26655.006145076106</v>
      </c>
      <c r="AM79" s="52">
        <f t="shared" si="5"/>
        <v>29974.819622844272</v>
      </c>
      <c r="AN79" s="52">
        <f t="shared" si="5"/>
        <v>31481.313702433679</v>
      </c>
      <c r="AO79" s="52">
        <f t="shared" si="5"/>
        <v>32657.46183890805</v>
      </c>
      <c r="AP79" s="52">
        <f t="shared" si="5"/>
        <v>34195.029287097357</v>
      </c>
      <c r="AQ79" s="52">
        <f t="shared" si="5"/>
        <v>32777.124358610097</v>
      </c>
      <c r="AR79" s="52">
        <f t="shared" si="5"/>
        <v>29598.897568295339</v>
      </c>
      <c r="AS79" s="52">
        <f t="shared" si="5"/>
        <v>27936.512187067441</v>
      </c>
      <c r="AT79" s="52">
        <f t="shared" si="5"/>
        <v>29968.48612390277</v>
      </c>
      <c r="AU79" s="52">
        <f t="shared" si="5"/>
        <v>36834.255783352346</v>
      </c>
      <c r="AV79" s="52">
        <f t="shared" si="5"/>
        <v>42691.814559061437</v>
      </c>
      <c r="AW79" s="52">
        <f t="shared" si="5"/>
        <v>46693.200408179451</v>
      </c>
      <c r="AX79" s="52">
        <f t="shared" si="5"/>
        <v>47705.910225752792</v>
      </c>
      <c r="AY79" s="52">
        <f t="shared" si="5"/>
        <v>48591.104710827014</v>
      </c>
      <c r="AZ79" s="52">
        <f t="shared" si="5"/>
        <v>47430.709936216554</v>
      </c>
      <c r="BA79" s="52">
        <f t="shared" si="5"/>
        <v>45678.051705134232</v>
      </c>
      <c r="BB79" s="52">
        <f t="shared" si="5"/>
        <v>44705.024905049635</v>
      </c>
      <c r="BC79" s="52">
        <f t="shared" si="5"/>
        <v>44026.589964180595</v>
      </c>
      <c r="BD79" s="52">
        <f t="shared" si="5"/>
        <v>43304.585463918695</v>
      </c>
      <c r="BE79" s="52">
        <f t="shared" si="5"/>
        <v>43766.322483464719</v>
      </c>
      <c r="BF79" s="52">
        <f t="shared" si="5"/>
        <v>44740.345067976639</v>
      </c>
      <c r="BG79" s="52">
        <f t="shared" si="5"/>
        <v>45489.915891000055</v>
      </c>
      <c r="BH79" s="52">
        <f t="shared" si="5"/>
        <v>45609.566665057493</v>
      </c>
      <c r="BI79" s="52">
        <f t="shared" si="5"/>
        <v>45872.572808523531</v>
      </c>
      <c r="BJ79" s="52">
        <f t="shared" si="5"/>
        <v>46272.674263718036</v>
      </c>
      <c r="BK79" s="52">
        <f t="shared" si="5"/>
        <v>47501.909029609829</v>
      </c>
      <c r="BL79" s="52">
        <f t="shared" si="5"/>
        <v>49321.08907073969</v>
      </c>
      <c r="BM79" s="52">
        <f t="shared" si="5"/>
        <v>55819.502168558261</v>
      </c>
      <c r="BN79" s="52">
        <f t="shared" si="5"/>
        <v>56815.258926891343</v>
      </c>
      <c r="BO79" s="52">
        <f t="shared" si="5"/>
        <v>58012.670708044527</v>
      </c>
      <c r="BP79" s="52">
        <f t="shared" si="5"/>
        <v>59017.208800134838</v>
      </c>
      <c r="BQ79" s="52">
        <f t="shared" si="5"/>
        <v>57436.723592039234</v>
      </c>
      <c r="BR79" s="52">
        <f t="shared" si="5"/>
        <v>57221.329577990153</v>
      </c>
      <c r="BS79" s="52">
        <f t="shared" si="5"/>
        <v>58008.62474780382</v>
      </c>
      <c r="BT79" s="52">
        <f t="shared" si="5"/>
        <v>57079.212543911606</v>
      </c>
      <c r="BU79" s="52">
        <f t="shared" si="5"/>
        <v>58541.085001857646</v>
      </c>
      <c r="BV79" s="52">
        <f t="shared" si="5"/>
        <v>60895.235031318662</v>
      </c>
      <c r="BW79" s="52">
        <f t="shared" si="5"/>
        <v>65552.618108591065</v>
      </c>
      <c r="BX79" s="52">
        <f t="shared" si="5"/>
        <v>58745.741219192809</v>
      </c>
      <c r="BY79" s="52">
        <f t="shared" si="5"/>
        <v>58856.884223551802</v>
      </c>
      <c r="BZ79" s="52">
        <f t="shared" si="5"/>
        <v>59720.579523952845</v>
      </c>
      <c r="CA79" s="52">
        <f t="shared" si="5"/>
        <v>61137.80432080906</v>
      </c>
      <c r="CB79" s="53">
        <f t="shared" si="5"/>
        <v>63012.534866943257</v>
      </c>
    </row>
    <row r="80" spans="1:80" x14ac:dyDescent="0.4">
      <c r="A80" s="89"/>
      <c r="C80" s="165"/>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3"/>
    </row>
    <row r="81" spans="1:80" ht="26.25" customHeight="1" x14ac:dyDescent="0.4">
      <c r="A81" s="89"/>
      <c r="B81" s="66" t="s">
        <v>312</v>
      </c>
      <c r="C81" s="165"/>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2"/>
    </row>
    <row r="82" spans="1:80" x14ac:dyDescent="0.4">
      <c r="A82" s="89"/>
      <c r="B82" s="50" t="s">
        <v>180</v>
      </c>
      <c r="C82" s="165" t="s">
        <v>179</v>
      </c>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v>444.70517946458335</v>
      </c>
      <c r="AI82" s="91">
        <v>458.61321502188207</v>
      </c>
      <c r="AJ82" s="91">
        <v>520.29308575471237</v>
      </c>
      <c r="AK82" s="91">
        <v>608.49919101333569</v>
      </c>
      <c r="AL82" s="91">
        <v>707.14938660563598</v>
      </c>
      <c r="AM82" s="91">
        <v>850.95166113039511</v>
      </c>
      <c r="AN82" s="91">
        <v>958.9206782649311</v>
      </c>
      <c r="AO82" s="91">
        <v>1103.7666103410972</v>
      </c>
      <c r="AP82" s="91">
        <v>1214.6075959011077</v>
      </c>
      <c r="AQ82" s="91">
        <v>1343.599474031306</v>
      </c>
      <c r="AR82" s="91">
        <v>1434.3803507265309</v>
      </c>
      <c r="AS82" s="91">
        <v>1559.7113730711651</v>
      </c>
      <c r="AT82" s="91">
        <v>1736.8499848632878</v>
      </c>
      <c r="AU82" s="91">
        <v>2062.808741500357</v>
      </c>
      <c r="AV82" s="91">
        <v>2627.7355586839717</v>
      </c>
      <c r="AW82" s="91">
        <v>2964.2514657425804</v>
      </c>
      <c r="AX82" s="91">
        <v>3198.427959101617</v>
      </c>
      <c r="AY82" s="91">
        <v>3474.0762766414846</v>
      </c>
      <c r="AZ82" s="91">
        <v>3644.3948662898056</v>
      </c>
      <c r="BA82" s="91">
        <v>3823.6958558333886</v>
      </c>
      <c r="BB82" s="91">
        <v>4002.0873987904833</v>
      </c>
      <c r="BC82" s="91">
        <v>4198.7488807600839</v>
      </c>
      <c r="BD82" s="91">
        <v>4311.5983707782361</v>
      </c>
      <c r="BE82" s="91">
        <v>4502.5367227531269</v>
      </c>
      <c r="BF82" s="91">
        <v>4578.1441550941481</v>
      </c>
      <c r="BG82" s="91">
        <v>4772.801047672634</v>
      </c>
      <c r="BH82" s="91">
        <v>4932.1826629272527</v>
      </c>
      <c r="BI82" s="91">
        <v>5143.1946361698656</v>
      </c>
      <c r="BJ82" s="91">
        <v>5288.272741027552</v>
      </c>
      <c r="BK82" s="91">
        <v>5517.5321993967391</v>
      </c>
      <c r="BL82" s="91">
        <v>5731.7423425737979</v>
      </c>
      <c r="BM82" s="91">
        <v>6081.1408931745746</v>
      </c>
      <c r="BN82" s="91">
        <v>6120.9937875433261</v>
      </c>
      <c r="BO82" s="91">
        <v>6157.7754463118736</v>
      </c>
      <c r="BP82" s="91">
        <v>6187.4094662621183</v>
      </c>
      <c r="BQ82" s="91">
        <v>5942.190686443083</v>
      </c>
      <c r="BR82" s="91">
        <v>5927.8105568804031</v>
      </c>
      <c r="BS82" s="91">
        <v>5950.6588220339709</v>
      </c>
      <c r="BT82" s="91">
        <v>5805.8500654278896</v>
      </c>
      <c r="BU82" s="91">
        <v>5755.7076951567979</v>
      </c>
      <c r="BV82" s="91">
        <v>5784.5937446006865</v>
      </c>
      <c r="BW82" s="91">
        <v>5936.2196675378318</v>
      </c>
      <c r="BX82" s="91">
        <v>5507.4412948305508</v>
      </c>
      <c r="BY82" s="91">
        <v>5568.1836230839408</v>
      </c>
      <c r="BZ82" s="91">
        <v>5643.0836281527099</v>
      </c>
      <c r="CA82" s="91">
        <v>5758.4404945299611</v>
      </c>
      <c r="CB82" s="92">
        <v>5821.6975320669799</v>
      </c>
    </row>
    <row r="83" spans="1:80" x14ac:dyDescent="0.4">
      <c r="A83" s="89"/>
      <c r="B83" s="50" t="s">
        <v>181</v>
      </c>
      <c r="C83" s="165"/>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v>347.85544804863412</v>
      </c>
      <c r="AI83" s="91">
        <v>295.64778940361549</v>
      </c>
      <c r="AJ83" s="91">
        <v>282.65110844169135</v>
      </c>
      <c r="AK83" s="91">
        <v>278.06320302628791</v>
      </c>
      <c r="AL83" s="91">
        <v>252.43477458936124</v>
      </c>
      <c r="AM83" s="91">
        <v>264.61293715894959</v>
      </c>
      <c r="AN83" s="91">
        <v>250.39108249407667</v>
      </c>
      <c r="AO83" s="91">
        <v>250.66813993836061</v>
      </c>
      <c r="AP83" s="91">
        <v>242.20222357177525</v>
      </c>
      <c r="AQ83" s="91">
        <v>238.03987103026066</v>
      </c>
      <c r="AR83" s="91">
        <v>230.85660171434603</v>
      </c>
      <c r="AS83" s="91">
        <v>242.8023194306279</v>
      </c>
      <c r="AT83" s="91">
        <v>209.57478262098252</v>
      </c>
      <c r="AU83" s="91">
        <v>255.116792583559</v>
      </c>
      <c r="AV83" s="91">
        <v>266.83294598615919</v>
      </c>
      <c r="AW83" s="91">
        <v>275.3757912272859</v>
      </c>
      <c r="AX83" s="91">
        <v>265.52527290707201</v>
      </c>
      <c r="AY83" s="91">
        <v>260.70063536028988</v>
      </c>
      <c r="AZ83" s="91">
        <v>230.52207275600924</v>
      </c>
      <c r="BA83" s="91">
        <v>211.55165835318039</v>
      </c>
      <c r="BB83" s="91">
        <v>200.86695897309062</v>
      </c>
      <c r="BC83" s="91">
        <v>192.07027574613343</v>
      </c>
      <c r="BD83" s="91">
        <v>175.04797471918667</v>
      </c>
      <c r="BE83" s="91">
        <v>179.03521264156373</v>
      </c>
      <c r="BF83" s="91">
        <v>181.9571600805447</v>
      </c>
      <c r="BG83" s="91">
        <v>168.60723427304467</v>
      </c>
      <c r="BH83" s="91">
        <v>159.14559463858856</v>
      </c>
      <c r="BI83" s="91">
        <v>144.30423576617619</v>
      </c>
      <c r="BJ83" s="91">
        <v>125.4053477919762</v>
      </c>
      <c r="BK83" s="91">
        <v>97.996448195814054</v>
      </c>
      <c r="BL83" s="91">
        <v>79.165976818602971</v>
      </c>
      <c r="BM83" s="91">
        <v>61.312833872087495</v>
      </c>
      <c r="BN83" s="91">
        <v>58.816867418220717</v>
      </c>
      <c r="BO83" s="91">
        <v>43.069532333596662</v>
      </c>
      <c r="BP83" s="91">
        <v>31.954146057242465</v>
      </c>
      <c r="BQ83" s="91">
        <v>20.518595576043527</v>
      </c>
      <c r="BR83" s="91">
        <v>13.435157372566369</v>
      </c>
      <c r="BS83" s="91">
        <v>7.3900722931122704</v>
      </c>
      <c r="BT83" s="91">
        <v>5.1450919126324886</v>
      </c>
      <c r="BU83" s="91">
        <v>3.383851791793802</v>
      </c>
      <c r="BV83" s="91">
        <v>1.6012237543173056</v>
      </c>
      <c r="BW83" s="91">
        <v>1.0166256812205636</v>
      </c>
      <c r="BX83" s="91">
        <v>0</v>
      </c>
      <c r="BY83" s="91">
        <v>0</v>
      </c>
      <c r="BZ83" s="91">
        <v>0</v>
      </c>
      <c r="CA83" s="91">
        <v>0</v>
      </c>
      <c r="CB83" s="92">
        <v>0</v>
      </c>
    </row>
    <row r="84" spans="1:80" x14ac:dyDescent="0.4">
      <c r="A84" s="89"/>
      <c r="B84" s="64" t="s">
        <v>296</v>
      </c>
      <c r="C84" s="165" t="s">
        <v>182</v>
      </c>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v>347.85544804863412</v>
      </c>
      <c r="AI84" s="91">
        <v>295.64496835320887</v>
      </c>
      <c r="AJ84" s="91">
        <v>282.56794403185654</v>
      </c>
      <c r="AK84" s="91">
        <v>277.76951433339497</v>
      </c>
      <c r="AL84" s="91">
        <v>251.79759502561993</v>
      </c>
      <c r="AM84" s="91">
        <v>263.34599743854648</v>
      </c>
      <c r="AN84" s="91">
        <v>248.27475703444921</v>
      </c>
      <c r="AO84" s="91">
        <v>246.91679984274748</v>
      </c>
      <c r="AP84" s="91">
        <v>237.170396766571</v>
      </c>
      <c r="AQ84" s="91">
        <v>231.35535773478171</v>
      </c>
      <c r="AR84" s="91">
        <v>222.06868830149966</v>
      </c>
      <c r="AS84" s="91">
        <v>229.04351494708948</v>
      </c>
      <c r="AT84" s="91">
        <v>193.20071950079122</v>
      </c>
      <c r="AU84" s="91">
        <v>229.9116910291751</v>
      </c>
      <c r="AV84" s="91">
        <v>235.52334760210144</v>
      </c>
      <c r="AW84" s="91">
        <v>239.41740810071695</v>
      </c>
      <c r="AX84" s="91">
        <v>228.34322023765046</v>
      </c>
      <c r="AY84" s="91">
        <v>218.08064828302236</v>
      </c>
      <c r="AZ84" s="91">
        <v>187.55875092728792</v>
      </c>
      <c r="BA84" s="91">
        <v>170.58060688828942</v>
      </c>
      <c r="BB84" s="91">
        <v>158.59900518953464</v>
      </c>
      <c r="BC84" s="91">
        <v>148.87948756628742</v>
      </c>
      <c r="BD84" s="91">
        <v>133.45283198388663</v>
      </c>
      <c r="BE84" s="91">
        <v>135.85632221135475</v>
      </c>
      <c r="BF84" s="91">
        <v>138.21887652789889</v>
      </c>
      <c r="BG84" s="91">
        <v>122.072298354635</v>
      </c>
      <c r="BH84" s="91">
        <v>113.66746418476637</v>
      </c>
      <c r="BI84" s="91">
        <v>102.80263279361067</v>
      </c>
      <c r="BJ84" s="91">
        <v>88.172835783843581</v>
      </c>
      <c r="BK84" s="91">
        <v>65.811640550218598</v>
      </c>
      <c r="BL84" s="91">
        <v>53.714143532181055</v>
      </c>
      <c r="BM84" s="91">
        <v>41.868608696166881</v>
      </c>
      <c r="BN84" s="91">
        <v>43.356647085600684</v>
      </c>
      <c r="BO84" s="91">
        <v>33.298639197109175</v>
      </c>
      <c r="BP84" s="91">
        <v>23.848221760600357</v>
      </c>
      <c r="BQ84" s="91">
        <v>15.810512944115686</v>
      </c>
      <c r="BR84" s="91">
        <v>9.9643273404778316</v>
      </c>
      <c r="BS84" s="91">
        <v>5.9674504553424068</v>
      </c>
      <c r="BT84" s="91">
        <v>3.5210323293536048</v>
      </c>
      <c r="BU84" s="91">
        <v>2.9238581325199577</v>
      </c>
      <c r="BV84" s="91">
        <v>1.3835567820666772</v>
      </c>
      <c r="BW84" s="91">
        <v>0.87842773521403605</v>
      </c>
      <c r="BX84" s="91">
        <v>0</v>
      </c>
      <c r="BY84" s="91">
        <v>0</v>
      </c>
      <c r="BZ84" s="91">
        <v>0</v>
      </c>
      <c r="CA84" s="91">
        <v>0</v>
      </c>
      <c r="CB84" s="92">
        <v>0</v>
      </c>
    </row>
    <row r="85" spans="1:80" x14ac:dyDescent="0.4">
      <c r="A85" s="89"/>
      <c r="B85" s="64" t="s">
        <v>297</v>
      </c>
      <c r="C85" s="165" t="s">
        <v>182</v>
      </c>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v>0</v>
      </c>
      <c r="AI85" s="91">
        <v>2.8210504066509246E-3</v>
      </c>
      <c r="AJ85" s="91">
        <v>8.3164409834811673E-2</v>
      </c>
      <c r="AK85" s="91">
        <v>0.29368869289292965</v>
      </c>
      <c r="AL85" s="91">
        <v>0.63717956374128737</v>
      </c>
      <c r="AM85" s="91">
        <v>1.2669397204031176</v>
      </c>
      <c r="AN85" s="91">
        <v>2.1163254596274577</v>
      </c>
      <c r="AO85" s="91">
        <v>3.7513400956131471</v>
      </c>
      <c r="AP85" s="91">
        <v>5.0318268052042407</v>
      </c>
      <c r="AQ85" s="91">
        <v>6.6845132954789683</v>
      </c>
      <c r="AR85" s="91">
        <v>8.7879134128463487</v>
      </c>
      <c r="AS85" s="91">
        <v>13.758804483538421</v>
      </c>
      <c r="AT85" s="91">
        <v>16.374063120191291</v>
      </c>
      <c r="AU85" s="91">
        <v>25.205101554383912</v>
      </c>
      <c r="AV85" s="91">
        <v>31.30959838405774</v>
      </c>
      <c r="AW85" s="91">
        <v>35.95838312656894</v>
      </c>
      <c r="AX85" s="91">
        <v>37.182052669421552</v>
      </c>
      <c r="AY85" s="91">
        <v>42.619987077267567</v>
      </c>
      <c r="AZ85" s="91">
        <v>42.963321828721298</v>
      </c>
      <c r="BA85" s="91">
        <v>40.971051464890976</v>
      </c>
      <c r="BB85" s="91">
        <v>42.267953783556003</v>
      </c>
      <c r="BC85" s="91">
        <v>43.190788179846002</v>
      </c>
      <c r="BD85" s="91">
        <v>41.595142735300072</v>
      </c>
      <c r="BE85" s="91">
        <v>43.178890430208988</v>
      </c>
      <c r="BF85" s="91">
        <v>43.738283552645804</v>
      </c>
      <c r="BG85" s="91">
        <v>46.53493591840968</v>
      </c>
      <c r="BH85" s="91">
        <v>45.478130453822189</v>
      </c>
      <c r="BI85" s="91">
        <v>41.501602972565514</v>
      </c>
      <c r="BJ85" s="91">
        <v>37.232512008132609</v>
      </c>
      <c r="BK85" s="91">
        <v>32.184807645595463</v>
      </c>
      <c r="BL85" s="91">
        <v>25.451833286421916</v>
      </c>
      <c r="BM85" s="91">
        <v>19.444225175920611</v>
      </c>
      <c r="BN85" s="91">
        <v>15.460220332620032</v>
      </c>
      <c r="BO85" s="91">
        <v>9.7708931364874889</v>
      </c>
      <c r="BP85" s="91">
        <v>8.1059242966421046</v>
      </c>
      <c r="BQ85" s="91">
        <v>4.7080826319278444</v>
      </c>
      <c r="BR85" s="91">
        <v>3.4708300320885361</v>
      </c>
      <c r="BS85" s="91">
        <v>1.4226218377698634</v>
      </c>
      <c r="BT85" s="91">
        <v>1.6240595832788842</v>
      </c>
      <c r="BU85" s="91">
        <v>0.459993659273844</v>
      </c>
      <c r="BV85" s="91">
        <v>0.2176669722506282</v>
      </c>
      <c r="BW85" s="91">
        <v>0.13819794600652763</v>
      </c>
      <c r="BX85" s="91">
        <v>0</v>
      </c>
      <c r="BY85" s="91">
        <v>0</v>
      </c>
      <c r="BZ85" s="91">
        <v>0</v>
      </c>
      <c r="CA85" s="91">
        <v>0</v>
      </c>
      <c r="CB85" s="92">
        <v>0</v>
      </c>
    </row>
    <row r="86" spans="1:80" x14ac:dyDescent="0.4">
      <c r="A86" s="89"/>
      <c r="B86" s="50" t="s">
        <v>183</v>
      </c>
      <c r="C86" s="165" t="s">
        <v>179</v>
      </c>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v>0</v>
      </c>
      <c r="AI86" s="91">
        <v>0</v>
      </c>
      <c r="AJ86" s="91">
        <v>0</v>
      </c>
      <c r="AK86" s="91">
        <v>0</v>
      </c>
      <c r="AL86" s="91">
        <v>0</v>
      </c>
      <c r="AM86" s="91">
        <v>0</v>
      </c>
      <c r="AN86" s="91">
        <v>0</v>
      </c>
      <c r="AO86" s="91">
        <v>0</v>
      </c>
      <c r="AP86" s="91">
        <v>0</v>
      </c>
      <c r="AQ86" s="91">
        <v>0</v>
      </c>
      <c r="AR86" s="91">
        <v>0</v>
      </c>
      <c r="AS86" s="91">
        <v>0</v>
      </c>
      <c r="AT86" s="91">
        <v>0</v>
      </c>
      <c r="AU86" s="91">
        <v>25.475937139469572</v>
      </c>
      <c r="AV86" s="91">
        <v>29.30329234707424</v>
      </c>
      <c r="AW86" s="91">
        <v>36.34956365621774</v>
      </c>
      <c r="AX86" s="91">
        <v>42.81729563401673</v>
      </c>
      <c r="AY86" s="91">
        <v>49.335590940823685</v>
      </c>
      <c r="AZ86" s="91">
        <v>55.675496896147017</v>
      </c>
      <c r="BA86" s="91">
        <v>55.652182666764105</v>
      </c>
      <c r="BB86" s="91">
        <v>57.363576728015254</v>
      </c>
      <c r="BC86" s="91">
        <v>57.069539057826766</v>
      </c>
      <c r="BD86" s="91">
        <v>83.582086574153237</v>
      </c>
      <c r="BE86" s="91">
        <v>88.26512041713805</v>
      </c>
      <c r="BF86" s="91">
        <v>64.517227750010917</v>
      </c>
      <c r="BG86" s="91">
        <v>49.968552016855263</v>
      </c>
      <c r="BH86" s="91">
        <v>51.572224101562249</v>
      </c>
      <c r="BI86" s="91">
        <v>46.689525973455069</v>
      </c>
      <c r="BJ86" s="91">
        <v>49.994571664046148</v>
      </c>
      <c r="BK86" s="91">
        <v>54.981662149164507</v>
      </c>
      <c r="BL86" s="91">
        <v>56.553658148305757</v>
      </c>
      <c r="BM86" s="91">
        <v>58.00777446405607</v>
      </c>
      <c r="BN86" s="91">
        <v>53.489496976313553</v>
      </c>
      <c r="BO86" s="91">
        <v>47.926952605295305</v>
      </c>
      <c r="BP86" s="91">
        <v>50.845624544964586</v>
      </c>
      <c r="BQ86" s="91">
        <v>51.507325238695081</v>
      </c>
      <c r="BR86" s="91">
        <v>48.929109231077938</v>
      </c>
      <c r="BS86" s="91">
        <v>45.401878185108345</v>
      </c>
      <c r="BT86" s="91">
        <v>42.627474101597343</v>
      </c>
      <c r="BU86" s="91">
        <v>40.372455195125056</v>
      </c>
      <c r="BV86" s="91">
        <v>30.164156863692764</v>
      </c>
      <c r="BW86" s="91">
        <v>28.726935337237961</v>
      </c>
      <c r="BX86" s="91">
        <v>29.478670486873856</v>
      </c>
      <c r="BY86" s="91">
        <v>30.191562622708144</v>
      </c>
      <c r="BZ86" s="91">
        <v>31.07237156799604</v>
      </c>
      <c r="CA86" s="91">
        <v>32.327985559196918</v>
      </c>
      <c r="CB86" s="92">
        <v>33.689898926611384</v>
      </c>
    </row>
    <row r="87" spans="1:80" ht="26.25" customHeight="1" x14ac:dyDescent="0.4">
      <c r="A87" s="89"/>
      <c r="B87" s="50" t="s">
        <v>313</v>
      </c>
      <c r="C87" s="165" t="s">
        <v>182</v>
      </c>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v>465.07574793900056</v>
      </c>
      <c r="AI87" s="91">
        <v>398.01195458804176</v>
      </c>
      <c r="AJ87" s="91">
        <v>341.07006529352628</v>
      </c>
      <c r="AK87" s="91">
        <v>318.02282428930624</v>
      </c>
      <c r="AL87" s="91">
        <v>299.1512424916321</v>
      </c>
      <c r="AM87" s="91">
        <v>288.31232954476889</v>
      </c>
      <c r="AN87" s="91">
        <v>278.09613163644673</v>
      </c>
      <c r="AO87" s="91">
        <v>263.42693087545808</v>
      </c>
      <c r="AP87" s="91">
        <v>257.76307249105776</v>
      </c>
      <c r="AQ87" s="91">
        <v>244.10297171426538</v>
      </c>
      <c r="AR87" s="91">
        <v>233.41821134102477</v>
      </c>
      <c r="AS87" s="91">
        <v>222.58688142257714</v>
      </c>
      <c r="AT87" s="91">
        <v>206.33341345010376</v>
      </c>
      <c r="AU87" s="91">
        <v>198.41779166826774</v>
      </c>
      <c r="AV87" s="91">
        <v>194.71110566389393</v>
      </c>
      <c r="AW87" s="91">
        <v>201.56522319395737</v>
      </c>
      <c r="AX87" s="91">
        <v>200.94042717925007</v>
      </c>
      <c r="AY87" s="91">
        <v>196.61598275654347</v>
      </c>
      <c r="AZ87" s="91">
        <v>195.88013393536488</v>
      </c>
      <c r="BA87" s="91">
        <v>186.93910650573764</v>
      </c>
      <c r="BB87" s="91">
        <v>185.79565402487546</v>
      </c>
      <c r="BC87" s="91">
        <v>175.78703355851397</v>
      </c>
      <c r="BD87" s="91">
        <v>173.568650956939</v>
      </c>
      <c r="BE87" s="91">
        <v>173.13049487072834</v>
      </c>
      <c r="BF87" s="91">
        <v>169.02922156954401</v>
      </c>
      <c r="BG87" s="91">
        <v>168.88070344750506</v>
      </c>
      <c r="BH87" s="91">
        <v>165.16081297130273</v>
      </c>
      <c r="BI87" s="91">
        <v>162.35506463425506</v>
      </c>
      <c r="BJ87" s="91">
        <v>160.40672292629282</v>
      </c>
      <c r="BK87" s="91">
        <v>158.00935684095165</v>
      </c>
      <c r="BL87" s="91">
        <v>996.06201863302329</v>
      </c>
      <c r="BM87" s="91">
        <v>144.37791205439203</v>
      </c>
      <c r="BN87" s="91">
        <v>143.30076042529913</v>
      </c>
      <c r="BO87" s="91">
        <v>142.25835074715451</v>
      </c>
      <c r="BP87" s="91">
        <v>139.50968239437563</v>
      </c>
      <c r="BQ87" s="91">
        <v>135.83178701187293</v>
      </c>
      <c r="BR87" s="91">
        <v>136.2228196270791</v>
      </c>
      <c r="BS87" s="91">
        <v>138.28530650080089</v>
      </c>
      <c r="BT87" s="91">
        <v>133.8697093760627</v>
      </c>
      <c r="BU87" s="91">
        <v>131.21108134015904</v>
      </c>
      <c r="BV87" s="91">
        <v>128.1119845751991</v>
      </c>
      <c r="BW87" s="91">
        <v>124.54349425292152</v>
      </c>
      <c r="BX87" s="91">
        <v>122.48236300560131</v>
      </c>
      <c r="BY87" s="91">
        <v>122.71747390218943</v>
      </c>
      <c r="BZ87" s="91">
        <v>122.92721589566757</v>
      </c>
      <c r="CA87" s="91">
        <v>123.44052913540082</v>
      </c>
      <c r="CB87" s="92">
        <v>123.28531926088961</v>
      </c>
    </row>
    <row r="88" spans="1:80" x14ac:dyDescent="0.4">
      <c r="A88" s="89"/>
      <c r="B88" s="50" t="s">
        <v>188</v>
      </c>
      <c r="C88" s="165" t="s">
        <v>189</v>
      </c>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v>0</v>
      </c>
      <c r="AI88" s="91">
        <v>0</v>
      </c>
      <c r="AJ88" s="91">
        <v>0</v>
      </c>
      <c r="AK88" s="91">
        <v>0</v>
      </c>
      <c r="AL88" s="91">
        <v>0</v>
      </c>
      <c r="AM88" s="91">
        <v>0</v>
      </c>
      <c r="AN88" s="91">
        <v>0</v>
      </c>
      <c r="AO88" s="91">
        <v>0</v>
      </c>
      <c r="AP88" s="91">
        <v>0</v>
      </c>
      <c r="AQ88" s="91">
        <v>0</v>
      </c>
      <c r="AR88" s="91">
        <v>0</v>
      </c>
      <c r="AS88" s="91">
        <v>0</v>
      </c>
      <c r="AT88" s="91">
        <v>0</v>
      </c>
      <c r="AU88" s="91">
        <v>0</v>
      </c>
      <c r="AV88" s="91">
        <v>0</v>
      </c>
      <c r="AW88" s="91">
        <v>0</v>
      </c>
      <c r="AX88" s="91">
        <v>0</v>
      </c>
      <c r="AY88" s="91">
        <v>0</v>
      </c>
      <c r="AZ88" s="91">
        <v>0</v>
      </c>
      <c r="BA88" s="91">
        <v>0</v>
      </c>
      <c r="BB88" s="91">
        <v>0</v>
      </c>
      <c r="BC88" s="91">
        <v>0</v>
      </c>
      <c r="BD88" s="91">
        <v>0</v>
      </c>
      <c r="BE88" s="91">
        <v>0</v>
      </c>
      <c r="BF88" s="91">
        <v>0</v>
      </c>
      <c r="BG88" s="91">
        <v>0</v>
      </c>
      <c r="BH88" s="91">
        <v>0</v>
      </c>
      <c r="BI88" s="91">
        <v>0</v>
      </c>
      <c r="BJ88" s="91">
        <v>3.0402055385333338</v>
      </c>
      <c r="BK88" s="91">
        <v>3.4511986119348634</v>
      </c>
      <c r="BL88" s="91">
        <v>176.05893817883256</v>
      </c>
      <c r="BM88" s="91">
        <v>230.9470072454323</v>
      </c>
      <c r="BN88" s="91">
        <v>312.39965958855447</v>
      </c>
      <c r="BO88" s="91">
        <v>89.832188784377934</v>
      </c>
      <c r="BP88" s="91">
        <v>94.649424903138708</v>
      </c>
      <c r="BQ88" s="91">
        <v>5.3819307168751633</v>
      </c>
      <c r="BR88" s="91">
        <v>6.717646293863007</v>
      </c>
      <c r="BS88" s="91">
        <v>2.0311994242227938</v>
      </c>
      <c r="BT88" s="91">
        <v>1.6505986477547561</v>
      </c>
      <c r="BU88" s="91">
        <v>56.309333546155969</v>
      </c>
      <c r="BV88" s="91">
        <v>20.475543591471556</v>
      </c>
      <c r="BW88" s="91">
        <v>26.279800267189444</v>
      </c>
      <c r="BX88" s="91">
        <v>72.131681497364312</v>
      </c>
      <c r="BY88" s="91">
        <v>72.061566372519707</v>
      </c>
      <c r="BZ88" s="91">
        <v>70.511428657521421</v>
      </c>
      <c r="CA88" s="91">
        <v>69.315379103471216</v>
      </c>
      <c r="CB88" s="92">
        <v>62.735171165376819</v>
      </c>
    </row>
    <row r="89" spans="1:80" x14ac:dyDescent="0.4">
      <c r="A89" s="89"/>
      <c r="B89" s="50" t="s">
        <v>19</v>
      </c>
      <c r="C89" s="165" t="s">
        <v>189</v>
      </c>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v>915.91053730662759</v>
      </c>
      <c r="AI89" s="91">
        <v>900.67561346606976</v>
      </c>
      <c r="AJ89" s="91">
        <v>1015.0202216675508</v>
      </c>
      <c r="AK89" s="91">
        <v>1372.2038473171599</v>
      </c>
      <c r="AL89" s="91">
        <v>1559.2252786593938</v>
      </c>
      <c r="AM89" s="91">
        <v>1679.2468226828885</v>
      </c>
      <c r="AN89" s="91">
        <v>1768.1558038417677</v>
      </c>
      <c r="AO89" s="91">
        <v>1832.8094636918647</v>
      </c>
      <c r="AP89" s="91">
        <v>1940.7114092034317</v>
      </c>
      <c r="AQ89" s="91">
        <v>1912.1894347031359</v>
      </c>
      <c r="AR89" s="91">
        <v>1628.0791753947665</v>
      </c>
      <c r="AS89" s="91">
        <v>1860.7730905252797</v>
      </c>
      <c r="AT89" s="91">
        <v>2134.0842072143241</v>
      </c>
      <c r="AU89" s="91">
        <v>1163.4022867955539</v>
      </c>
      <c r="AV89" s="91">
        <v>1225.0019757874873</v>
      </c>
      <c r="AW89" s="91">
        <v>1554.3515239063354</v>
      </c>
      <c r="AX89" s="91">
        <v>1586.0273514056</v>
      </c>
      <c r="AY89" s="91">
        <v>1569.8734735546491</v>
      </c>
      <c r="AZ89" s="91">
        <v>1576.4730927156363</v>
      </c>
      <c r="BA89" s="91">
        <v>1637.2228149646355</v>
      </c>
      <c r="BB89" s="91">
        <v>1679.5822008341311</v>
      </c>
      <c r="BC89" s="91">
        <v>1730.9856348849346</v>
      </c>
      <c r="BD89" s="91">
        <v>1793.6711558861234</v>
      </c>
      <c r="BE89" s="91">
        <v>1944.6334386884967</v>
      </c>
      <c r="BF89" s="91">
        <v>2015.1538954651082</v>
      </c>
      <c r="BG89" s="91">
        <v>2226.2436065612437</v>
      </c>
      <c r="BH89" s="91">
        <v>2454.9938089616116</v>
      </c>
      <c r="BI89" s="91">
        <v>2415.9252339837617</v>
      </c>
      <c r="BJ89" s="91">
        <v>2554.0203453440758</v>
      </c>
      <c r="BK89" s="91">
        <v>2540.7630620057043</v>
      </c>
      <c r="BL89" s="91">
        <v>2618.2196865751885</v>
      </c>
      <c r="BM89" s="91">
        <v>2667.3587985193835</v>
      </c>
      <c r="BN89" s="91">
        <v>2661.3964587027722</v>
      </c>
      <c r="BO89" s="91">
        <v>2568.4716194631401</v>
      </c>
      <c r="BP89" s="91">
        <v>2414.323578575496</v>
      </c>
      <c r="BQ89" s="91">
        <v>0</v>
      </c>
      <c r="BR89" s="91">
        <v>0</v>
      </c>
      <c r="BS89" s="91">
        <v>0</v>
      </c>
      <c r="BT89" s="91">
        <v>0</v>
      </c>
      <c r="BU89" s="91">
        <v>0</v>
      </c>
      <c r="BV89" s="91">
        <v>0</v>
      </c>
      <c r="BW89" s="91">
        <v>0</v>
      </c>
      <c r="BX89" s="91">
        <v>0</v>
      </c>
      <c r="BY89" s="91">
        <v>0</v>
      </c>
      <c r="BZ89" s="91">
        <v>0</v>
      </c>
      <c r="CA89" s="91">
        <v>0</v>
      </c>
      <c r="CB89" s="92">
        <v>0</v>
      </c>
    </row>
    <row r="90" spans="1:80" x14ac:dyDescent="0.4">
      <c r="A90" s="89"/>
      <c r="B90" s="50" t="s">
        <v>190</v>
      </c>
      <c r="C90" s="165" t="s">
        <v>182</v>
      </c>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v>77.512624656500094</v>
      </c>
      <c r="AI90" s="91">
        <v>66.335325764673627</v>
      </c>
      <c r="AJ90" s="91">
        <v>55.684908619351226</v>
      </c>
      <c r="AK90" s="91">
        <v>53.528594187308975</v>
      </c>
      <c r="AL90" s="91">
        <v>49.85854041527201</v>
      </c>
      <c r="AM90" s="91">
        <v>47.585530119039518</v>
      </c>
      <c r="AN90" s="91">
        <v>45.025087979234229</v>
      </c>
      <c r="AO90" s="91">
        <v>45.158902435792818</v>
      </c>
      <c r="AP90" s="91">
        <v>43.362012194757376</v>
      </c>
      <c r="AQ90" s="91">
        <v>5.9497247685121879</v>
      </c>
      <c r="AR90" s="91">
        <v>0</v>
      </c>
      <c r="AS90" s="91">
        <v>0</v>
      </c>
      <c r="AT90" s="91">
        <v>0</v>
      </c>
      <c r="AU90" s="91">
        <v>0</v>
      </c>
      <c r="AV90" s="91">
        <v>0</v>
      </c>
      <c r="AW90" s="91">
        <v>0</v>
      </c>
      <c r="AX90" s="91">
        <v>0</v>
      </c>
      <c r="AY90" s="91">
        <v>0</v>
      </c>
      <c r="AZ90" s="91">
        <v>0</v>
      </c>
      <c r="BA90" s="91">
        <v>0</v>
      </c>
      <c r="BB90" s="91">
        <v>0</v>
      </c>
      <c r="BC90" s="91">
        <v>0</v>
      </c>
      <c r="BD90" s="91">
        <v>0</v>
      </c>
      <c r="BE90" s="91">
        <v>0</v>
      </c>
      <c r="BF90" s="91">
        <v>0</v>
      </c>
      <c r="BG90" s="91">
        <v>0</v>
      </c>
      <c r="BH90" s="91">
        <v>0</v>
      </c>
      <c r="BI90" s="91">
        <v>0</v>
      </c>
      <c r="BJ90" s="91">
        <v>0</v>
      </c>
      <c r="BK90" s="91">
        <v>0</v>
      </c>
      <c r="BL90" s="91">
        <v>0</v>
      </c>
      <c r="BM90" s="91">
        <v>0</v>
      </c>
      <c r="BN90" s="91">
        <v>0</v>
      </c>
      <c r="BO90" s="91">
        <v>0</v>
      </c>
      <c r="BP90" s="91">
        <v>0</v>
      </c>
      <c r="BQ90" s="91">
        <v>0</v>
      </c>
      <c r="BR90" s="91">
        <v>0</v>
      </c>
      <c r="BS90" s="91">
        <v>0</v>
      </c>
      <c r="BT90" s="91">
        <v>0</v>
      </c>
      <c r="BU90" s="91">
        <v>0</v>
      </c>
      <c r="BV90" s="91">
        <v>0</v>
      </c>
      <c r="BW90" s="91">
        <v>0</v>
      </c>
      <c r="BX90" s="91">
        <v>0</v>
      </c>
      <c r="BY90" s="91">
        <v>0</v>
      </c>
      <c r="BZ90" s="91">
        <v>0</v>
      </c>
      <c r="CA90" s="91">
        <v>0</v>
      </c>
      <c r="CB90" s="92">
        <v>0</v>
      </c>
    </row>
    <row r="91" spans="1:80" x14ac:dyDescent="0.4">
      <c r="A91" s="89"/>
      <c r="B91" s="50" t="s">
        <v>191</v>
      </c>
      <c r="C91" s="165" t="s">
        <v>179</v>
      </c>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v>0</v>
      </c>
      <c r="AI91" s="91">
        <v>0</v>
      </c>
      <c r="AJ91" s="91">
        <v>0</v>
      </c>
      <c r="AK91" s="91">
        <v>0</v>
      </c>
      <c r="AL91" s="91">
        <v>0</v>
      </c>
      <c r="AM91" s="91">
        <v>0</v>
      </c>
      <c r="AN91" s="91">
        <v>0</v>
      </c>
      <c r="AO91" s="91">
        <v>0</v>
      </c>
      <c r="AP91" s="91">
        <v>0</v>
      </c>
      <c r="AQ91" s="91">
        <v>0</v>
      </c>
      <c r="AR91" s="91">
        <v>0</v>
      </c>
      <c r="AS91" s="91">
        <v>0</v>
      </c>
      <c r="AT91" s="91">
        <v>0</v>
      </c>
      <c r="AU91" s="91">
        <v>0</v>
      </c>
      <c r="AV91" s="91">
        <v>855.07865703832567</v>
      </c>
      <c r="AW91" s="91">
        <v>1172.5398721482252</v>
      </c>
      <c r="AX91" s="91">
        <v>1337.5372589124297</v>
      </c>
      <c r="AY91" s="91">
        <v>1595.9642869883951</v>
      </c>
      <c r="AZ91" s="91">
        <v>1846.6938914217733</v>
      </c>
      <c r="BA91" s="91">
        <v>2082.7952951929865</v>
      </c>
      <c r="BB91" s="91">
        <v>2283.658115791517</v>
      </c>
      <c r="BC91" s="91">
        <v>2506.3812509452532</v>
      </c>
      <c r="BD91" s="91">
        <v>2694.7761037408841</v>
      </c>
      <c r="BE91" s="91">
        <v>2946.5295348665386</v>
      </c>
      <c r="BF91" s="91">
        <v>3076.56759296573</v>
      </c>
      <c r="BG91" s="91">
        <v>3313.3228677513448</v>
      </c>
      <c r="BH91" s="91">
        <v>3502.5679049228797</v>
      </c>
      <c r="BI91" s="91">
        <v>3702.3924158041259</v>
      </c>
      <c r="BJ91" s="91">
        <v>3899.5561635198569</v>
      </c>
      <c r="BK91" s="91">
        <v>4170.1819318134785</v>
      </c>
      <c r="BL91" s="91">
        <v>4381.7183309244447</v>
      </c>
      <c r="BM91" s="91">
        <v>4750.8179186777361</v>
      </c>
      <c r="BN91" s="91">
        <v>4917.9805537381708</v>
      </c>
      <c r="BO91" s="91">
        <v>5018.1390760951626</v>
      </c>
      <c r="BP91" s="91">
        <v>5220.6585537092787</v>
      </c>
      <c r="BQ91" s="91">
        <v>5288.913820100458</v>
      </c>
      <c r="BR91" s="91">
        <v>5477.5939932748306</v>
      </c>
      <c r="BS91" s="91">
        <v>5166.694023918777</v>
      </c>
      <c r="BT91" s="91">
        <v>4742.2345060298703</v>
      </c>
      <c r="BU91" s="91">
        <v>3999.8818111378023</v>
      </c>
      <c r="BV91" s="91">
        <v>3593.0976294506904</v>
      </c>
      <c r="BW91" s="91">
        <v>3314.6383132637948</v>
      </c>
      <c r="BX91" s="91">
        <v>2612.3171542894834</v>
      </c>
      <c r="BY91" s="91">
        <v>2362.741976580654</v>
      </c>
      <c r="BZ91" s="91">
        <v>2096.3661470206994</v>
      </c>
      <c r="CA91" s="91">
        <v>1828.1026503648968</v>
      </c>
      <c r="CB91" s="92">
        <v>1639.28965277108</v>
      </c>
    </row>
    <row r="92" spans="1:80" ht="25.5" customHeight="1" x14ac:dyDescent="0.4">
      <c r="A92" s="89"/>
      <c r="B92" s="50" t="s">
        <v>198</v>
      </c>
      <c r="C92" s="165" t="s">
        <v>179</v>
      </c>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v>0</v>
      </c>
      <c r="BA92" s="91">
        <v>0</v>
      </c>
      <c r="BB92" s="91">
        <v>0</v>
      </c>
      <c r="BC92" s="91">
        <v>0</v>
      </c>
      <c r="BD92" s="91">
        <v>0</v>
      </c>
      <c r="BE92" s="91">
        <v>0</v>
      </c>
      <c r="BF92" s="91">
        <v>0</v>
      </c>
      <c r="BG92" s="91">
        <v>0</v>
      </c>
      <c r="BH92" s="91">
        <v>0</v>
      </c>
      <c r="BI92" s="91">
        <v>3.9319653278719788</v>
      </c>
      <c r="BJ92" s="91">
        <v>8.9212555059036873</v>
      </c>
      <c r="BK92" s="91">
        <v>16.755846183361808</v>
      </c>
      <c r="BL92" s="91">
        <v>46.648198110002895</v>
      </c>
      <c r="BM92" s="91">
        <v>40.675265499413044</v>
      </c>
      <c r="BN92" s="91">
        <v>53.588889801757155</v>
      </c>
      <c r="BO92" s="91">
        <v>85.499555667164216</v>
      </c>
      <c r="BP92" s="91">
        <v>125.33061988653716</v>
      </c>
      <c r="BQ92" s="91">
        <v>177.10181780788744</v>
      </c>
      <c r="BR92" s="91">
        <v>205.43158649290845</v>
      </c>
      <c r="BS92" s="91">
        <v>226.35886585096202</v>
      </c>
      <c r="BT92" s="91">
        <v>206.20972441544265</v>
      </c>
      <c r="BU92" s="91">
        <v>226.67351279644313</v>
      </c>
      <c r="BV92" s="91">
        <v>215.84206739820235</v>
      </c>
      <c r="BW92" s="91">
        <v>220.03820058764586</v>
      </c>
      <c r="BX92" s="91">
        <v>219.87670557875342</v>
      </c>
      <c r="BY92" s="91">
        <v>222.68873865900778</v>
      </c>
      <c r="BZ92" s="91">
        <v>223.5339193932779</v>
      </c>
      <c r="CA92" s="91">
        <v>223.42666578298417</v>
      </c>
      <c r="CB92" s="92">
        <v>223.20581217408301</v>
      </c>
    </row>
    <row r="93" spans="1:80" x14ac:dyDescent="0.4">
      <c r="A93" s="89"/>
      <c r="B93" s="50" t="s">
        <v>199</v>
      </c>
      <c r="C93" s="165" t="s">
        <v>189</v>
      </c>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v>0</v>
      </c>
      <c r="BA93" s="91">
        <v>0</v>
      </c>
      <c r="BB93" s="91">
        <v>0</v>
      </c>
      <c r="BC93" s="91">
        <v>0</v>
      </c>
      <c r="BD93" s="91">
        <v>0</v>
      </c>
      <c r="BE93" s="91">
        <v>0</v>
      </c>
      <c r="BF93" s="91">
        <v>0</v>
      </c>
      <c r="BG93" s="91">
        <v>0</v>
      </c>
      <c r="BH93" s="91">
        <v>0</v>
      </c>
      <c r="BI93" s="91">
        <v>0</v>
      </c>
      <c r="BJ93" s="91">
        <v>29.303181506025389</v>
      </c>
      <c r="BK93" s="91">
        <v>27.80385224319966</v>
      </c>
      <c r="BL93" s="91">
        <v>28.591390779651249</v>
      </c>
      <c r="BM93" s="91">
        <v>26.338230977977766</v>
      </c>
      <c r="BN93" s="91">
        <v>23.813681100736943</v>
      </c>
      <c r="BO93" s="91">
        <v>24.591972303611008</v>
      </c>
      <c r="BP93" s="91">
        <v>20.955931432075044</v>
      </c>
      <c r="BQ93" s="91">
        <v>19.848627366813933</v>
      </c>
      <c r="BR93" s="91">
        <v>18.300812685024272</v>
      </c>
      <c r="BS93" s="91">
        <v>15.498975629628099</v>
      </c>
      <c r="BT93" s="91">
        <v>13.850866807821511</v>
      </c>
      <c r="BU93" s="91">
        <v>11.939659462680114</v>
      </c>
      <c r="BV93" s="91">
        <v>12.71510690811041</v>
      </c>
      <c r="BW93" s="91">
        <v>11.535473427920575</v>
      </c>
      <c r="BX93" s="91">
        <v>13.022818690852132</v>
      </c>
      <c r="BY93" s="91">
        <v>13.243002805337943</v>
      </c>
      <c r="BZ93" s="91">
        <v>13.544484428911796</v>
      </c>
      <c r="CA93" s="91">
        <v>13.889201726516541</v>
      </c>
      <c r="CB93" s="92">
        <v>14.082303965035065</v>
      </c>
    </row>
    <row r="94" spans="1:80" x14ac:dyDescent="0.4">
      <c r="A94" s="89"/>
      <c r="B94" s="50" t="s">
        <v>201</v>
      </c>
      <c r="C94" s="165" t="s">
        <v>189</v>
      </c>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v>1554.8043736193126</v>
      </c>
      <c r="AI94" s="91">
        <v>1462.5203669004281</v>
      </c>
      <c r="AJ94" s="91">
        <v>1584.7689494984097</v>
      </c>
      <c r="AK94" s="91">
        <v>2318.7501589395215</v>
      </c>
      <c r="AL94" s="91">
        <v>2775.5348821507259</v>
      </c>
      <c r="AM94" s="91">
        <v>3132.4900170011665</v>
      </c>
      <c r="AN94" s="91">
        <v>3338.218879920797</v>
      </c>
      <c r="AO94" s="91">
        <v>3546.1175819936793</v>
      </c>
      <c r="AP94" s="91">
        <v>3657.8061652752431</v>
      </c>
      <c r="AQ94" s="91">
        <v>3588.1121055126941</v>
      </c>
      <c r="AR94" s="91">
        <v>3897.1890026763931</v>
      </c>
      <c r="AS94" s="91">
        <v>4064.1641833230897</v>
      </c>
      <c r="AT94" s="91">
        <v>4266.8572416947918</v>
      </c>
      <c r="AU94" s="91">
        <v>4465.8547237656694</v>
      </c>
      <c r="AV94" s="91">
        <v>4749.4979607394926</v>
      </c>
      <c r="AW94" s="91">
        <v>5264.9501969190178</v>
      </c>
      <c r="AX94" s="91">
        <v>5544.3211113714351</v>
      </c>
      <c r="AY94" s="91">
        <v>5723.4859679676483</v>
      </c>
      <c r="AZ94" s="91">
        <v>5714.2047046890002</v>
      </c>
      <c r="BA94" s="91">
        <v>5744.8550443354279</v>
      </c>
      <c r="BB94" s="91">
        <v>5751.9220488880046</v>
      </c>
      <c r="BC94" s="91">
        <v>5945.699761058564</v>
      </c>
      <c r="BD94" s="91">
        <v>6138.6209755135178</v>
      </c>
      <c r="BE94" s="91">
        <v>6425.1313779225002</v>
      </c>
      <c r="BF94" s="91">
        <v>6735.9397998007989</v>
      </c>
      <c r="BG94" s="91">
        <v>6129.7917484590243</v>
      </c>
      <c r="BH94" s="91">
        <v>6106.7948681990702</v>
      </c>
      <c r="BI94" s="91">
        <v>5981.7493039998744</v>
      </c>
      <c r="BJ94" s="91">
        <v>6195.7850703234126</v>
      </c>
      <c r="BK94" s="91">
        <v>6112.3935633603687</v>
      </c>
      <c r="BL94" s="91">
        <v>6662.8292668359418</v>
      </c>
      <c r="BM94" s="91">
        <v>6862.6060434824813</v>
      </c>
      <c r="BN94" s="91">
        <v>6965.4607441685039</v>
      </c>
      <c r="BO94" s="91">
        <v>7198.2484125804685</v>
      </c>
      <c r="BP94" s="91">
        <v>7262.6133561555844</v>
      </c>
      <c r="BQ94" s="91">
        <v>7254.7567070482664</v>
      </c>
      <c r="BR94" s="91">
        <v>7192.0124016660429</v>
      </c>
      <c r="BS94" s="91">
        <v>7075.7896149845119</v>
      </c>
      <c r="BT94" s="91">
        <v>6702.2542523354268</v>
      </c>
      <c r="BU94" s="91">
        <v>6337.412756617955</v>
      </c>
      <c r="BV94" s="91">
        <v>5946.2453089513392</v>
      </c>
      <c r="BW94" s="91">
        <v>5760.6964511714314</v>
      </c>
      <c r="BX94" s="91">
        <v>5577.3567416235719</v>
      </c>
      <c r="BY94" s="91">
        <v>5529.7595248029802</v>
      </c>
      <c r="BZ94" s="91">
        <v>5549.9051775123407</v>
      </c>
      <c r="CA94" s="91">
        <v>5579.9875637847445</v>
      </c>
      <c r="CB94" s="92">
        <v>5679.6638799064831</v>
      </c>
    </row>
    <row r="95" spans="1:80" x14ac:dyDescent="0.4">
      <c r="A95" s="89"/>
      <c r="B95" s="50" t="s">
        <v>302</v>
      </c>
      <c r="C95" s="165"/>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v>344.54409993600899</v>
      </c>
      <c r="AI95" s="91">
        <v>345.54662746112018</v>
      </c>
      <c r="AJ95" s="91">
        <v>328.43691795529423</v>
      </c>
      <c r="AK95" s="91">
        <v>348.44876001308302</v>
      </c>
      <c r="AL95" s="91">
        <v>377.20668245066372</v>
      </c>
      <c r="AM95" s="91">
        <v>429.63262023753191</v>
      </c>
      <c r="AN95" s="91">
        <v>506.68344978231625</v>
      </c>
      <c r="AO95" s="91">
        <v>601.21940268320191</v>
      </c>
      <c r="AP95" s="91">
        <v>751.49464066263829</v>
      </c>
      <c r="AQ95" s="91">
        <v>891.09493211150743</v>
      </c>
      <c r="AR95" s="91">
        <v>1028.5627604469689</v>
      </c>
      <c r="AS95" s="91">
        <v>1181.6826296013694</v>
      </c>
      <c r="AT95" s="91">
        <v>1355.2491975255446</v>
      </c>
      <c r="AU95" s="91">
        <v>1625.1422465666965</v>
      </c>
      <c r="AV95" s="91">
        <v>1786.674897622785</v>
      </c>
      <c r="AW95" s="91">
        <v>1937.0031571314646</v>
      </c>
      <c r="AX95" s="91">
        <v>2034.0155893840429</v>
      </c>
      <c r="AY95" s="91">
        <v>1697.4726741399322</v>
      </c>
      <c r="AZ95" s="91">
        <v>1323.3337210964157</v>
      </c>
      <c r="BA95" s="91">
        <v>1012.9709780589113</v>
      </c>
      <c r="BB95" s="91">
        <v>643.24934785975415</v>
      </c>
      <c r="BC95" s="91">
        <v>239.07984190472123</v>
      </c>
      <c r="BD95" s="91">
        <v>4.4996361825725852</v>
      </c>
      <c r="BE95" s="91">
        <v>0</v>
      </c>
      <c r="BF95" s="91">
        <v>0</v>
      </c>
      <c r="BG95" s="91">
        <v>0</v>
      </c>
      <c r="BH95" s="91">
        <v>0</v>
      </c>
      <c r="BI95" s="91">
        <v>0</v>
      </c>
      <c r="BJ95" s="91">
        <v>0</v>
      </c>
      <c r="BK95" s="91">
        <v>0</v>
      </c>
      <c r="BL95" s="91">
        <v>0</v>
      </c>
      <c r="BM95" s="91">
        <v>0</v>
      </c>
      <c r="BN95" s="91">
        <v>0</v>
      </c>
      <c r="BO95" s="91">
        <v>0</v>
      </c>
      <c r="BP95" s="91">
        <v>0</v>
      </c>
      <c r="BQ95" s="91">
        <v>0</v>
      </c>
      <c r="BR95" s="91">
        <v>0</v>
      </c>
      <c r="BS95" s="91">
        <v>0</v>
      </c>
      <c r="BT95" s="91">
        <v>0</v>
      </c>
      <c r="BU95" s="91">
        <v>0</v>
      </c>
      <c r="BV95" s="91">
        <v>0</v>
      </c>
      <c r="BW95" s="91">
        <v>0</v>
      </c>
      <c r="BX95" s="91">
        <v>0</v>
      </c>
      <c r="BY95" s="91">
        <v>0</v>
      </c>
      <c r="BZ95" s="91">
        <v>0</v>
      </c>
      <c r="CA95" s="91">
        <v>0</v>
      </c>
      <c r="CB95" s="92">
        <v>0</v>
      </c>
    </row>
    <row r="96" spans="1:80" x14ac:dyDescent="0.4">
      <c r="A96" s="89"/>
      <c r="B96" s="64" t="s">
        <v>296</v>
      </c>
      <c r="C96" s="165" t="s">
        <v>189</v>
      </c>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v>344.54409993600899</v>
      </c>
      <c r="AI96" s="91">
        <v>345.1214050154353</v>
      </c>
      <c r="AJ96" s="91">
        <v>327.25705746233859</v>
      </c>
      <c r="AK96" s="91">
        <v>345.67059065643815</v>
      </c>
      <c r="AL96" s="91">
        <v>371.81770681969573</v>
      </c>
      <c r="AM96" s="91">
        <v>422.98327125036525</v>
      </c>
      <c r="AN96" s="91">
        <v>496.42057533552941</v>
      </c>
      <c r="AO96" s="91">
        <v>586.95292571457128</v>
      </c>
      <c r="AP96" s="91">
        <v>727.50849029174185</v>
      </c>
      <c r="AQ96" s="91">
        <v>856.36216289533354</v>
      </c>
      <c r="AR96" s="91">
        <v>982.39526158070976</v>
      </c>
      <c r="AS96" s="91">
        <v>1119.8259462573269</v>
      </c>
      <c r="AT96" s="91">
        <v>1273.8534562818434</v>
      </c>
      <c r="AU96" s="91">
        <v>1514.6211594310143</v>
      </c>
      <c r="AV96" s="91">
        <v>1653.9313128930594</v>
      </c>
      <c r="AW96" s="91">
        <v>1775.5343940215225</v>
      </c>
      <c r="AX96" s="91">
        <v>1844.8891165311215</v>
      </c>
      <c r="AY96" s="91">
        <v>1514.366699204819</v>
      </c>
      <c r="AZ96" s="91">
        <v>1169.0942500761576</v>
      </c>
      <c r="BA96" s="91">
        <v>893.6663839188717</v>
      </c>
      <c r="BB96" s="91">
        <v>562.67678753885627</v>
      </c>
      <c r="BC96" s="91">
        <v>208.95282627903717</v>
      </c>
      <c r="BD96" s="91">
        <v>4.4996361825725852</v>
      </c>
      <c r="BE96" s="91">
        <v>0</v>
      </c>
      <c r="BF96" s="91">
        <v>0</v>
      </c>
      <c r="BG96" s="91">
        <v>0</v>
      </c>
      <c r="BH96" s="91">
        <v>0</v>
      </c>
      <c r="BI96" s="91">
        <v>0</v>
      </c>
      <c r="BJ96" s="91">
        <v>0</v>
      </c>
      <c r="BK96" s="91">
        <v>0</v>
      </c>
      <c r="BL96" s="91">
        <v>0</v>
      </c>
      <c r="BM96" s="91">
        <v>0</v>
      </c>
      <c r="BN96" s="91">
        <v>0</v>
      </c>
      <c r="BO96" s="91">
        <v>0</v>
      </c>
      <c r="BP96" s="91">
        <v>0</v>
      </c>
      <c r="BQ96" s="91">
        <v>0</v>
      </c>
      <c r="BR96" s="91">
        <v>0</v>
      </c>
      <c r="BS96" s="91">
        <v>0</v>
      </c>
      <c r="BT96" s="91">
        <v>0</v>
      </c>
      <c r="BU96" s="91">
        <v>0</v>
      </c>
      <c r="BV96" s="91">
        <v>0</v>
      </c>
      <c r="BW96" s="91">
        <v>0</v>
      </c>
      <c r="BX96" s="91">
        <v>0</v>
      </c>
      <c r="BY96" s="91">
        <v>0</v>
      </c>
      <c r="BZ96" s="91">
        <v>0</v>
      </c>
      <c r="CA96" s="91">
        <v>0</v>
      </c>
      <c r="CB96" s="92">
        <v>0</v>
      </c>
    </row>
    <row r="97" spans="1:80" s="66" customFormat="1" x14ac:dyDescent="0.4">
      <c r="A97" s="100"/>
      <c r="B97" s="64" t="s">
        <v>297</v>
      </c>
      <c r="C97" s="165" t="s">
        <v>189</v>
      </c>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91">
        <v>0</v>
      </c>
      <c r="AI97" s="91">
        <v>0.42522244568484602</v>
      </c>
      <c r="AJ97" s="91">
        <v>1.1798604929556489</v>
      </c>
      <c r="AK97" s="91">
        <v>2.7781693566449079</v>
      </c>
      <c r="AL97" s="91">
        <v>5.3889756309680381</v>
      </c>
      <c r="AM97" s="91">
        <v>6.6493489871666256</v>
      </c>
      <c r="AN97" s="91">
        <v>10.26287444678689</v>
      </c>
      <c r="AO97" s="91">
        <v>14.266476968630604</v>
      </c>
      <c r="AP97" s="91">
        <v>23.986150370896404</v>
      </c>
      <c r="AQ97" s="91">
        <v>34.732769216173878</v>
      </c>
      <c r="AR97" s="91">
        <v>46.167498866259209</v>
      </c>
      <c r="AS97" s="91">
        <v>61.856683344042338</v>
      </c>
      <c r="AT97" s="91">
        <v>81.395741243701309</v>
      </c>
      <c r="AU97" s="91">
        <v>110.52108713568212</v>
      </c>
      <c r="AV97" s="91">
        <v>132.74358472972577</v>
      </c>
      <c r="AW97" s="91">
        <v>161.46876310994199</v>
      </c>
      <c r="AX97" s="91">
        <v>189.1264728529213</v>
      </c>
      <c r="AY97" s="91">
        <v>183.10597493511318</v>
      </c>
      <c r="AZ97" s="91">
        <v>154.23947102025815</v>
      </c>
      <c r="BA97" s="91">
        <v>119.30459414003958</v>
      </c>
      <c r="BB97" s="91">
        <v>80.572560320897821</v>
      </c>
      <c r="BC97" s="91">
        <v>30.127015625684088</v>
      </c>
      <c r="BD97" s="91">
        <v>0</v>
      </c>
      <c r="BE97" s="91">
        <v>0</v>
      </c>
      <c r="BF97" s="91">
        <v>0</v>
      </c>
      <c r="BG97" s="91">
        <v>0</v>
      </c>
      <c r="BH97" s="91">
        <v>0</v>
      </c>
      <c r="BI97" s="91">
        <v>0</v>
      </c>
      <c r="BJ97" s="91">
        <v>0</v>
      </c>
      <c r="BK97" s="91">
        <v>0</v>
      </c>
      <c r="BL97" s="91">
        <v>0</v>
      </c>
      <c r="BM97" s="91">
        <v>0</v>
      </c>
      <c r="BN97" s="91">
        <v>0</v>
      </c>
      <c r="BO97" s="91">
        <v>0</v>
      </c>
      <c r="BP97" s="91">
        <v>0</v>
      </c>
      <c r="BQ97" s="91">
        <v>0</v>
      </c>
      <c r="BR97" s="91">
        <v>0</v>
      </c>
      <c r="BS97" s="91">
        <v>0</v>
      </c>
      <c r="BT97" s="91">
        <v>0</v>
      </c>
      <c r="BU97" s="91">
        <v>0</v>
      </c>
      <c r="BV97" s="91">
        <v>0</v>
      </c>
      <c r="BW97" s="91">
        <v>0</v>
      </c>
      <c r="BX97" s="91">
        <v>0</v>
      </c>
      <c r="BY97" s="91">
        <v>0</v>
      </c>
      <c r="BZ97" s="91">
        <v>0</v>
      </c>
      <c r="CA97" s="91">
        <v>0</v>
      </c>
      <c r="CB97" s="92">
        <v>0</v>
      </c>
    </row>
    <row r="98" spans="1:80" ht="25.5" customHeight="1" x14ac:dyDescent="0.4">
      <c r="A98" s="89"/>
      <c r="B98" s="50" t="s">
        <v>289</v>
      </c>
      <c r="C98" s="165"/>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v>2704.2072479418912</v>
      </c>
      <c r="AI98" s="91">
        <v>2574.1516239735565</v>
      </c>
      <c r="AJ98" s="91">
        <v>2521.7703066413087</v>
      </c>
      <c r="AK98" s="91">
        <v>2900.2342415707794</v>
      </c>
      <c r="AL98" s="91">
        <v>2744.6892075481633</v>
      </c>
      <c r="AM98" s="91">
        <v>2743.6675180742968</v>
      </c>
      <c r="AN98" s="91">
        <v>3133.2767527037263</v>
      </c>
      <c r="AO98" s="91">
        <v>3424.524033225322</v>
      </c>
      <c r="AP98" s="91">
        <v>3497.3435405126575</v>
      </c>
      <c r="AQ98" s="91">
        <v>3565.306903831538</v>
      </c>
      <c r="AR98" s="91">
        <v>3926.568816861201</v>
      </c>
      <c r="AS98" s="91">
        <v>4028.096008968932</v>
      </c>
      <c r="AT98" s="91">
        <v>4182.826368918325</v>
      </c>
      <c r="AU98" s="91">
        <v>4729.1388484161816</v>
      </c>
      <c r="AV98" s="91">
        <v>6240.3732223791558</v>
      </c>
      <c r="AW98" s="91">
        <v>6431.6077468634767</v>
      </c>
      <c r="AX98" s="91">
        <v>6397.136213028868</v>
      </c>
      <c r="AY98" s="91">
        <v>6081.7796840809369</v>
      </c>
      <c r="AZ98" s="91">
        <v>5733.0524254930115</v>
      </c>
      <c r="BA98" s="91">
        <v>5643.7796329721314</v>
      </c>
      <c r="BB98" s="91">
        <v>5325.0151155795957</v>
      </c>
      <c r="BC98" s="91">
        <v>5542.1443269714673</v>
      </c>
      <c r="BD98" s="91">
        <v>5882.5856484418737</v>
      </c>
      <c r="BE98" s="91">
        <v>6363.8170624583454</v>
      </c>
      <c r="BF98" s="91">
        <v>6203.9870423464272</v>
      </c>
      <c r="BG98" s="91">
        <v>3411.2206717698186</v>
      </c>
      <c r="BH98" s="91">
        <v>0</v>
      </c>
      <c r="BI98" s="91">
        <v>0</v>
      </c>
      <c r="BJ98" s="91">
        <v>0</v>
      </c>
      <c r="BK98" s="91">
        <v>0</v>
      </c>
      <c r="BL98" s="91">
        <v>0</v>
      </c>
      <c r="BM98" s="91">
        <v>0</v>
      </c>
      <c r="BN98" s="91">
        <v>0</v>
      </c>
      <c r="BO98" s="91">
        <v>0</v>
      </c>
      <c r="BP98" s="91">
        <v>0</v>
      </c>
      <c r="BQ98" s="91">
        <v>0</v>
      </c>
      <c r="BR98" s="91">
        <v>0</v>
      </c>
      <c r="BS98" s="91">
        <v>0</v>
      </c>
      <c r="BT98" s="91">
        <v>0</v>
      </c>
      <c r="BU98" s="91">
        <v>0</v>
      </c>
      <c r="BV98" s="91">
        <v>0</v>
      </c>
      <c r="BW98" s="91">
        <v>0</v>
      </c>
      <c r="BX98" s="91">
        <v>0</v>
      </c>
      <c r="BY98" s="91">
        <v>0</v>
      </c>
      <c r="BZ98" s="91">
        <v>0</v>
      </c>
      <c r="CA98" s="91">
        <v>0</v>
      </c>
      <c r="CB98" s="92">
        <v>0</v>
      </c>
    </row>
    <row r="99" spans="1:80" x14ac:dyDescent="0.4">
      <c r="A99" s="89"/>
      <c r="B99" s="64" t="s">
        <v>303</v>
      </c>
      <c r="C99" s="165" t="s">
        <v>189</v>
      </c>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v>0</v>
      </c>
      <c r="AI99" s="91">
        <v>32.83952771057416</v>
      </c>
      <c r="AJ99" s="91">
        <v>49.620604729911044</v>
      </c>
      <c r="AK99" s="91">
        <v>57.363649212100363</v>
      </c>
      <c r="AL99" s="91">
        <v>90.599805479208484</v>
      </c>
      <c r="AM99" s="91">
        <v>230.58515747428149</v>
      </c>
      <c r="AN99" s="91">
        <v>419.57312589050366</v>
      </c>
      <c r="AO99" s="91">
        <v>691.54769149262597</v>
      </c>
      <c r="AP99" s="91">
        <v>954.06715611837922</v>
      </c>
      <c r="AQ99" s="91">
        <v>1212.505809257628</v>
      </c>
      <c r="AR99" s="91">
        <v>1489.2745697827131</v>
      </c>
      <c r="AS99" s="91">
        <v>1739.4655785865223</v>
      </c>
      <c r="AT99" s="91">
        <v>1859.8233868810496</v>
      </c>
      <c r="AU99" s="91">
        <v>2230.0959384032399</v>
      </c>
      <c r="AV99" s="91">
        <v>2620.830269078182</v>
      </c>
      <c r="AW99" s="91">
        <v>2797.5106345680861</v>
      </c>
      <c r="AX99" s="91">
        <v>2775.9295568446619</v>
      </c>
      <c r="AY99" s="91">
        <v>2375.1988986611877</v>
      </c>
      <c r="AZ99" s="91">
        <v>2164.9858872855671</v>
      </c>
      <c r="BA99" s="91">
        <v>1971.4811216170081</v>
      </c>
      <c r="BB99" s="91">
        <v>1764.8383668214733</v>
      </c>
      <c r="BC99" s="91">
        <v>1655.0919331092589</v>
      </c>
      <c r="BD99" s="91">
        <v>1572.5629560522673</v>
      </c>
      <c r="BE99" s="91">
        <v>1523.1925248646564</v>
      </c>
      <c r="BF99" s="91">
        <v>856.17470207085785</v>
      </c>
      <c r="BG99" s="91">
        <v>330.32732043114646</v>
      </c>
      <c r="BH99" s="91">
        <v>0</v>
      </c>
      <c r="BI99" s="91">
        <v>0</v>
      </c>
      <c r="BJ99" s="91">
        <v>0</v>
      </c>
      <c r="BK99" s="91">
        <v>0</v>
      </c>
      <c r="BL99" s="91">
        <v>0</v>
      </c>
      <c r="BM99" s="91">
        <v>0</v>
      </c>
      <c r="BN99" s="91">
        <v>0</v>
      </c>
      <c r="BO99" s="91">
        <v>0</v>
      </c>
      <c r="BP99" s="91">
        <v>0</v>
      </c>
      <c r="BQ99" s="91">
        <v>0</v>
      </c>
      <c r="BR99" s="91">
        <v>0</v>
      </c>
      <c r="BS99" s="91">
        <v>0</v>
      </c>
      <c r="BT99" s="91">
        <v>0</v>
      </c>
      <c r="BU99" s="91">
        <v>0</v>
      </c>
      <c r="BV99" s="91">
        <v>0</v>
      </c>
      <c r="BW99" s="91">
        <v>0</v>
      </c>
      <c r="BX99" s="91">
        <v>0</v>
      </c>
      <c r="BY99" s="91">
        <v>0</v>
      </c>
      <c r="BZ99" s="91">
        <v>0</v>
      </c>
      <c r="CA99" s="91">
        <v>0</v>
      </c>
      <c r="CB99" s="92">
        <v>0</v>
      </c>
    </row>
    <row r="100" spans="1:80" x14ac:dyDescent="0.4">
      <c r="A100" s="89"/>
      <c r="B100" s="64" t="s">
        <v>304</v>
      </c>
      <c r="C100" s="165" t="s">
        <v>189</v>
      </c>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v>2704.2072479418912</v>
      </c>
      <c r="AI100" s="91">
        <v>2541.3120962629823</v>
      </c>
      <c r="AJ100" s="91">
        <v>2472.1497019113976</v>
      </c>
      <c r="AK100" s="91">
        <v>2842.870592358679</v>
      </c>
      <c r="AL100" s="91">
        <v>2654.0894020689548</v>
      </c>
      <c r="AM100" s="91">
        <v>2513.0823606000154</v>
      </c>
      <c r="AN100" s="91">
        <v>2713.7036268132229</v>
      </c>
      <c r="AO100" s="91">
        <v>2732.9763417326958</v>
      </c>
      <c r="AP100" s="91">
        <v>2543.276384394278</v>
      </c>
      <c r="AQ100" s="91">
        <v>2352.8010945739102</v>
      </c>
      <c r="AR100" s="91">
        <v>2437.2942470784878</v>
      </c>
      <c r="AS100" s="91">
        <v>2288.6304303824099</v>
      </c>
      <c r="AT100" s="91">
        <v>2323.0029820372752</v>
      </c>
      <c r="AU100" s="91">
        <v>2499.0429100129418</v>
      </c>
      <c r="AV100" s="91">
        <v>3619.5429533009733</v>
      </c>
      <c r="AW100" s="91">
        <v>3634.0971122953906</v>
      </c>
      <c r="AX100" s="91">
        <v>3621.2066561842062</v>
      </c>
      <c r="AY100" s="91">
        <v>3706.5807854197487</v>
      </c>
      <c r="AZ100" s="91">
        <v>3568.0665382074444</v>
      </c>
      <c r="BA100" s="91">
        <v>3672.2985113551231</v>
      </c>
      <c r="BB100" s="91">
        <v>3560.1767487581219</v>
      </c>
      <c r="BC100" s="91">
        <v>3887.0523938622086</v>
      </c>
      <c r="BD100" s="91">
        <v>4310.0226923896062</v>
      </c>
      <c r="BE100" s="91">
        <v>4840.6245375936887</v>
      </c>
      <c r="BF100" s="91">
        <v>5347.8123402755691</v>
      </c>
      <c r="BG100" s="91">
        <v>3080.8933513386723</v>
      </c>
      <c r="BH100" s="91">
        <v>0</v>
      </c>
      <c r="BI100" s="91">
        <v>0</v>
      </c>
      <c r="BJ100" s="91">
        <v>0</v>
      </c>
      <c r="BK100" s="91">
        <v>0</v>
      </c>
      <c r="BL100" s="91">
        <v>0</v>
      </c>
      <c r="BM100" s="91">
        <v>0</v>
      </c>
      <c r="BN100" s="91">
        <v>0</v>
      </c>
      <c r="BO100" s="91">
        <v>0</v>
      </c>
      <c r="BP100" s="91">
        <v>0</v>
      </c>
      <c r="BQ100" s="91">
        <v>0</v>
      </c>
      <c r="BR100" s="91">
        <v>0</v>
      </c>
      <c r="BS100" s="91">
        <v>0</v>
      </c>
      <c r="BT100" s="91">
        <v>0</v>
      </c>
      <c r="BU100" s="91">
        <v>0</v>
      </c>
      <c r="BV100" s="91">
        <v>0</v>
      </c>
      <c r="BW100" s="91">
        <v>0</v>
      </c>
      <c r="BX100" s="91">
        <v>0</v>
      </c>
      <c r="BY100" s="91">
        <v>0</v>
      </c>
      <c r="BZ100" s="91">
        <v>0</v>
      </c>
      <c r="CA100" s="91">
        <v>0</v>
      </c>
      <c r="CB100" s="92">
        <v>0</v>
      </c>
    </row>
    <row r="101" spans="1:80" x14ac:dyDescent="0.4">
      <c r="A101" s="89"/>
      <c r="B101" s="50" t="s">
        <v>24</v>
      </c>
      <c r="C101" s="165" t="s">
        <v>179</v>
      </c>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v>442.12474210309199</v>
      </c>
      <c r="AI101" s="91">
        <v>430.35331544957035</v>
      </c>
      <c r="AJ101" s="91">
        <v>423.76657727756276</v>
      </c>
      <c r="AK101" s="91">
        <v>433.82404890105232</v>
      </c>
      <c r="AL101" s="91">
        <v>472.7028851568827</v>
      </c>
      <c r="AM101" s="91">
        <v>461.02684498338124</v>
      </c>
      <c r="AN101" s="91">
        <v>426.31715489986016</v>
      </c>
      <c r="AO101" s="91">
        <v>418.48387489135735</v>
      </c>
      <c r="AP101" s="91">
        <v>496.70004637153244</v>
      </c>
      <c r="AQ101" s="91">
        <v>472.83542680423568</v>
      </c>
      <c r="AR101" s="91">
        <v>452.6751514312619</v>
      </c>
      <c r="AS101" s="91">
        <v>427.84334212138145</v>
      </c>
      <c r="AT101" s="91">
        <v>432.83603601196677</v>
      </c>
      <c r="AU101" s="91">
        <v>447.76576922033792</v>
      </c>
      <c r="AV101" s="91">
        <v>453.30874053971189</v>
      </c>
      <c r="AW101" s="91">
        <v>468.92948201588899</v>
      </c>
      <c r="AX101" s="91">
        <v>465.03429876560131</v>
      </c>
      <c r="AY101" s="91">
        <v>466.25777999151467</v>
      </c>
      <c r="AZ101" s="91">
        <v>432.45140430234915</v>
      </c>
      <c r="BA101" s="91">
        <v>433.28110523102214</v>
      </c>
      <c r="BB101" s="91">
        <v>430.67012839182672</v>
      </c>
      <c r="BC101" s="91">
        <v>427.97927911997772</v>
      </c>
      <c r="BD101" s="91">
        <v>441.38016830198137</v>
      </c>
      <c r="BE101" s="91">
        <v>450.53734808379477</v>
      </c>
      <c r="BF101" s="91">
        <v>454.40436775807478</v>
      </c>
      <c r="BG101" s="91">
        <v>427.15490573034685</v>
      </c>
      <c r="BH101" s="91">
        <v>443.30738422238437</v>
      </c>
      <c r="BI101" s="91">
        <v>433.22165228608031</v>
      </c>
      <c r="BJ101" s="91">
        <v>434.12833147978478</v>
      </c>
      <c r="BK101" s="91">
        <v>461.48304775026281</v>
      </c>
      <c r="BL101" s="91">
        <v>562.18159535238328</v>
      </c>
      <c r="BM101" s="91">
        <v>580.07847567332647</v>
      </c>
      <c r="BN101" s="91">
        <v>567.70782625443599</v>
      </c>
      <c r="BO101" s="91">
        <v>570.60296394840577</v>
      </c>
      <c r="BP101" s="91">
        <v>583.13496521926402</v>
      </c>
      <c r="BQ101" s="91">
        <v>583.0984204547965</v>
      </c>
      <c r="BR101" s="91">
        <v>590.38481324025054</v>
      </c>
      <c r="BS101" s="91">
        <v>590.79763754980399</v>
      </c>
      <c r="BT101" s="91">
        <v>556.09644192912356</v>
      </c>
      <c r="BU101" s="91">
        <v>533.43312454053603</v>
      </c>
      <c r="BV101" s="91">
        <v>518.13390899763976</v>
      </c>
      <c r="BW101" s="91">
        <v>508.40176223093619</v>
      </c>
      <c r="BX101" s="91">
        <v>450.57855499050891</v>
      </c>
      <c r="BY101" s="91">
        <v>439.00248884696629</v>
      </c>
      <c r="BZ101" s="91">
        <v>430.26617313741781</v>
      </c>
      <c r="CA101" s="91">
        <v>423.64277700723926</v>
      </c>
      <c r="CB101" s="92">
        <v>411.02094015064245</v>
      </c>
    </row>
    <row r="102" spans="1:80" x14ac:dyDescent="0.4">
      <c r="A102" s="89"/>
      <c r="B102" s="50" t="s">
        <v>214</v>
      </c>
      <c r="C102" s="165" t="s">
        <v>179</v>
      </c>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v>6.6712895705534345</v>
      </c>
      <c r="BM102" s="91">
        <v>8.3850370926437083</v>
      </c>
      <c r="BN102" s="91">
        <v>10.82842338453132</v>
      </c>
      <c r="BO102" s="91">
        <v>10.971384906010289</v>
      </c>
      <c r="BP102" s="91">
        <v>10.630433599282268</v>
      </c>
      <c r="BQ102" s="91">
        <v>10.217773616195894</v>
      </c>
      <c r="BR102" s="91">
        <v>41.035224357207944</v>
      </c>
      <c r="BS102" s="91">
        <v>47.473206263578327</v>
      </c>
      <c r="BT102" s="91">
        <v>43.713050498921376</v>
      </c>
      <c r="BU102" s="91">
        <v>50.620294009382455</v>
      </c>
      <c r="BV102" s="91">
        <v>41.818886056684796</v>
      </c>
      <c r="BW102" s="91">
        <v>43.804498338810639</v>
      </c>
      <c r="BX102" s="91">
        <v>42.879363182652419</v>
      </c>
      <c r="BY102" s="91">
        <v>41.798234632526309</v>
      </c>
      <c r="BZ102" s="91">
        <v>40.709665639773441</v>
      </c>
      <c r="CA102" s="91">
        <v>39.637609148077097</v>
      </c>
      <c r="CB102" s="92">
        <v>38.705319555519011</v>
      </c>
    </row>
    <row r="103" spans="1:80" ht="25.5" customHeight="1" x14ac:dyDescent="0.4">
      <c r="A103" s="89"/>
      <c r="B103" s="50" t="s">
        <v>215</v>
      </c>
      <c r="C103" s="165" t="s">
        <v>179</v>
      </c>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v>0</v>
      </c>
      <c r="AI103" s="91">
        <v>10.381727812573315</v>
      </c>
      <c r="AJ103" s="91">
        <v>51.510476850200611</v>
      </c>
      <c r="AK103" s="91">
        <v>93.089386214670412</v>
      </c>
      <c r="AL103" s="91">
        <v>143.04921122919106</v>
      </c>
      <c r="AM103" s="91">
        <v>198.15135639840599</v>
      </c>
      <c r="AN103" s="91">
        <v>243.07826532848</v>
      </c>
      <c r="AO103" s="91">
        <v>301.18386642302005</v>
      </c>
      <c r="AP103" s="91">
        <v>381.07173829445804</v>
      </c>
      <c r="AQ103" s="91">
        <v>443.23906762717115</v>
      </c>
      <c r="AR103" s="91">
        <v>495.6966626344115</v>
      </c>
      <c r="AS103" s="91">
        <v>547.45737473770214</v>
      </c>
      <c r="AT103" s="91">
        <v>601.97024713005294</v>
      </c>
      <c r="AU103" s="91">
        <v>698.6624756198355</v>
      </c>
      <c r="AV103" s="91">
        <v>43.798645965125999</v>
      </c>
      <c r="AW103" s="91">
        <v>0</v>
      </c>
      <c r="AX103" s="91">
        <v>0</v>
      </c>
      <c r="AY103" s="91">
        <v>0</v>
      </c>
      <c r="AZ103" s="91">
        <v>0</v>
      </c>
      <c r="BA103" s="91">
        <v>0</v>
      </c>
      <c r="BB103" s="91">
        <v>0</v>
      </c>
      <c r="BC103" s="91">
        <v>0</v>
      </c>
      <c r="BD103" s="91">
        <v>0</v>
      </c>
      <c r="BE103" s="91">
        <v>0</v>
      </c>
      <c r="BF103" s="91">
        <v>0</v>
      </c>
      <c r="BG103" s="91">
        <v>0</v>
      </c>
      <c r="BH103" s="91">
        <v>0</v>
      </c>
      <c r="BI103" s="91">
        <v>0</v>
      </c>
      <c r="BJ103" s="91">
        <v>0</v>
      </c>
      <c r="BK103" s="91">
        <v>0</v>
      </c>
      <c r="BL103" s="91">
        <v>0</v>
      </c>
      <c r="BM103" s="91">
        <v>0</v>
      </c>
      <c r="BN103" s="91">
        <v>0</v>
      </c>
      <c r="BO103" s="91">
        <v>0</v>
      </c>
      <c r="BP103" s="91">
        <v>0</v>
      </c>
      <c r="BQ103" s="91">
        <v>0</v>
      </c>
      <c r="BR103" s="91">
        <v>0</v>
      </c>
      <c r="BS103" s="91">
        <v>0</v>
      </c>
      <c r="BT103" s="91">
        <v>0</v>
      </c>
      <c r="BU103" s="91">
        <v>0</v>
      </c>
      <c r="BV103" s="91">
        <v>0</v>
      </c>
      <c r="BW103" s="91">
        <v>0</v>
      </c>
      <c r="BX103" s="91">
        <v>0</v>
      </c>
      <c r="BY103" s="91">
        <v>0</v>
      </c>
      <c r="BZ103" s="91">
        <v>0</v>
      </c>
      <c r="CA103" s="91">
        <v>0</v>
      </c>
      <c r="CB103" s="92">
        <v>0</v>
      </c>
    </row>
    <row r="104" spans="1:80" x14ac:dyDescent="0.4">
      <c r="A104" s="89"/>
      <c r="B104" s="50" t="s">
        <v>314</v>
      </c>
      <c r="C104" s="90" t="s">
        <v>179</v>
      </c>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v>0</v>
      </c>
      <c r="AI104" s="91">
        <v>0</v>
      </c>
      <c r="AJ104" s="91">
        <v>0</v>
      </c>
      <c r="AK104" s="91">
        <v>0</v>
      </c>
      <c r="AL104" s="91">
        <v>0</v>
      </c>
      <c r="AM104" s="91">
        <v>0</v>
      </c>
      <c r="AN104" s="91">
        <v>0</v>
      </c>
      <c r="AO104" s="91">
        <v>0</v>
      </c>
      <c r="AP104" s="91">
        <v>0</v>
      </c>
      <c r="AQ104" s="91">
        <v>0</v>
      </c>
      <c r="AR104" s="91">
        <v>0</v>
      </c>
      <c r="AS104" s="91">
        <v>0</v>
      </c>
      <c r="AT104" s="91">
        <v>0</v>
      </c>
      <c r="AU104" s="91">
        <v>0</v>
      </c>
      <c r="AV104" s="91">
        <v>0</v>
      </c>
      <c r="AW104" s="91">
        <v>0</v>
      </c>
      <c r="AX104" s="91">
        <v>0</v>
      </c>
      <c r="AY104" s="91">
        <v>0</v>
      </c>
      <c r="AZ104" s="91">
        <v>0</v>
      </c>
      <c r="BA104" s="91">
        <v>0</v>
      </c>
      <c r="BB104" s="91">
        <v>0</v>
      </c>
      <c r="BC104" s="91">
        <v>0</v>
      </c>
      <c r="BD104" s="91">
        <v>0</v>
      </c>
      <c r="BE104" s="91">
        <v>0</v>
      </c>
      <c r="BF104" s="91">
        <v>0</v>
      </c>
      <c r="BG104" s="91">
        <v>0</v>
      </c>
      <c r="BH104" s="91">
        <v>0</v>
      </c>
      <c r="BI104" s="91">
        <v>1150.8317988861052</v>
      </c>
      <c r="BJ104" s="91">
        <v>0</v>
      </c>
      <c r="BK104" s="91">
        <v>0</v>
      </c>
      <c r="BL104" s="91">
        <v>0</v>
      </c>
      <c r="BM104" s="91">
        <v>0</v>
      </c>
      <c r="BN104" s="91">
        <v>0</v>
      </c>
      <c r="BO104" s="91">
        <v>0</v>
      </c>
      <c r="BP104" s="91">
        <v>0</v>
      </c>
      <c r="BQ104" s="91">
        <v>0</v>
      </c>
      <c r="BR104" s="91">
        <v>0</v>
      </c>
      <c r="BS104" s="91">
        <v>0</v>
      </c>
      <c r="BT104" s="91">
        <v>0</v>
      </c>
      <c r="BU104" s="91">
        <v>0</v>
      </c>
      <c r="BV104" s="91">
        <v>0</v>
      </c>
      <c r="BW104" s="91">
        <v>0</v>
      </c>
      <c r="BX104" s="91">
        <v>0</v>
      </c>
      <c r="BY104" s="91">
        <v>0</v>
      </c>
      <c r="BZ104" s="91">
        <v>0</v>
      </c>
      <c r="CA104" s="91">
        <v>0</v>
      </c>
      <c r="CB104" s="92">
        <v>0</v>
      </c>
    </row>
    <row r="105" spans="1:80" x14ac:dyDescent="0.4">
      <c r="A105" s="89"/>
      <c r="B105" s="96" t="s">
        <v>315</v>
      </c>
      <c r="C105" s="90" t="s">
        <v>179</v>
      </c>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v>0</v>
      </c>
      <c r="AI105" s="91">
        <v>0</v>
      </c>
      <c r="AJ105" s="91">
        <v>0</v>
      </c>
      <c r="AK105" s="91">
        <v>0</v>
      </c>
      <c r="AL105" s="91">
        <v>0</v>
      </c>
      <c r="AM105" s="91">
        <v>0</v>
      </c>
      <c r="AN105" s="91">
        <v>0</v>
      </c>
      <c r="AO105" s="91">
        <v>0</v>
      </c>
      <c r="AP105" s="91">
        <v>0</v>
      </c>
      <c r="AQ105" s="91">
        <v>0</v>
      </c>
      <c r="AR105" s="91">
        <v>0</v>
      </c>
      <c r="AS105" s="91">
        <v>0</v>
      </c>
      <c r="AT105" s="91">
        <v>0</v>
      </c>
      <c r="AU105" s="91">
        <v>0</v>
      </c>
      <c r="AV105" s="91">
        <v>0</v>
      </c>
      <c r="AW105" s="91">
        <v>0</v>
      </c>
      <c r="AX105" s="91">
        <v>0</v>
      </c>
      <c r="AY105" s="91">
        <v>0</v>
      </c>
      <c r="AZ105" s="91">
        <v>0</v>
      </c>
      <c r="BA105" s="91">
        <v>0</v>
      </c>
      <c r="BB105" s="91">
        <v>0</v>
      </c>
      <c r="BC105" s="91">
        <v>0</v>
      </c>
      <c r="BD105" s="91">
        <v>0</v>
      </c>
      <c r="BE105" s="91">
        <v>0</v>
      </c>
      <c r="BF105" s="91">
        <v>0</v>
      </c>
      <c r="BG105" s="91">
        <v>0</v>
      </c>
      <c r="BH105" s="91">
        <v>688.14924363697355</v>
      </c>
      <c r="BI105" s="91">
        <v>332.85436053167922</v>
      </c>
      <c r="BJ105" s="91">
        <v>0</v>
      </c>
      <c r="BK105" s="91">
        <v>0</v>
      </c>
      <c r="BL105" s="91">
        <v>0</v>
      </c>
      <c r="BM105" s="91">
        <v>0</v>
      </c>
      <c r="BN105" s="91">
        <v>0</v>
      </c>
      <c r="BO105" s="91">
        <v>0</v>
      </c>
      <c r="BP105" s="91">
        <v>0</v>
      </c>
      <c r="BQ105" s="91">
        <v>0</v>
      </c>
      <c r="BR105" s="91">
        <v>0</v>
      </c>
      <c r="BS105" s="91">
        <v>0</v>
      </c>
      <c r="BT105" s="91">
        <v>0</v>
      </c>
      <c r="BU105" s="91">
        <v>0</v>
      </c>
      <c r="BV105" s="91">
        <v>0</v>
      </c>
      <c r="BW105" s="91">
        <v>0</v>
      </c>
      <c r="BX105" s="91">
        <v>0</v>
      </c>
      <c r="BY105" s="91">
        <v>0</v>
      </c>
      <c r="BZ105" s="91">
        <v>0</v>
      </c>
      <c r="CA105" s="91">
        <v>0</v>
      </c>
      <c r="CB105" s="92">
        <v>0</v>
      </c>
    </row>
    <row r="106" spans="1:80" x14ac:dyDescent="0.4">
      <c r="A106" s="89"/>
      <c r="B106" s="50" t="s">
        <v>316</v>
      </c>
      <c r="C106" s="90" t="s">
        <v>179</v>
      </c>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v>0</v>
      </c>
      <c r="AI106" s="91">
        <v>0</v>
      </c>
      <c r="AJ106" s="91">
        <v>0</v>
      </c>
      <c r="AK106" s="91">
        <v>0</v>
      </c>
      <c r="AL106" s="91">
        <v>0</v>
      </c>
      <c r="AM106" s="91">
        <v>0</v>
      </c>
      <c r="AN106" s="91">
        <v>0</v>
      </c>
      <c r="AO106" s="91">
        <v>0</v>
      </c>
      <c r="AP106" s="91">
        <v>0</v>
      </c>
      <c r="AQ106" s="91">
        <v>0</v>
      </c>
      <c r="AR106" s="91">
        <v>0</v>
      </c>
      <c r="AS106" s="91">
        <v>0</v>
      </c>
      <c r="AT106" s="91">
        <v>0</v>
      </c>
      <c r="AU106" s="91">
        <v>0</v>
      </c>
      <c r="AV106" s="91">
        <v>0</v>
      </c>
      <c r="AW106" s="91">
        <v>0</v>
      </c>
      <c r="AX106" s="91">
        <v>0</v>
      </c>
      <c r="AY106" s="91">
        <v>0</v>
      </c>
      <c r="AZ106" s="91">
        <v>0</v>
      </c>
      <c r="BA106" s="91">
        <v>0</v>
      </c>
      <c r="BB106" s="91">
        <v>0</v>
      </c>
      <c r="BC106" s="91">
        <v>0</v>
      </c>
      <c r="BD106" s="91">
        <v>445.73681993659932</v>
      </c>
      <c r="BE106" s="91">
        <v>525.93463017234774</v>
      </c>
      <c r="BF106" s="91">
        <v>527.4300973133287</v>
      </c>
      <c r="BG106" s="91">
        <v>568.60764950763712</v>
      </c>
      <c r="BH106" s="91">
        <v>584.69599579979297</v>
      </c>
      <c r="BI106" s="91">
        <v>603.65235565132696</v>
      </c>
      <c r="BJ106" s="91">
        <v>621.73758978729518</v>
      </c>
      <c r="BK106" s="91">
        <v>632.81117035303339</v>
      </c>
      <c r="BL106" s="91">
        <v>638.75985315592914</v>
      </c>
      <c r="BM106" s="91">
        <v>653.63569122360423</v>
      </c>
      <c r="BN106" s="91">
        <v>676.91644914066489</v>
      </c>
      <c r="BO106" s="91">
        <v>677.18065108364317</v>
      </c>
      <c r="BP106" s="91">
        <v>673.47265815315893</v>
      </c>
      <c r="BQ106" s="91">
        <v>672.25114289018143</v>
      </c>
      <c r="BR106" s="91">
        <v>669.05415850326426</v>
      </c>
      <c r="BS106" s="91">
        <v>673.97605883955805</v>
      </c>
      <c r="BT106" s="91">
        <v>664.53063129088491</v>
      </c>
      <c r="BU106" s="91">
        <v>681.56071207706748</v>
      </c>
      <c r="BV106" s="91">
        <v>476.97094674318498</v>
      </c>
      <c r="BW106" s="91">
        <v>247</v>
      </c>
      <c r="BX106" s="91">
        <v>0</v>
      </c>
      <c r="BY106" s="91">
        <v>0</v>
      </c>
      <c r="BZ106" s="91">
        <v>0</v>
      </c>
      <c r="CA106" s="91">
        <v>0</v>
      </c>
      <c r="CB106" s="92">
        <v>0</v>
      </c>
    </row>
    <row r="107" spans="1:80" x14ac:dyDescent="0.4">
      <c r="A107" s="89"/>
      <c r="B107" s="96" t="s">
        <v>27</v>
      </c>
      <c r="C107" s="165" t="s">
        <v>189</v>
      </c>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v>0</v>
      </c>
      <c r="AI107" s="91">
        <v>0</v>
      </c>
      <c r="AJ107" s="91">
        <v>0</v>
      </c>
      <c r="AK107" s="91">
        <v>0</v>
      </c>
      <c r="AL107" s="91">
        <v>0</v>
      </c>
      <c r="AM107" s="91">
        <v>0</v>
      </c>
      <c r="AN107" s="91">
        <v>0</v>
      </c>
      <c r="AO107" s="91">
        <v>0</v>
      </c>
      <c r="AP107" s="91">
        <v>0</v>
      </c>
      <c r="AQ107" s="91">
        <v>0</v>
      </c>
      <c r="AR107" s="91">
        <v>0</v>
      </c>
      <c r="AS107" s="91">
        <v>0</v>
      </c>
      <c r="AT107" s="91">
        <v>0</v>
      </c>
      <c r="AU107" s="91">
        <v>0</v>
      </c>
      <c r="AV107" s="91">
        <v>0</v>
      </c>
      <c r="AW107" s="91">
        <v>0</v>
      </c>
      <c r="AX107" s="91">
        <v>0</v>
      </c>
      <c r="AY107" s="91">
        <v>0</v>
      </c>
      <c r="AZ107" s="91">
        <v>0</v>
      </c>
      <c r="BA107" s="91">
        <v>0</v>
      </c>
      <c r="BB107" s="91">
        <v>0</v>
      </c>
      <c r="BC107" s="91">
        <v>0</v>
      </c>
      <c r="BD107" s="91">
        <v>0</v>
      </c>
      <c r="BE107" s="91">
        <v>0</v>
      </c>
      <c r="BF107" s="91">
        <v>0</v>
      </c>
      <c r="BG107" s="91">
        <v>3225.227582580907</v>
      </c>
      <c r="BH107" s="91">
        <v>8016.1914603866808</v>
      </c>
      <c r="BI107" s="91">
        <v>8422.6304502766943</v>
      </c>
      <c r="BJ107" s="91">
        <v>8753.7189915351919</v>
      </c>
      <c r="BK107" s="91">
        <v>9145.8976283756328</v>
      </c>
      <c r="BL107" s="91">
        <v>9325.2936026657353</v>
      </c>
      <c r="BM107" s="91">
        <v>9680.8537505071017</v>
      </c>
      <c r="BN107" s="91">
        <v>9650.4648248244011</v>
      </c>
      <c r="BO107" s="91">
        <v>9286.2703870044497</v>
      </c>
      <c r="BP107" s="91">
        <v>8487.2248390841032</v>
      </c>
      <c r="BQ107" s="91">
        <v>7806.2478307465581</v>
      </c>
      <c r="BR107" s="91">
        <v>7189.8530631459598</v>
      </c>
      <c r="BS107" s="91">
        <v>6589.3104775385627</v>
      </c>
      <c r="BT107" s="91">
        <v>5999.4409148734803</v>
      </c>
      <c r="BU107" s="91">
        <v>5587.4177994869242</v>
      </c>
      <c r="BV107" s="91">
        <v>5238.4019379751589</v>
      </c>
      <c r="BW107" s="91">
        <v>5130.4418508234339</v>
      </c>
      <c r="BX107" s="91">
        <v>5185.5390341090733</v>
      </c>
      <c r="BY107" s="91">
        <v>5099.0924048719817</v>
      </c>
      <c r="BZ107" s="91">
        <v>4890.7628829454889</v>
      </c>
      <c r="CA107" s="91">
        <v>4698.1389827224166</v>
      </c>
      <c r="CB107" s="92">
        <v>4595.3832515587947</v>
      </c>
    </row>
    <row r="108" spans="1:80" ht="25.5" customHeight="1" x14ac:dyDescent="0.4">
      <c r="A108" s="89"/>
      <c r="B108" s="14" t="s">
        <v>221</v>
      </c>
      <c r="C108" s="165" t="s">
        <v>179</v>
      </c>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v>0</v>
      </c>
      <c r="AI108" s="91">
        <v>0</v>
      </c>
      <c r="AJ108" s="91">
        <v>0</v>
      </c>
      <c r="AK108" s="91">
        <v>0</v>
      </c>
      <c r="AL108" s="91">
        <v>0</v>
      </c>
      <c r="AM108" s="91">
        <v>0</v>
      </c>
      <c r="AN108" s="91">
        <v>0</v>
      </c>
      <c r="AO108" s="91">
        <v>0</v>
      </c>
      <c r="AP108" s="91">
        <v>0</v>
      </c>
      <c r="AQ108" s="91">
        <v>0</v>
      </c>
      <c r="AR108" s="91">
        <v>0</v>
      </c>
      <c r="AS108" s="91">
        <v>0</v>
      </c>
      <c r="AT108" s="91">
        <v>0</v>
      </c>
      <c r="AU108" s="91">
        <v>0</v>
      </c>
      <c r="AV108" s="91">
        <v>0</v>
      </c>
      <c r="AW108" s="91">
        <v>0</v>
      </c>
      <c r="AX108" s="91">
        <v>0</v>
      </c>
      <c r="AY108" s="91">
        <v>0</v>
      </c>
      <c r="AZ108" s="91">
        <v>0</v>
      </c>
      <c r="BA108" s="91">
        <v>0</v>
      </c>
      <c r="BB108" s="91">
        <v>0</v>
      </c>
      <c r="BC108" s="91">
        <v>0</v>
      </c>
      <c r="BD108" s="91">
        <v>0</v>
      </c>
      <c r="BE108" s="91">
        <v>0</v>
      </c>
      <c r="BF108" s="91">
        <v>0</v>
      </c>
      <c r="BG108" s="91">
        <v>0</v>
      </c>
      <c r="BH108" s="91">
        <v>0</v>
      </c>
      <c r="BI108" s="91">
        <v>0</v>
      </c>
      <c r="BJ108" s="91">
        <v>0</v>
      </c>
      <c r="BK108" s="91">
        <v>0</v>
      </c>
      <c r="BL108" s="91">
        <v>0</v>
      </c>
      <c r="BM108" s="91">
        <v>0</v>
      </c>
      <c r="BN108" s="91">
        <v>0</v>
      </c>
      <c r="BO108" s="91">
        <v>0</v>
      </c>
      <c r="BP108" s="91">
        <v>0</v>
      </c>
      <c r="BQ108" s="91">
        <v>16.4813976834795</v>
      </c>
      <c r="BR108" s="91">
        <v>140.36474944158337</v>
      </c>
      <c r="BS108" s="91">
        <v>305.21927778955938</v>
      </c>
      <c r="BT108" s="91">
        <v>721.37284391260903</v>
      </c>
      <c r="BU108" s="91">
        <v>1482.0705341515231</v>
      </c>
      <c r="BV108" s="91">
        <v>1538.9955347713681</v>
      </c>
      <c r="BW108" s="91">
        <v>1857.3619725551935</v>
      </c>
      <c r="BX108" s="91">
        <v>2115.278138418942</v>
      </c>
      <c r="BY108" s="91">
        <v>2365.4674934000072</v>
      </c>
      <c r="BZ108" s="91">
        <v>2679.8575671876652</v>
      </c>
      <c r="CA108" s="91">
        <v>2723.4842988176592</v>
      </c>
      <c r="CB108" s="92">
        <v>2259.6336210392742</v>
      </c>
    </row>
    <row r="109" spans="1:80" x14ac:dyDescent="0.4">
      <c r="A109" s="89"/>
      <c r="B109" s="50" t="s">
        <v>222</v>
      </c>
      <c r="C109" s="165" t="s">
        <v>179</v>
      </c>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v>5.6336000710325411</v>
      </c>
      <c r="AY109" s="91">
        <v>6.5369166401193359</v>
      </c>
      <c r="AZ109" s="91">
        <v>8.3125769435615222</v>
      </c>
      <c r="BA109" s="91">
        <v>7.5328893667523804</v>
      </c>
      <c r="BB109" s="91">
        <v>12.389749429535712</v>
      </c>
      <c r="BC109" s="91">
        <v>15.711818612793792</v>
      </c>
      <c r="BD109" s="91">
        <v>17.322539130276407</v>
      </c>
      <c r="BE109" s="91">
        <v>20.749975356469644</v>
      </c>
      <c r="BF109" s="91">
        <v>27.758456258420683</v>
      </c>
      <c r="BG109" s="91">
        <v>26.701525297517154</v>
      </c>
      <c r="BH109" s="91">
        <v>27.715557952111176</v>
      </c>
      <c r="BI109" s="91">
        <v>60.995267476168706</v>
      </c>
      <c r="BJ109" s="91">
        <v>41.636773911124784</v>
      </c>
      <c r="BK109" s="91">
        <v>34.065315442599442</v>
      </c>
      <c r="BL109" s="91">
        <v>38.196736100287069</v>
      </c>
      <c r="BM109" s="91">
        <v>41.929406084504933</v>
      </c>
      <c r="BN109" s="91">
        <v>44.749240188832268</v>
      </c>
      <c r="BO109" s="91">
        <v>43.469921189851085</v>
      </c>
      <c r="BP109" s="91">
        <v>47.482139347654162</v>
      </c>
      <c r="BQ109" s="91">
        <v>50.39560177203974</v>
      </c>
      <c r="BR109" s="91">
        <v>48.970140101291676</v>
      </c>
      <c r="BS109" s="91">
        <v>49.92213806737481</v>
      </c>
      <c r="BT109" s="91">
        <v>44.636355542805347</v>
      </c>
      <c r="BU109" s="91">
        <v>42.770731021253376</v>
      </c>
      <c r="BV109" s="91">
        <v>45.651523405388453</v>
      </c>
      <c r="BW109" s="91">
        <v>41.780500423822062</v>
      </c>
      <c r="BX109" s="91">
        <v>40.287381276244176</v>
      </c>
      <c r="BY109" s="91">
        <v>38.677422120783952</v>
      </c>
      <c r="BZ109" s="91">
        <v>36.984056100722356</v>
      </c>
      <c r="CA109" s="91">
        <v>35.248778511313461</v>
      </c>
      <c r="CB109" s="92">
        <v>34.067785151726042</v>
      </c>
    </row>
    <row r="110" spans="1:80" x14ac:dyDescent="0.4">
      <c r="A110" s="89"/>
      <c r="B110" s="96" t="s">
        <v>224</v>
      </c>
      <c r="C110" s="165" t="s">
        <v>182</v>
      </c>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v>0</v>
      </c>
      <c r="AI110" s="91">
        <v>0</v>
      </c>
      <c r="AJ110" s="91">
        <v>0</v>
      </c>
      <c r="AK110" s="91">
        <v>0</v>
      </c>
      <c r="AL110" s="91">
        <v>0</v>
      </c>
      <c r="AM110" s="91">
        <v>0</v>
      </c>
      <c r="AN110" s="91">
        <v>0</v>
      </c>
      <c r="AO110" s="91">
        <v>0</v>
      </c>
      <c r="AP110" s="91">
        <v>0</v>
      </c>
      <c r="AQ110" s="91">
        <v>215.10490747632122</v>
      </c>
      <c r="AR110" s="91">
        <v>6.7755524833302969</v>
      </c>
      <c r="AS110" s="91">
        <v>0</v>
      </c>
      <c r="AT110" s="91">
        <v>0</v>
      </c>
      <c r="AU110" s="91">
        <v>0</v>
      </c>
      <c r="AV110" s="91">
        <v>0</v>
      </c>
      <c r="AW110" s="91">
        <v>0</v>
      </c>
      <c r="AX110" s="91">
        <v>0</v>
      </c>
      <c r="AY110" s="91">
        <v>0</v>
      </c>
      <c r="AZ110" s="91">
        <v>0</v>
      </c>
      <c r="BA110" s="91">
        <v>0</v>
      </c>
      <c r="BB110" s="91">
        <v>0</v>
      </c>
      <c r="BC110" s="91">
        <v>0</v>
      </c>
      <c r="BD110" s="91">
        <v>0</v>
      </c>
      <c r="BE110" s="91">
        <v>0</v>
      </c>
      <c r="BF110" s="91">
        <v>0</v>
      </c>
      <c r="BG110" s="91">
        <v>0</v>
      </c>
      <c r="BH110" s="91">
        <v>0</v>
      </c>
      <c r="BI110" s="91">
        <v>0</v>
      </c>
      <c r="BJ110" s="91">
        <v>0</v>
      </c>
      <c r="BK110" s="91">
        <v>0</v>
      </c>
      <c r="BL110" s="91">
        <v>0</v>
      </c>
      <c r="BM110" s="91">
        <v>0</v>
      </c>
      <c r="BN110" s="91">
        <v>0</v>
      </c>
      <c r="BO110" s="91">
        <v>0</v>
      </c>
      <c r="BP110" s="91">
        <v>0</v>
      </c>
      <c r="BQ110" s="91">
        <v>0</v>
      </c>
      <c r="BR110" s="91">
        <v>0</v>
      </c>
      <c r="BS110" s="91">
        <v>0</v>
      </c>
      <c r="BT110" s="91">
        <v>0</v>
      </c>
      <c r="BU110" s="91">
        <v>0</v>
      </c>
      <c r="BV110" s="91">
        <v>0</v>
      </c>
      <c r="BW110" s="91">
        <v>0</v>
      </c>
      <c r="BX110" s="91">
        <v>0</v>
      </c>
      <c r="BY110" s="91">
        <v>0</v>
      </c>
      <c r="BZ110" s="91">
        <v>0</v>
      </c>
      <c r="CA110" s="91">
        <v>0</v>
      </c>
      <c r="CB110" s="92">
        <v>0</v>
      </c>
    </row>
    <row r="111" spans="1:80" s="66" customFormat="1" x14ac:dyDescent="0.4">
      <c r="A111" s="100"/>
      <c r="B111" s="96" t="s">
        <v>225</v>
      </c>
      <c r="C111" s="165" t="s">
        <v>179</v>
      </c>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v>19.069970437791699</v>
      </c>
      <c r="AI111" s="91">
        <v>22.886766581467313</v>
      </c>
      <c r="AJ111" s="91">
        <v>29.301277660739359</v>
      </c>
      <c r="AK111" s="91">
        <v>35.923575313705214</v>
      </c>
      <c r="AL111" s="91">
        <v>41.824860641990036</v>
      </c>
      <c r="AM111" s="91">
        <v>48.976326009517528</v>
      </c>
      <c r="AN111" s="91">
        <v>61.676845522290272</v>
      </c>
      <c r="AO111" s="91">
        <v>67.943671961482664</v>
      </c>
      <c r="AP111" s="91">
        <v>74.074876767849489</v>
      </c>
      <c r="AQ111" s="91">
        <v>77.431416740885552</v>
      </c>
      <c r="AR111" s="91">
        <v>83.121534801357072</v>
      </c>
      <c r="AS111" s="91">
        <v>88.516066256596758</v>
      </c>
      <c r="AT111" s="91">
        <v>104.75953233693171</v>
      </c>
      <c r="AU111" s="91">
        <v>135.08647430170626</v>
      </c>
      <c r="AV111" s="91">
        <v>156.40615505094684</v>
      </c>
      <c r="AW111" s="91">
        <v>171.45232448524115</v>
      </c>
      <c r="AX111" s="91">
        <v>174.94025417833845</v>
      </c>
      <c r="AY111" s="91">
        <v>175.81663677496766</v>
      </c>
      <c r="AZ111" s="91">
        <v>159.47811911954597</v>
      </c>
      <c r="BA111" s="91">
        <v>206.83668043380985</v>
      </c>
      <c r="BB111" s="91">
        <v>215.31082849345313</v>
      </c>
      <c r="BC111" s="91">
        <v>214.55580459547019</v>
      </c>
      <c r="BD111" s="91">
        <v>237.89710727653213</v>
      </c>
      <c r="BE111" s="91">
        <v>238.47684141693691</v>
      </c>
      <c r="BF111" s="91">
        <v>229.07242240773266</v>
      </c>
      <c r="BG111" s="91">
        <v>234.56832878031429</v>
      </c>
      <c r="BH111" s="91">
        <v>166.86323877992453</v>
      </c>
      <c r="BI111" s="91">
        <v>168.10535387912384</v>
      </c>
      <c r="BJ111" s="91">
        <v>172.26444029109854</v>
      </c>
      <c r="BK111" s="91">
        <v>249.22604407679066</v>
      </c>
      <c r="BL111" s="91">
        <v>212.49491426128728</v>
      </c>
      <c r="BM111" s="91">
        <v>218.22233625315837</v>
      </c>
      <c r="BN111" s="91">
        <v>199.02965394580104</v>
      </c>
      <c r="BO111" s="91">
        <v>195.27363020463574</v>
      </c>
      <c r="BP111" s="91">
        <v>180.19603639351368</v>
      </c>
      <c r="BQ111" s="91">
        <v>160.38648013245935</v>
      </c>
      <c r="BR111" s="91">
        <v>151.21799624442298</v>
      </c>
      <c r="BS111" s="91">
        <v>138.96606247921</v>
      </c>
      <c r="BT111" s="91">
        <v>124.53555477210486</v>
      </c>
      <c r="BU111" s="91">
        <v>109.474919826152</v>
      </c>
      <c r="BV111" s="91">
        <v>98.227272287963928</v>
      </c>
      <c r="BW111" s="91">
        <v>89.471473682114208</v>
      </c>
      <c r="BX111" s="91">
        <v>78.152782851209793</v>
      </c>
      <c r="BY111" s="91">
        <v>72.513299452012262</v>
      </c>
      <c r="BZ111" s="91">
        <v>67.943810127368153</v>
      </c>
      <c r="CA111" s="91">
        <v>65.138186379777849</v>
      </c>
      <c r="CB111" s="92">
        <v>59.711798909935929</v>
      </c>
    </row>
    <row r="112" spans="1:80" s="66" customFormat="1" x14ac:dyDescent="0.4">
      <c r="A112" s="100"/>
      <c r="B112" s="50" t="s">
        <v>330</v>
      </c>
      <c r="C112" s="165" t="s">
        <v>189</v>
      </c>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v>0</v>
      </c>
      <c r="AI112" s="91">
        <v>0</v>
      </c>
      <c r="AJ112" s="91">
        <v>0</v>
      </c>
      <c r="AK112" s="91">
        <v>0</v>
      </c>
      <c r="AL112" s="91">
        <v>0</v>
      </c>
      <c r="AM112" s="91">
        <v>0</v>
      </c>
      <c r="AN112" s="91">
        <v>0</v>
      </c>
      <c r="AO112" s="91">
        <v>0</v>
      </c>
      <c r="AP112" s="91">
        <v>0</v>
      </c>
      <c r="AQ112" s="91">
        <v>11.953906371150849</v>
      </c>
      <c r="AR112" s="91">
        <v>58.866516236761058</v>
      </c>
      <c r="AS112" s="91">
        <v>47.252077501622793</v>
      </c>
      <c r="AT112" s="91">
        <v>51.461874898308743</v>
      </c>
      <c r="AU112" s="91">
        <v>65.951821869372779</v>
      </c>
      <c r="AV112" s="91">
        <v>66.307665207407197</v>
      </c>
      <c r="AW112" s="91">
        <v>66.368976504001893</v>
      </c>
      <c r="AX112" s="91">
        <v>49.05159448599349</v>
      </c>
      <c r="AY112" s="91">
        <v>81.699681187943568</v>
      </c>
      <c r="AZ112" s="91">
        <v>62.291021801331297</v>
      </c>
      <c r="BA112" s="91">
        <v>32.909945491952222</v>
      </c>
      <c r="BB112" s="91">
        <v>33.002595738120576</v>
      </c>
      <c r="BC112" s="91">
        <v>33.041401296936009</v>
      </c>
      <c r="BD112" s="91">
        <v>52.029350316462477</v>
      </c>
      <c r="BE112" s="91">
        <v>40.335347303696444</v>
      </c>
      <c r="BF112" s="91">
        <v>41.064224556288529</v>
      </c>
      <c r="BG112" s="91">
        <v>41.952788247274484</v>
      </c>
      <c r="BH112" s="91">
        <v>43.716579939177777</v>
      </c>
      <c r="BI112" s="91">
        <v>53.556906697062125</v>
      </c>
      <c r="BJ112" s="91">
        <v>0</v>
      </c>
      <c r="BK112" s="91">
        <v>0</v>
      </c>
      <c r="BL112" s="91">
        <v>0</v>
      </c>
      <c r="BM112" s="91">
        <v>0</v>
      </c>
      <c r="BN112" s="91">
        <v>0</v>
      </c>
      <c r="BO112" s="91">
        <v>0</v>
      </c>
      <c r="BP112" s="91">
        <v>0</v>
      </c>
      <c r="BQ112" s="91">
        <v>0</v>
      </c>
      <c r="BR112" s="91">
        <v>0</v>
      </c>
      <c r="BS112" s="91">
        <v>0</v>
      </c>
      <c r="BT112" s="91">
        <v>0</v>
      </c>
      <c r="BU112" s="91">
        <v>0</v>
      </c>
      <c r="BV112" s="91">
        <v>0</v>
      </c>
      <c r="BW112" s="91">
        <v>0</v>
      </c>
      <c r="BX112" s="91">
        <v>0</v>
      </c>
      <c r="BY112" s="91">
        <v>0</v>
      </c>
      <c r="BZ112" s="91">
        <v>0</v>
      </c>
      <c r="CA112" s="91">
        <v>0</v>
      </c>
      <c r="CB112" s="92">
        <v>0</v>
      </c>
    </row>
    <row r="113" spans="1:80" x14ac:dyDescent="0.4">
      <c r="A113" s="89"/>
      <c r="B113" s="96" t="s">
        <v>227</v>
      </c>
      <c r="C113" s="165" t="s">
        <v>189</v>
      </c>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v>0</v>
      </c>
      <c r="AI113" s="91">
        <v>0</v>
      </c>
      <c r="AJ113" s="91">
        <v>0</v>
      </c>
      <c r="AK113" s="91">
        <v>0</v>
      </c>
      <c r="AL113" s="91">
        <v>0</v>
      </c>
      <c r="AM113" s="91">
        <v>0</v>
      </c>
      <c r="AN113" s="91">
        <v>0</v>
      </c>
      <c r="AO113" s="91">
        <v>0</v>
      </c>
      <c r="AP113" s="91">
        <v>0</v>
      </c>
      <c r="AQ113" s="91">
        <v>0</v>
      </c>
      <c r="AR113" s="91">
        <v>0</v>
      </c>
      <c r="AS113" s="91">
        <v>0</v>
      </c>
      <c r="AT113" s="91">
        <v>0</v>
      </c>
      <c r="AU113" s="91">
        <v>0</v>
      </c>
      <c r="AV113" s="91">
        <v>0</v>
      </c>
      <c r="AW113" s="91">
        <v>0</v>
      </c>
      <c r="AX113" s="91">
        <v>0</v>
      </c>
      <c r="AY113" s="91">
        <v>0</v>
      </c>
      <c r="AZ113" s="91">
        <v>0</v>
      </c>
      <c r="BA113" s="91">
        <v>0</v>
      </c>
      <c r="BB113" s="91">
        <v>0</v>
      </c>
      <c r="BC113" s="91">
        <v>0</v>
      </c>
      <c r="BD113" s="91">
        <v>0</v>
      </c>
      <c r="BE113" s="91">
        <v>0</v>
      </c>
      <c r="BF113" s="91">
        <v>0</v>
      </c>
      <c r="BG113" s="91">
        <v>0</v>
      </c>
      <c r="BH113" s="91">
        <v>0</v>
      </c>
      <c r="BI113" s="91">
        <v>0</v>
      </c>
      <c r="BJ113" s="91">
        <v>25.427333130230021</v>
      </c>
      <c r="BK113" s="91">
        <v>21.7596832988241</v>
      </c>
      <c r="BL113" s="91">
        <v>17.968083390464379</v>
      </c>
      <c r="BM113" s="91">
        <v>18.274448189472846</v>
      </c>
      <c r="BN113" s="91">
        <v>18.09525520665861</v>
      </c>
      <c r="BO113" s="91">
        <v>11.381491006426293</v>
      </c>
      <c r="BP113" s="91">
        <v>9.0895621425642634</v>
      </c>
      <c r="BQ113" s="91">
        <v>0.62315855304151158</v>
      </c>
      <c r="BR113" s="91">
        <v>0</v>
      </c>
      <c r="BS113" s="91">
        <v>0</v>
      </c>
      <c r="BT113" s="91">
        <v>0</v>
      </c>
      <c r="BU113" s="91">
        <v>0</v>
      </c>
      <c r="BV113" s="91">
        <v>0</v>
      </c>
      <c r="BW113" s="91">
        <v>0</v>
      </c>
      <c r="BX113" s="91">
        <v>0</v>
      </c>
      <c r="BY113" s="91">
        <v>0</v>
      </c>
      <c r="BZ113" s="91">
        <v>0</v>
      </c>
      <c r="CA113" s="91">
        <v>0</v>
      </c>
      <c r="CB113" s="92">
        <v>0</v>
      </c>
    </row>
    <row r="114" spans="1:80" ht="25.5" customHeight="1" x14ac:dyDescent="0.4">
      <c r="A114" s="89"/>
      <c r="B114" s="96" t="s">
        <v>29</v>
      </c>
      <c r="C114" s="16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v>36765.206782386202</v>
      </c>
      <c r="AI114" s="91">
        <v>36700.018979305685</v>
      </c>
      <c r="AJ114" s="91">
        <v>36765.960915926647</v>
      </c>
      <c r="AK114" s="91">
        <v>38304.432252271392</v>
      </c>
      <c r="AL114" s="91">
        <v>39854.570923713611</v>
      </c>
      <c r="AM114" s="91">
        <v>41018.726962612069</v>
      </c>
      <c r="AN114" s="91">
        <v>40541.118923419905</v>
      </c>
      <c r="AO114" s="91">
        <v>41709.264055280866</v>
      </c>
      <c r="AP114" s="91">
        <v>42919.847347406765</v>
      </c>
      <c r="AQ114" s="91">
        <v>42628.009930847031</v>
      </c>
      <c r="AR114" s="91">
        <v>41273.736222823267</v>
      </c>
      <c r="AS114" s="91">
        <v>41202.294465111234</v>
      </c>
      <c r="AT114" s="91">
        <v>41749.765369133464</v>
      </c>
      <c r="AU114" s="91">
        <v>44394.017951287162</v>
      </c>
      <c r="AV114" s="91">
        <v>45233.81887141741</v>
      </c>
      <c r="AW114" s="91">
        <v>46589.172419896779</v>
      </c>
      <c r="AX114" s="91">
        <v>46899.689628545399</v>
      </c>
      <c r="AY114" s="91">
        <v>47497.192654384882</v>
      </c>
      <c r="AZ114" s="91">
        <v>48773.239545185046</v>
      </c>
      <c r="BA114" s="91">
        <v>50936.102732382824</v>
      </c>
      <c r="BB114" s="91">
        <v>53167.466960165904</v>
      </c>
      <c r="BC114" s="91">
        <v>56228.822207458426</v>
      </c>
      <c r="BD114" s="91">
        <v>56530.254157266958</v>
      </c>
      <c r="BE114" s="91">
        <v>60411.582196042451</v>
      </c>
      <c r="BF114" s="91">
        <v>62485.320356162636</v>
      </c>
      <c r="BG114" s="91">
        <v>64206.74197359095</v>
      </c>
      <c r="BH114" s="91">
        <v>65521.650109880786</v>
      </c>
      <c r="BI114" s="91">
        <v>67397.113451334109</v>
      </c>
      <c r="BJ114" s="91">
        <v>68392.201281326328</v>
      </c>
      <c r="BK114" s="91">
        <v>71499.599152645504</v>
      </c>
      <c r="BL114" s="91">
        <v>74551.265564458328</v>
      </c>
      <c r="BM114" s="91">
        <v>79667.611364391691</v>
      </c>
      <c r="BN114" s="91">
        <v>81767.623183575211</v>
      </c>
      <c r="BO114" s="91">
        <v>85515.236454701342</v>
      </c>
      <c r="BP114" s="91">
        <v>90183.496775002553</v>
      </c>
      <c r="BQ114" s="91">
        <v>92136.299375275194</v>
      </c>
      <c r="BR114" s="91">
        <v>94590.716280153501</v>
      </c>
      <c r="BS114" s="91">
        <v>96874.660665801304</v>
      </c>
      <c r="BT114" s="91">
        <v>96976.832325403549</v>
      </c>
      <c r="BU114" s="91">
        <v>97640.956569542919</v>
      </c>
      <c r="BV114" s="91">
        <v>98597.813204463455</v>
      </c>
      <c r="BW114" s="91">
        <v>98811.009904269813</v>
      </c>
      <c r="BX114" s="91">
        <v>99781.494871164046</v>
      </c>
      <c r="BY114" s="91">
        <v>102096.77902811393</v>
      </c>
      <c r="BZ114" s="91">
        <v>105483.52544428325</v>
      </c>
      <c r="CA114" s="91">
        <v>109326.61343062027</v>
      </c>
      <c r="CB114" s="92">
        <v>112622.31230295259</v>
      </c>
    </row>
    <row r="115" spans="1:80" x14ac:dyDescent="0.4">
      <c r="A115" s="89"/>
      <c r="B115" s="64" t="s">
        <v>186</v>
      </c>
      <c r="C115" s="165" t="s">
        <v>182</v>
      </c>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v>36585.958837868042</v>
      </c>
      <c r="AI115" s="91">
        <v>36550.764496335163</v>
      </c>
      <c r="AJ115" s="91">
        <v>36633.709257955692</v>
      </c>
      <c r="AK115" s="91">
        <v>38181.631359724037</v>
      </c>
      <c r="AL115" s="91">
        <v>39737.256710971793</v>
      </c>
      <c r="AM115" s="91">
        <v>40903.961860560266</v>
      </c>
      <c r="AN115" s="91">
        <v>40437.826074526369</v>
      </c>
      <c r="AO115" s="91">
        <v>41606.402110843781</v>
      </c>
      <c r="AP115" s="91">
        <v>42830.714322339765</v>
      </c>
      <c r="AQ115" s="91">
        <v>42543.249166257578</v>
      </c>
      <c r="AR115" s="91">
        <v>41196.37200519834</v>
      </c>
      <c r="AS115" s="91">
        <v>41133.584677152103</v>
      </c>
      <c r="AT115" s="91">
        <v>41683.969839887883</v>
      </c>
      <c r="AU115" s="91">
        <v>44331.814969818784</v>
      </c>
      <c r="AV115" s="91">
        <v>45173.664963506541</v>
      </c>
      <c r="AW115" s="91">
        <v>46529.463454617078</v>
      </c>
      <c r="AX115" s="91">
        <v>46843.148295579085</v>
      </c>
      <c r="AY115" s="91">
        <v>47440.549125421727</v>
      </c>
      <c r="AZ115" s="91">
        <v>48727.968136308657</v>
      </c>
      <c r="BA115" s="91">
        <v>50891.753168510877</v>
      </c>
      <c r="BB115" s="91">
        <v>53124.488919200157</v>
      </c>
      <c r="BC115" s="91">
        <v>56187.654357061154</v>
      </c>
      <c r="BD115" s="91">
        <v>56490.068204161711</v>
      </c>
      <c r="BE115" s="91">
        <v>60370.36600801337</v>
      </c>
      <c r="BF115" s="91">
        <v>62444.678314027267</v>
      </c>
      <c r="BG115" s="91">
        <v>64165.741113370634</v>
      </c>
      <c r="BH115" s="91">
        <v>65480.986568504035</v>
      </c>
      <c r="BI115" s="91">
        <v>67357.108642074396</v>
      </c>
      <c r="BJ115" s="91">
        <v>68348.755787578717</v>
      </c>
      <c r="BK115" s="91">
        <v>71450.445026491361</v>
      </c>
      <c r="BL115" s="91">
        <v>74496.77267229298</v>
      </c>
      <c r="BM115" s="91">
        <v>79610.826444136212</v>
      </c>
      <c r="BN115" s="91">
        <v>81699.597499188007</v>
      </c>
      <c r="BO115" s="91">
        <v>85443.080821458134</v>
      </c>
      <c r="BP115" s="91">
        <v>90098.719905229314</v>
      </c>
      <c r="BQ115" s="91">
        <v>92030.258230175066</v>
      </c>
      <c r="BR115" s="91">
        <v>94494.379159947843</v>
      </c>
      <c r="BS115" s="91">
        <v>96773.962260812681</v>
      </c>
      <c r="BT115" s="91">
        <v>96871.70493790356</v>
      </c>
      <c r="BU115" s="91">
        <v>97532.051191236576</v>
      </c>
      <c r="BV115" s="91">
        <v>98482.520704539857</v>
      </c>
      <c r="BW115" s="91">
        <v>98691.202457864085</v>
      </c>
      <c r="BX115" s="91">
        <v>99661.192379571832</v>
      </c>
      <c r="BY115" s="91">
        <v>101974.93546231717</v>
      </c>
      <c r="BZ115" s="91">
        <v>105359.1085194958</v>
      </c>
      <c r="CA115" s="91">
        <v>109206.96777566697</v>
      </c>
      <c r="CB115" s="92">
        <v>112499.06097775046</v>
      </c>
    </row>
    <row r="116" spans="1:80" x14ac:dyDescent="0.4">
      <c r="A116" s="89"/>
      <c r="B116" s="171" t="s">
        <v>296</v>
      </c>
      <c r="C116" s="16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v>36585.958837868042</v>
      </c>
      <c r="AI116" s="91">
        <v>36546.618538474875</v>
      </c>
      <c r="AJ116" s="91">
        <v>36605.866803646015</v>
      </c>
      <c r="AK116" s="91">
        <v>38121.80528386763</v>
      </c>
      <c r="AL116" s="91">
        <v>39619.942498229975</v>
      </c>
      <c r="AM116" s="91">
        <v>40736.012930728364</v>
      </c>
      <c r="AN116" s="91">
        <v>40207.403565456167</v>
      </c>
      <c r="AO116" s="91">
        <v>41252.657375096736</v>
      </c>
      <c r="AP116" s="91">
        <v>42302.919136907207</v>
      </c>
      <c r="AQ116" s="91">
        <v>41876.140839260523</v>
      </c>
      <c r="AR116" s="91">
        <v>40381.560424242343</v>
      </c>
      <c r="AS116" s="91">
        <v>40088.010625029725</v>
      </c>
      <c r="AT116" s="91">
        <v>40349.928710996843</v>
      </c>
      <c r="AU116" s="91">
        <v>42436.508868679346</v>
      </c>
      <c r="AV116" s="91">
        <v>42904.320643746541</v>
      </c>
      <c r="AW116" s="91">
        <v>43826.740426661127</v>
      </c>
      <c r="AX116" s="91">
        <v>43770.237011244921</v>
      </c>
      <c r="AY116" s="91">
        <v>43922.182438278876</v>
      </c>
      <c r="AZ116" s="91">
        <v>44531.106734924288</v>
      </c>
      <c r="BA116" s="91">
        <v>46090.791173238242</v>
      </c>
      <c r="BB116" s="91">
        <v>47658.339173611064</v>
      </c>
      <c r="BC116" s="91">
        <v>49647.24282693617</v>
      </c>
      <c r="BD116" s="91">
        <v>47982.536748676597</v>
      </c>
      <c r="BE116" s="91">
        <v>51043.413364321692</v>
      </c>
      <c r="BF116" s="91">
        <v>52509.56197481048</v>
      </c>
      <c r="BG116" s="91">
        <v>53160.453379572733</v>
      </c>
      <c r="BH116" s="91">
        <v>53739.588475494085</v>
      </c>
      <c r="BI116" s="91">
        <v>54759.631816565627</v>
      </c>
      <c r="BJ116" s="91">
        <v>54966.544704942025</v>
      </c>
      <c r="BK116" s="91">
        <v>56827.025929931726</v>
      </c>
      <c r="BL116" s="91">
        <v>58497.935411391343</v>
      </c>
      <c r="BM116" s="91">
        <v>61747.785957232823</v>
      </c>
      <c r="BN116" s="91">
        <v>63340.9191358397</v>
      </c>
      <c r="BO116" s="91">
        <v>66152.12487104944</v>
      </c>
      <c r="BP116" s="91">
        <v>69105.538035436839</v>
      </c>
      <c r="BQ116" s="91">
        <v>70386.783295285437</v>
      </c>
      <c r="BR116" s="91">
        <v>72011.938722575142</v>
      </c>
      <c r="BS116" s="91">
        <v>73812.21236837162</v>
      </c>
      <c r="BT116" s="91">
        <v>72981.308801587133</v>
      </c>
      <c r="BU116" s="91">
        <v>71006.13527841038</v>
      </c>
      <c r="BV116" s="91">
        <v>68848.676104964921</v>
      </c>
      <c r="BW116" s="91">
        <v>66824.045275512719</v>
      </c>
      <c r="BX116" s="91">
        <v>65226.386157593304</v>
      </c>
      <c r="BY116" s="91">
        <v>63088.902668538714</v>
      </c>
      <c r="BZ116" s="91">
        <v>61149.529242919838</v>
      </c>
      <c r="CA116" s="91">
        <v>59162.586013604865</v>
      </c>
      <c r="CB116" s="92">
        <v>56669.035068731522</v>
      </c>
    </row>
    <row r="117" spans="1:80" x14ac:dyDescent="0.4">
      <c r="A117" s="89"/>
      <c r="B117" s="171" t="s">
        <v>317</v>
      </c>
      <c r="C117" s="16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v>0</v>
      </c>
      <c r="AI117" s="91">
        <v>4.1459578602921017</v>
      </c>
      <c r="AJ117" s="91">
        <v>27.842454309675613</v>
      </c>
      <c r="AK117" s="91">
        <v>59.826075856404145</v>
      </c>
      <c r="AL117" s="91">
        <v>117.3142127418165</v>
      </c>
      <c r="AM117" s="91">
        <v>167.94892983190419</v>
      </c>
      <c r="AN117" s="91">
        <v>230.42250907019871</v>
      </c>
      <c r="AO117" s="91">
        <v>353.74473574704371</v>
      </c>
      <c r="AP117" s="91">
        <v>527.79518543255438</v>
      </c>
      <c r="AQ117" s="91">
        <v>667.10832699706066</v>
      </c>
      <c r="AR117" s="91">
        <v>814.81158095599278</v>
      </c>
      <c r="AS117" s="91">
        <v>1045.5740521223781</v>
      </c>
      <c r="AT117" s="91">
        <v>1334.0411288910389</v>
      </c>
      <c r="AU117" s="91">
        <v>1895.3061011394379</v>
      </c>
      <c r="AV117" s="91">
        <v>2269.3443197600072</v>
      </c>
      <c r="AW117" s="91">
        <v>2702.7230279559521</v>
      </c>
      <c r="AX117" s="91">
        <v>3072.9112843341691</v>
      </c>
      <c r="AY117" s="91">
        <v>3518.3666871428486</v>
      </c>
      <c r="AZ117" s="91">
        <v>4196.8614013843662</v>
      </c>
      <c r="BA117" s="91">
        <v>4800.9619952726343</v>
      </c>
      <c r="BB117" s="91">
        <v>5466.1497455890876</v>
      </c>
      <c r="BC117" s="91">
        <v>6540.4115301249894</v>
      </c>
      <c r="BD117" s="91">
        <v>6903.08679355814</v>
      </c>
      <c r="BE117" s="91">
        <v>7677.6601288118991</v>
      </c>
      <c r="BF117" s="91">
        <v>8265.6155644133778</v>
      </c>
      <c r="BG117" s="91">
        <v>9178.8209752217044</v>
      </c>
      <c r="BH117" s="91">
        <v>9885.2697184729932</v>
      </c>
      <c r="BI117" s="91">
        <v>10696.704371171589</v>
      </c>
      <c r="BJ117" s="91">
        <v>11408.986809023398</v>
      </c>
      <c r="BK117" s="91">
        <v>12446.189368447853</v>
      </c>
      <c r="BL117" s="91">
        <v>13524.324186075037</v>
      </c>
      <c r="BM117" s="91">
        <v>15120.184463850299</v>
      </c>
      <c r="BN117" s="91">
        <v>15308.318676433984</v>
      </c>
      <c r="BO117" s="91">
        <v>16337.737648177856</v>
      </c>
      <c r="BP117" s="91">
        <v>17816.442093549329</v>
      </c>
      <c r="BQ117" s="91">
        <v>18473.403183998136</v>
      </c>
      <c r="BR117" s="91">
        <v>19278.919000655551</v>
      </c>
      <c r="BS117" s="91">
        <v>19755.643273745969</v>
      </c>
      <c r="BT117" s="91">
        <v>19218.876731224438</v>
      </c>
      <c r="BU117" s="91">
        <v>18740.320480518611</v>
      </c>
      <c r="BV117" s="91">
        <v>18581.667487951985</v>
      </c>
      <c r="BW117" s="91">
        <v>18340.18895285984</v>
      </c>
      <c r="BX117" s="91">
        <v>17737.129984213498</v>
      </c>
      <c r="BY117" s="91">
        <v>17010.12191999226</v>
      </c>
      <c r="BZ117" s="91">
        <v>16401.747634310566</v>
      </c>
      <c r="CA117" s="91">
        <v>15868.392276273751</v>
      </c>
      <c r="CB117" s="92">
        <v>15181.272282663886</v>
      </c>
    </row>
    <row r="118" spans="1:80" x14ac:dyDescent="0.4">
      <c r="A118" s="89"/>
      <c r="B118" s="171" t="s">
        <v>318</v>
      </c>
      <c r="C118" s="16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v>0</v>
      </c>
      <c r="AI118" s="91">
        <v>0</v>
      </c>
      <c r="AJ118" s="91">
        <v>0</v>
      </c>
      <c r="AK118" s="91">
        <v>0</v>
      </c>
      <c r="AL118" s="91">
        <v>0</v>
      </c>
      <c r="AM118" s="91">
        <v>0</v>
      </c>
      <c r="AN118" s="91">
        <v>0</v>
      </c>
      <c r="AO118" s="91">
        <v>0</v>
      </c>
      <c r="AP118" s="91">
        <v>0</v>
      </c>
      <c r="AQ118" s="91">
        <v>0</v>
      </c>
      <c r="AR118" s="91">
        <v>0</v>
      </c>
      <c r="AS118" s="91">
        <v>0</v>
      </c>
      <c r="AT118" s="91">
        <v>0</v>
      </c>
      <c r="AU118" s="91">
        <v>0</v>
      </c>
      <c r="AV118" s="91">
        <v>0</v>
      </c>
      <c r="AW118" s="91">
        <v>0</v>
      </c>
      <c r="AX118" s="91">
        <v>0</v>
      </c>
      <c r="AY118" s="91">
        <v>0</v>
      </c>
      <c r="AZ118" s="91">
        <v>0</v>
      </c>
      <c r="BA118" s="91">
        <v>0</v>
      </c>
      <c r="BB118" s="91">
        <v>0</v>
      </c>
      <c r="BC118" s="91">
        <v>0</v>
      </c>
      <c r="BD118" s="91">
        <v>1604.4446619269643</v>
      </c>
      <c r="BE118" s="91">
        <v>1649.2925148797797</v>
      </c>
      <c r="BF118" s="91">
        <v>1669.5007748034104</v>
      </c>
      <c r="BG118" s="91">
        <v>1826.4667585762031</v>
      </c>
      <c r="BH118" s="91">
        <v>1856.1283745369612</v>
      </c>
      <c r="BI118" s="91">
        <v>1900.7724543371753</v>
      </c>
      <c r="BJ118" s="91">
        <v>1920.9646359866233</v>
      </c>
      <c r="BK118" s="91">
        <v>1980.2737101508228</v>
      </c>
      <c r="BL118" s="91">
        <v>2053.2441600014254</v>
      </c>
      <c r="BM118" s="91">
        <v>2148.0112365796754</v>
      </c>
      <c r="BN118" s="91">
        <v>2156.1377885308689</v>
      </c>
      <c r="BO118" s="91">
        <v>2224.0927484506947</v>
      </c>
      <c r="BP118" s="91">
        <v>2325.3475498820762</v>
      </c>
      <c r="BQ118" s="91">
        <v>2350.8163672035471</v>
      </c>
      <c r="BR118" s="91">
        <v>2388.7692832334769</v>
      </c>
      <c r="BS118" s="91">
        <v>2392.718214551639</v>
      </c>
      <c r="BT118" s="91">
        <v>2286.4295953344017</v>
      </c>
      <c r="BU118" s="91">
        <v>2186.0700380926337</v>
      </c>
      <c r="BV118" s="91">
        <v>2113.3591786483917</v>
      </c>
      <c r="BW118" s="91">
        <v>2044.3877892951825</v>
      </c>
      <c r="BX118" s="91">
        <v>1947.2155886324008</v>
      </c>
      <c r="BY118" s="91">
        <v>1844.7309162811139</v>
      </c>
      <c r="BZ118" s="91">
        <v>1754.0661493848488</v>
      </c>
      <c r="CA118" s="91">
        <v>1673.4121738184979</v>
      </c>
      <c r="CB118" s="92">
        <v>1580.458896033771</v>
      </c>
    </row>
    <row r="119" spans="1:80" x14ac:dyDescent="0.4">
      <c r="A119" s="89"/>
      <c r="B119" s="171" t="s">
        <v>319</v>
      </c>
      <c r="C119" s="16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v>0</v>
      </c>
      <c r="AI119" s="91">
        <v>0</v>
      </c>
      <c r="AJ119" s="91">
        <v>0</v>
      </c>
      <c r="AK119" s="91">
        <v>0</v>
      </c>
      <c r="AL119" s="91">
        <v>0</v>
      </c>
      <c r="AM119" s="91">
        <v>0</v>
      </c>
      <c r="AN119" s="91">
        <v>0</v>
      </c>
      <c r="AO119" s="91">
        <v>0</v>
      </c>
      <c r="AP119" s="91">
        <v>0</v>
      </c>
      <c r="AQ119" s="91">
        <v>0</v>
      </c>
      <c r="AR119" s="91">
        <v>0</v>
      </c>
      <c r="AS119" s="91">
        <v>0</v>
      </c>
      <c r="AT119" s="91">
        <v>0</v>
      </c>
      <c r="AU119" s="91">
        <v>0</v>
      </c>
      <c r="AV119" s="91">
        <v>0</v>
      </c>
      <c r="AW119" s="91">
        <v>0</v>
      </c>
      <c r="AX119" s="91">
        <v>0</v>
      </c>
      <c r="AY119" s="91">
        <v>0</v>
      </c>
      <c r="AZ119" s="91">
        <v>0</v>
      </c>
      <c r="BA119" s="91">
        <v>0</v>
      </c>
      <c r="BB119" s="91">
        <v>0</v>
      </c>
      <c r="BC119" s="91">
        <v>0</v>
      </c>
      <c r="BD119" s="91">
        <v>0</v>
      </c>
      <c r="BE119" s="91">
        <v>0</v>
      </c>
      <c r="BF119" s="91">
        <v>0</v>
      </c>
      <c r="BG119" s="91">
        <v>0</v>
      </c>
      <c r="BH119" s="91">
        <v>0</v>
      </c>
      <c r="BI119" s="91">
        <v>0</v>
      </c>
      <c r="BJ119" s="91">
        <v>52.259637626683315</v>
      </c>
      <c r="BK119" s="91">
        <v>196.9560179609515</v>
      </c>
      <c r="BL119" s="91">
        <v>421.26891482516737</v>
      </c>
      <c r="BM119" s="91">
        <v>594.84478647340688</v>
      </c>
      <c r="BN119" s="91">
        <v>894.2218983834623</v>
      </c>
      <c r="BO119" s="91">
        <v>729.12555378016282</v>
      </c>
      <c r="BP119" s="91">
        <v>851.39222636107866</v>
      </c>
      <c r="BQ119" s="91">
        <v>819.25538368795151</v>
      </c>
      <c r="BR119" s="91">
        <v>814.75215348366919</v>
      </c>
      <c r="BS119" s="91">
        <v>813.38840414346237</v>
      </c>
      <c r="BT119" s="91">
        <v>892.95951938682163</v>
      </c>
      <c r="BU119" s="91">
        <v>805.47812338697861</v>
      </c>
      <c r="BV119" s="91">
        <v>770.22995963329879</v>
      </c>
      <c r="BW119" s="91">
        <v>625.75218174156612</v>
      </c>
      <c r="BX119" s="91">
        <v>501.16596524363246</v>
      </c>
      <c r="BY119" s="91">
        <v>375.42445906672941</v>
      </c>
      <c r="BZ119" s="91">
        <v>245.98473561116006</v>
      </c>
      <c r="CA119" s="91">
        <v>160.47837105128073</v>
      </c>
      <c r="CB119" s="92">
        <v>104.64532125896778</v>
      </c>
    </row>
    <row r="120" spans="1:80" x14ac:dyDescent="0.4">
      <c r="A120" s="89"/>
      <c r="B120" s="174" t="s">
        <v>320</v>
      </c>
      <c r="C120" s="16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v>1425.8493428046993</v>
      </c>
      <c r="BU120" s="91">
        <v>4592.1458231461993</v>
      </c>
      <c r="BV120" s="91">
        <v>7835.9587870641908</v>
      </c>
      <c r="BW120" s="91">
        <v>10438.407360949643</v>
      </c>
      <c r="BX120" s="91">
        <v>13750.580090526128</v>
      </c>
      <c r="BY120" s="91">
        <v>19037.838709352833</v>
      </c>
      <c r="BZ120" s="91">
        <v>25068.291841962433</v>
      </c>
      <c r="CA120" s="91">
        <v>31488.908481443828</v>
      </c>
      <c r="CB120" s="92">
        <v>38008.5676694797</v>
      </c>
    </row>
    <row r="121" spans="1:80" x14ac:dyDescent="0.4">
      <c r="A121" s="89"/>
      <c r="B121" s="174" t="s">
        <v>321</v>
      </c>
      <c r="C121" s="16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v>66.280947566082105</v>
      </c>
      <c r="BU121" s="91">
        <v>201.90144768176671</v>
      </c>
      <c r="BV121" s="91">
        <v>332.62918627706375</v>
      </c>
      <c r="BW121" s="91">
        <v>418.42089750512918</v>
      </c>
      <c r="BX121" s="91">
        <v>498.71459336286659</v>
      </c>
      <c r="BY121" s="91">
        <v>617.91678908554729</v>
      </c>
      <c r="BZ121" s="91">
        <v>739.48891530695448</v>
      </c>
      <c r="CA121" s="91">
        <v>853.19045947475024</v>
      </c>
      <c r="CB121" s="92">
        <v>955.08173958262034</v>
      </c>
    </row>
    <row r="122" spans="1:80" x14ac:dyDescent="0.4">
      <c r="A122" s="89"/>
      <c r="B122" s="64" t="s">
        <v>322</v>
      </c>
      <c r="C122" s="165" t="s">
        <v>179</v>
      </c>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v>179.24794451815646</v>
      </c>
      <c r="AI122" s="91">
        <v>149.25448297051565</v>
      </c>
      <c r="AJ122" s="91">
        <v>132.25165797095917</v>
      </c>
      <c r="AK122" s="91">
        <v>122.80089254735589</v>
      </c>
      <c r="AL122" s="91">
        <v>117.3142127418165</v>
      </c>
      <c r="AM122" s="91">
        <v>114.76510205180119</v>
      </c>
      <c r="AN122" s="91">
        <v>103.29284889353735</v>
      </c>
      <c r="AO122" s="91">
        <v>102.86194443708364</v>
      </c>
      <c r="AP122" s="91">
        <v>89.133025067001284</v>
      </c>
      <c r="AQ122" s="91">
        <v>84.76076458945623</v>
      </c>
      <c r="AR122" s="91">
        <v>77.364217624928457</v>
      </c>
      <c r="AS122" s="91">
        <v>68.709787959131774</v>
      </c>
      <c r="AT122" s="91">
        <v>65.79552924557683</v>
      </c>
      <c r="AU122" s="91">
        <v>62.202981468376862</v>
      </c>
      <c r="AV122" s="91">
        <v>60.153907910862621</v>
      </c>
      <c r="AW122" s="91">
        <v>59.708965279694823</v>
      </c>
      <c r="AX122" s="91">
        <v>56.541332966313284</v>
      </c>
      <c r="AY122" s="91">
        <v>56.643528963152725</v>
      </c>
      <c r="AZ122" s="91">
        <v>45.271408876395427</v>
      </c>
      <c r="BA122" s="91">
        <v>44.349563871942799</v>
      </c>
      <c r="BB122" s="91">
        <v>42.978040965751589</v>
      </c>
      <c r="BC122" s="91">
        <v>41.167850397263443</v>
      </c>
      <c r="BD122" s="91">
        <v>40.185953105251848</v>
      </c>
      <c r="BE122" s="91">
        <v>41.216188029079007</v>
      </c>
      <c r="BF122" s="91">
        <v>40.642042135375647</v>
      </c>
      <c r="BG122" s="91">
        <v>41.000860220308674</v>
      </c>
      <c r="BH122" s="91">
        <v>40.663541376757678</v>
      </c>
      <c r="BI122" s="91">
        <v>40.004809259710946</v>
      </c>
      <c r="BJ122" s="91">
        <v>43.445493747610385</v>
      </c>
      <c r="BK122" s="91">
        <v>49.154126154146574</v>
      </c>
      <c r="BL122" s="91">
        <v>54.492892165360452</v>
      </c>
      <c r="BM122" s="91">
        <v>56.784920255479271</v>
      </c>
      <c r="BN122" s="91">
        <v>68.025684387188988</v>
      </c>
      <c r="BO122" s="91">
        <v>72.155633243198395</v>
      </c>
      <c r="BP122" s="91">
        <v>84.776869773226849</v>
      </c>
      <c r="BQ122" s="91">
        <v>106.04114510011658</v>
      </c>
      <c r="BR122" s="91">
        <v>96.33712020566162</v>
      </c>
      <c r="BS122" s="91">
        <v>100.69840498861261</v>
      </c>
      <c r="BT122" s="91">
        <v>105.12738749997681</v>
      </c>
      <c r="BU122" s="91">
        <v>108.90537830633232</v>
      </c>
      <c r="BV122" s="91">
        <v>115.29249992360016</v>
      </c>
      <c r="BW122" s="91">
        <v>119.80744640572331</v>
      </c>
      <c r="BX122" s="91">
        <v>120.30249159222231</v>
      </c>
      <c r="BY122" s="91">
        <v>121.84356579675458</v>
      </c>
      <c r="BZ122" s="91">
        <v>124.41692478744228</v>
      </c>
      <c r="CA122" s="91">
        <v>119.64565495329953</v>
      </c>
      <c r="CB122" s="92">
        <v>123.25132520214555</v>
      </c>
    </row>
    <row r="123" spans="1:80" ht="26.25" customHeight="1" x14ac:dyDescent="0.4">
      <c r="A123" s="89"/>
      <c r="B123" s="96" t="s">
        <v>323</v>
      </c>
      <c r="C123" s="165" t="s">
        <v>182</v>
      </c>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v>0</v>
      </c>
      <c r="AI123" s="91">
        <v>0</v>
      </c>
      <c r="AJ123" s="91">
        <v>0</v>
      </c>
      <c r="AK123" s="91">
        <v>0</v>
      </c>
      <c r="AL123" s="91">
        <v>0</v>
      </c>
      <c r="AM123" s="91">
        <v>0</v>
      </c>
      <c r="AN123" s="91">
        <v>0</v>
      </c>
      <c r="AO123" s="91">
        <v>0</v>
      </c>
      <c r="AP123" s="91">
        <v>0</v>
      </c>
      <c r="AQ123" s="91">
        <v>0</v>
      </c>
      <c r="AR123" s="91">
        <v>0</v>
      </c>
      <c r="AS123" s="91">
        <v>0</v>
      </c>
      <c r="AT123" s="91">
        <v>0</v>
      </c>
      <c r="AU123" s="91">
        <v>0</v>
      </c>
      <c r="AV123" s="91">
        <v>0</v>
      </c>
      <c r="AW123" s="91">
        <v>0</v>
      </c>
      <c r="AX123" s="91">
        <v>0</v>
      </c>
      <c r="AY123" s="91">
        <v>0</v>
      </c>
      <c r="AZ123" s="91">
        <v>0</v>
      </c>
      <c r="BA123" s="91">
        <v>0</v>
      </c>
      <c r="BB123" s="91">
        <v>0</v>
      </c>
      <c r="BC123" s="91">
        <v>0</v>
      </c>
      <c r="BD123" s="91">
        <v>0</v>
      </c>
      <c r="BE123" s="91">
        <v>0</v>
      </c>
      <c r="BF123" s="91">
        <v>0</v>
      </c>
      <c r="BG123" s="91">
        <v>0</v>
      </c>
      <c r="BH123" s="91">
        <v>0</v>
      </c>
      <c r="BI123" s="91">
        <v>0</v>
      </c>
      <c r="BJ123" s="91">
        <v>0</v>
      </c>
      <c r="BK123" s="91">
        <v>0</v>
      </c>
      <c r="BL123" s="91">
        <v>11.912232619261701</v>
      </c>
      <c r="BM123" s="91">
        <v>0.29944345763401425</v>
      </c>
      <c r="BN123" s="91">
        <v>-2.076210541183579</v>
      </c>
      <c r="BO123" s="91">
        <v>5.953787004659385</v>
      </c>
      <c r="BP123" s="91">
        <v>2.3066024399870697</v>
      </c>
      <c r="BQ123" s="91">
        <v>2.8220980123350112</v>
      </c>
      <c r="BR123" s="91">
        <v>1.9698180596612007</v>
      </c>
      <c r="BS123" s="91">
        <v>2.9810155640701033</v>
      </c>
      <c r="BT123" s="91">
        <v>2.0590378328113457</v>
      </c>
      <c r="BU123" s="91">
        <v>3.3979908492337323</v>
      </c>
      <c r="BV123" s="91">
        <v>2.9243883594485705</v>
      </c>
      <c r="BW123" s="91">
        <v>3.7450274128340055</v>
      </c>
      <c r="BX123" s="91">
        <v>3.672671983454916</v>
      </c>
      <c r="BY123" s="91">
        <v>3.5966035388594024</v>
      </c>
      <c r="BZ123" s="91">
        <v>3.5220238919584084</v>
      </c>
      <c r="CA123" s="91">
        <v>3.4504562882339456</v>
      </c>
      <c r="CB123" s="92">
        <v>3.3790919711997769</v>
      </c>
    </row>
    <row r="124" spans="1:80" x14ac:dyDescent="0.4">
      <c r="A124" s="89"/>
      <c r="B124" s="50" t="s">
        <v>232</v>
      </c>
      <c r="C124" s="165" t="s">
        <v>189</v>
      </c>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v>0</v>
      </c>
      <c r="AI124" s="91">
        <v>0</v>
      </c>
      <c r="AJ124" s="91">
        <v>0</v>
      </c>
      <c r="AK124" s="91">
        <v>0</v>
      </c>
      <c r="AL124" s="91">
        <v>0</v>
      </c>
      <c r="AM124" s="91">
        <v>0</v>
      </c>
      <c r="AN124" s="91">
        <v>0</v>
      </c>
      <c r="AO124" s="91">
        <v>0</v>
      </c>
      <c r="AP124" s="91">
        <v>0</v>
      </c>
      <c r="AQ124" s="91">
        <v>0</v>
      </c>
      <c r="AR124" s="91">
        <v>0</v>
      </c>
      <c r="AS124" s="91">
        <v>0</v>
      </c>
      <c r="AT124" s="91">
        <v>0</v>
      </c>
      <c r="AU124" s="91">
        <v>0</v>
      </c>
      <c r="AV124" s="91">
        <v>0</v>
      </c>
      <c r="AW124" s="91">
        <v>0</v>
      </c>
      <c r="AX124" s="91">
        <v>0</v>
      </c>
      <c r="AY124" s="91">
        <v>0</v>
      </c>
      <c r="AZ124" s="91">
        <v>0</v>
      </c>
      <c r="BA124" s="91">
        <v>0</v>
      </c>
      <c r="BB124" s="91">
        <v>0</v>
      </c>
      <c r="BC124" s="91">
        <v>0</v>
      </c>
      <c r="BD124" s="91">
        <v>0</v>
      </c>
      <c r="BE124" s="91">
        <v>0</v>
      </c>
      <c r="BF124" s="91">
        <v>0</v>
      </c>
      <c r="BG124" s="91">
        <v>0</v>
      </c>
      <c r="BH124" s="91">
        <v>0</v>
      </c>
      <c r="BI124" s="91">
        <v>0</v>
      </c>
      <c r="BJ124" s="91">
        <v>0</v>
      </c>
      <c r="BK124" s="91">
        <v>0</v>
      </c>
      <c r="BL124" s="91">
        <v>0</v>
      </c>
      <c r="BM124" s="91">
        <v>0</v>
      </c>
      <c r="BN124" s="91">
        <v>0</v>
      </c>
      <c r="BO124" s="91">
        <v>0</v>
      </c>
      <c r="BP124" s="91">
        <v>0</v>
      </c>
      <c r="BQ124" s="91">
        <v>0</v>
      </c>
      <c r="BR124" s="91">
        <v>0</v>
      </c>
      <c r="BS124" s="91">
        <v>0</v>
      </c>
      <c r="BT124" s="91">
        <v>0</v>
      </c>
      <c r="BU124" s="91">
        <v>0</v>
      </c>
      <c r="BV124" s="91">
        <v>0.13827000145191939</v>
      </c>
      <c r="BW124" s="91">
        <v>0.43431395144946555</v>
      </c>
      <c r="BX124" s="91">
        <v>0.69338796396401869</v>
      </c>
      <c r="BY124" s="91">
        <v>0.97684804091737598</v>
      </c>
      <c r="BZ124" s="91">
        <v>1.210575159512604</v>
      </c>
      <c r="CA124" s="91">
        <v>1.4060914897822263</v>
      </c>
      <c r="CB124" s="92">
        <v>1.5754259455605946</v>
      </c>
    </row>
    <row r="125" spans="1:80" x14ac:dyDescent="0.4">
      <c r="A125" s="89"/>
      <c r="B125" s="96" t="s">
        <v>233</v>
      </c>
      <c r="C125" s="165" t="s">
        <v>189</v>
      </c>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v>0</v>
      </c>
      <c r="AI125" s="91">
        <v>0</v>
      </c>
      <c r="AJ125" s="91">
        <v>0</v>
      </c>
      <c r="AK125" s="91">
        <v>0</v>
      </c>
      <c r="AL125" s="91">
        <v>0</v>
      </c>
      <c r="AM125" s="91">
        <v>0</v>
      </c>
      <c r="AN125" s="91">
        <v>0</v>
      </c>
      <c r="AO125" s="91">
        <v>0</v>
      </c>
      <c r="AP125" s="91">
        <v>0</v>
      </c>
      <c r="AQ125" s="91">
        <v>0</v>
      </c>
      <c r="AR125" s="91">
        <v>0</v>
      </c>
      <c r="AS125" s="91">
        <v>0</v>
      </c>
      <c r="AT125" s="91">
        <v>0</v>
      </c>
      <c r="AU125" s="91">
        <v>0</v>
      </c>
      <c r="AV125" s="91">
        <v>0</v>
      </c>
      <c r="AW125" s="91">
        <v>0</v>
      </c>
      <c r="AX125" s="91">
        <v>0</v>
      </c>
      <c r="AY125" s="91">
        <v>0</v>
      </c>
      <c r="AZ125" s="91">
        <v>0</v>
      </c>
      <c r="BA125" s="91">
        <v>0</v>
      </c>
      <c r="BB125" s="91">
        <v>0</v>
      </c>
      <c r="BC125" s="91">
        <v>0</v>
      </c>
      <c r="BD125" s="91">
        <v>0</v>
      </c>
      <c r="BE125" s="91">
        <v>0</v>
      </c>
      <c r="BF125" s="91">
        <v>0</v>
      </c>
      <c r="BG125" s="91">
        <v>0</v>
      </c>
      <c r="BH125" s="91">
        <v>0</v>
      </c>
      <c r="BI125" s="91">
        <v>0</v>
      </c>
      <c r="BJ125" s="91">
        <v>0.30615454859131369</v>
      </c>
      <c r="BK125" s="91">
        <v>0</v>
      </c>
      <c r="BL125" s="91">
        <v>0</v>
      </c>
      <c r="BM125" s="91">
        <v>0</v>
      </c>
      <c r="BN125" s="91">
        <v>0</v>
      </c>
      <c r="BO125" s="91">
        <v>0</v>
      </c>
      <c r="BP125" s="91">
        <v>0</v>
      </c>
      <c r="BQ125" s="91">
        <v>0</v>
      </c>
      <c r="BR125" s="91">
        <v>0</v>
      </c>
      <c r="BS125" s="91">
        <v>5.4199943395800291E-3</v>
      </c>
      <c r="BT125" s="91">
        <v>7.9419517054101184E-3</v>
      </c>
      <c r="BU125" s="91">
        <v>3.6433019139378237E-3</v>
      </c>
      <c r="BV125" s="91">
        <v>4.076674758490122E-3</v>
      </c>
      <c r="BW125" s="91">
        <v>3.5752071147783226E-3</v>
      </c>
      <c r="BX125" s="91">
        <v>3.5130810443849557E-3</v>
      </c>
      <c r="BY125" s="91">
        <v>3.434545331883347E-3</v>
      </c>
      <c r="BZ125" s="91">
        <v>3.3853307671797631E-3</v>
      </c>
      <c r="CA125" s="91">
        <v>3.3543615393940743E-3</v>
      </c>
      <c r="CB125" s="92">
        <v>3.2836322953155683E-3</v>
      </c>
    </row>
    <row r="126" spans="1:80" x14ac:dyDescent="0.4">
      <c r="A126" s="89"/>
      <c r="B126" s="50" t="s">
        <v>308</v>
      </c>
      <c r="C126" s="165" t="s">
        <v>179</v>
      </c>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v>1179.6065001787827</v>
      </c>
      <c r="AI126" s="91">
        <v>981.87061622153715</v>
      </c>
      <c r="AJ126" s="91">
        <v>955.37205595505429</v>
      </c>
      <c r="AK126" s="91">
        <v>1002.0426882230857</v>
      </c>
      <c r="AL126" s="91">
        <v>1003.9750326444656</v>
      </c>
      <c r="AM126" s="91">
        <v>987.89519931307427</v>
      </c>
      <c r="AN126" s="91">
        <v>1024.8107304261764</v>
      </c>
      <c r="AO126" s="91">
        <v>1086.5056308097835</v>
      </c>
      <c r="AP126" s="91">
        <v>1088.6177701534489</v>
      </c>
      <c r="AQ126" s="91">
        <v>1071.9793409512886</v>
      </c>
      <c r="AR126" s="91">
        <v>1049.3048009400745</v>
      </c>
      <c r="AS126" s="91">
        <v>1041.5197910678958</v>
      </c>
      <c r="AT126" s="91">
        <v>1249.2367456480233</v>
      </c>
      <c r="AU126" s="91">
        <v>1399.4976600680905</v>
      </c>
      <c r="AV126" s="91">
        <v>1619.3490792559116</v>
      </c>
      <c r="AW126" s="91">
        <v>1728.5566874996168</v>
      </c>
      <c r="AX126" s="91">
        <v>1509.8310851127192</v>
      </c>
      <c r="AY126" s="91">
        <v>1604.4279358906463</v>
      </c>
      <c r="AZ126" s="91">
        <v>1701.283458453087</v>
      </c>
      <c r="BA126" s="91">
        <v>1628.0312436183951</v>
      </c>
      <c r="BB126" s="91">
        <v>1566.2067588396442</v>
      </c>
      <c r="BC126" s="91">
        <v>1547.5812645129661</v>
      </c>
      <c r="BD126" s="91">
        <v>1730.0315130566032</v>
      </c>
      <c r="BE126" s="91">
        <v>1515.4692035556227</v>
      </c>
      <c r="BF126" s="91">
        <v>0</v>
      </c>
      <c r="BG126" s="91">
        <v>0</v>
      </c>
      <c r="BH126" s="91">
        <v>0</v>
      </c>
      <c r="BI126" s="91">
        <v>0</v>
      </c>
      <c r="BJ126" s="91">
        <v>0</v>
      </c>
      <c r="BK126" s="91">
        <v>0</v>
      </c>
      <c r="BL126" s="91">
        <v>0</v>
      </c>
      <c r="BM126" s="91">
        <v>0</v>
      </c>
      <c r="BN126" s="91">
        <v>0</v>
      </c>
      <c r="BO126" s="91">
        <v>0</v>
      </c>
      <c r="BP126" s="91">
        <v>0</v>
      </c>
      <c r="BQ126" s="91">
        <v>0</v>
      </c>
      <c r="BR126" s="91">
        <v>0</v>
      </c>
      <c r="BS126" s="91">
        <v>0</v>
      </c>
      <c r="BT126" s="91">
        <v>0</v>
      </c>
      <c r="BU126" s="91">
        <v>0</v>
      </c>
      <c r="BV126" s="91">
        <v>0</v>
      </c>
      <c r="BW126" s="91">
        <v>0</v>
      </c>
      <c r="BX126" s="91">
        <v>0</v>
      </c>
      <c r="BY126" s="91">
        <v>0</v>
      </c>
      <c r="BZ126" s="91">
        <v>0</v>
      </c>
      <c r="CA126" s="91">
        <v>0</v>
      </c>
      <c r="CB126" s="92">
        <v>0</v>
      </c>
    </row>
    <row r="127" spans="1:80" x14ac:dyDescent="0.4">
      <c r="A127" s="89"/>
      <c r="B127" s="50" t="s">
        <v>324</v>
      </c>
      <c r="C127" s="165" t="s">
        <v>179</v>
      </c>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v>0</v>
      </c>
      <c r="AI127" s="91">
        <v>0</v>
      </c>
      <c r="AJ127" s="91">
        <v>0</v>
      </c>
      <c r="AK127" s="91">
        <v>0</v>
      </c>
      <c r="AL127" s="91">
        <v>0</v>
      </c>
      <c r="AM127" s="91">
        <v>0</v>
      </c>
      <c r="AN127" s="91">
        <v>0</v>
      </c>
      <c r="AO127" s="91">
        <v>0</v>
      </c>
      <c r="AP127" s="91">
        <v>0</v>
      </c>
      <c r="AQ127" s="91">
        <v>0</v>
      </c>
      <c r="AR127" s="91">
        <v>0</v>
      </c>
      <c r="AS127" s="91">
        <v>0</v>
      </c>
      <c r="AT127" s="91">
        <v>0</v>
      </c>
      <c r="AU127" s="91">
        <v>0</v>
      </c>
      <c r="AV127" s="91">
        <v>0</v>
      </c>
      <c r="AW127" s="91">
        <v>0</v>
      </c>
      <c r="AX127" s="91">
        <v>0</v>
      </c>
      <c r="AY127" s="91">
        <v>0</v>
      </c>
      <c r="AZ127" s="91">
        <v>0</v>
      </c>
      <c r="BA127" s="91">
        <v>289.12221237722446</v>
      </c>
      <c r="BB127" s="91">
        <v>290.33622934827503</v>
      </c>
      <c r="BC127" s="91">
        <v>1129.674254735414</v>
      </c>
      <c r="BD127" s="91">
        <v>2552.2274921583594</v>
      </c>
      <c r="BE127" s="91">
        <v>2421.7935912921967</v>
      </c>
      <c r="BF127" s="91">
        <v>2401.8773810318189</v>
      </c>
      <c r="BG127" s="91">
        <v>2644.6747980872674</v>
      </c>
      <c r="BH127" s="91">
        <v>2634.6516256237546</v>
      </c>
      <c r="BI127" s="91">
        <v>2597.3868308714368</v>
      </c>
      <c r="BJ127" s="91">
        <v>2568.076433324652</v>
      </c>
      <c r="BK127" s="91">
        <v>2570.1092911423693</v>
      </c>
      <c r="BL127" s="91">
        <v>3269.3406196362239</v>
      </c>
      <c r="BM127" s="91">
        <v>3256.9444199381533</v>
      </c>
      <c r="BN127" s="91">
        <v>3230.9847465669027</v>
      </c>
      <c r="BO127" s="91">
        <v>2478.6432204251109</v>
      </c>
      <c r="BP127" s="91">
        <v>2422.8034181651724</v>
      </c>
      <c r="BQ127" s="91">
        <v>2372.4983254733452</v>
      </c>
      <c r="BR127" s="91">
        <v>2314.4857168087888</v>
      </c>
      <c r="BS127" s="91">
        <v>2247.3062236412848</v>
      </c>
      <c r="BT127" s="91">
        <v>2169.5490473890973</v>
      </c>
      <c r="BU127" s="91">
        <v>2105.3358222369993</v>
      </c>
      <c r="BV127" s="91">
        <v>2033.631670472384</v>
      </c>
      <c r="BW127" s="91">
        <v>1969.7804778422535</v>
      </c>
      <c r="BX127" s="91">
        <v>1911.5506021321671</v>
      </c>
      <c r="BY127" s="91">
        <v>1892.6215817100026</v>
      </c>
      <c r="BZ127" s="91">
        <v>1884.2415139153209</v>
      </c>
      <c r="CA127" s="91">
        <v>1881.2669177160551</v>
      </c>
      <c r="CB127" s="92">
        <v>1879.6833938424281</v>
      </c>
    </row>
    <row r="128" spans="1:80" ht="24.75" customHeight="1" x14ac:dyDescent="0.4">
      <c r="A128" s="89"/>
      <c r="B128" s="66" t="s">
        <v>325</v>
      </c>
      <c r="C128" s="95"/>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f t="shared" ref="AH128:CB128" si="6">SUM(AH82:AH127)-AH115-AH114-AH98-AH95-AH83</f>
        <v>45260.623254018414</v>
      </c>
      <c r="AI128" s="114">
        <f t="shared" si="6"/>
        <v>44647.013921950216</v>
      </c>
      <c r="AJ128" s="114">
        <f t="shared" si="6"/>
        <v>44875.606867542061</v>
      </c>
      <c r="AK128" s="114">
        <f t="shared" si="6"/>
        <v>48067.062771280696</v>
      </c>
      <c r="AL128" s="114">
        <f t="shared" si="6"/>
        <v>50281.37290829698</v>
      </c>
      <c r="AM128" s="114">
        <f t="shared" si="6"/>
        <v>52151.276125265511</v>
      </c>
      <c r="AN128" s="114">
        <f t="shared" si="6"/>
        <v>52575.769786219964</v>
      </c>
      <c r="AO128" s="114">
        <f t="shared" si="6"/>
        <v>54651.072164551304</v>
      </c>
      <c r="AP128" s="114">
        <f t="shared" si="6"/>
        <v>56565.602438806716</v>
      </c>
      <c r="AQ128" s="114">
        <f t="shared" si="6"/>
        <v>56708.949414521303</v>
      </c>
      <c r="AR128" s="114">
        <f t="shared" si="6"/>
        <v>55799.23136051168</v>
      </c>
      <c r="AS128" s="114">
        <f t="shared" si="6"/>
        <v>56514.699603139503</v>
      </c>
      <c r="AT128" s="114">
        <f t="shared" si="6"/>
        <v>58281.80500144609</v>
      </c>
      <c r="AU128" s="114">
        <f t="shared" si="6"/>
        <v>61666.339520802263</v>
      </c>
      <c r="AV128" s="114">
        <f t="shared" si="6"/>
        <v>65548.198773684882</v>
      </c>
      <c r="AW128" s="114">
        <f t="shared" si="6"/>
        <v>68862.474431190101</v>
      </c>
      <c r="AX128" s="114">
        <f t="shared" si="6"/>
        <v>69710.92894008341</v>
      </c>
      <c r="AY128" s="114">
        <f t="shared" si="6"/>
        <v>70481.236177300772</v>
      </c>
      <c r="AZ128" s="114">
        <f t="shared" si="6"/>
        <v>71457.2865310981</v>
      </c>
      <c r="BA128" s="114">
        <f t="shared" si="6"/>
        <v>73933.279377785133</v>
      </c>
      <c r="BB128" s="114">
        <f t="shared" si="6"/>
        <v>75844.923667876224</v>
      </c>
      <c r="BC128" s="114">
        <f t="shared" si="6"/>
        <v>80185.33257521948</v>
      </c>
      <c r="BD128" s="114">
        <f t="shared" si="6"/>
        <v>83264.829750237244</v>
      </c>
      <c r="BE128" s="114">
        <f t="shared" si="6"/>
        <v>88247.958097841969</v>
      </c>
      <c r="BF128" s="114">
        <f t="shared" si="6"/>
        <v>89192.223400560571</v>
      </c>
      <c r="BG128" s="114">
        <f t="shared" si="6"/>
        <v>91616.465983773669</v>
      </c>
      <c r="BH128" s="114">
        <f t="shared" si="6"/>
        <v>95499.359072943873</v>
      </c>
      <c r="BI128" s="114">
        <f t="shared" si="6"/>
        <v>98820.890809549179</v>
      </c>
      <c r="BJ128" s="114">
        <f t="shared" si="6"/>
        <v>99324.202934481975</v>
      </c>
      <c r="BK128" s="114">
        <f t="shared" si="6"/>
        <v>103314.8204538857</v>
      </c>
      <c r="BL128" s="114">
        <f t="shared" si="6"/>
        <v>109411.67429878826</v>
      </c>
      <c r="BM128" s="114">
        <f t="shared" si="6"/>
        <v>115049.81705077879</v>
      </c>
      <c r="BN128" s="114">
        <f t="shared" si="6"/>
        <v>117475.56429200986</v>
      </c>
      <c r="BO128" s="114">
        <f t="shared" si="6"/>
        <v>120170.79699836635</v>
      </c>
      <c r="BP128" s="114">
        <f t="shared" si="6"/>
        <v>124148.08781346807</v>
      </c>
      <c r="BQ128" s="114">
        <f t="shared" si="6"/>
        <v>122707.37290191962</v>
      </c>
      <c r="BR128" s="114">
        <f t="shared" si="6"/>
        <v>124764.50604357969</v>
      </c>
      <c r="BS128" s="114">
        <f t="shared" si="6"/>
        <v>126148.72694234965</v>
      </c>
      <c r="BT128" s="114">
        <f t="shared" si="6"/>
        <v>124956.46643445156</v>
      </c>
      <c r="BU128" s="114">
        <f t="shared" si="6"/>
        <v>124799.93429808879</v>
      </c>
      <c r="BV128" s="114">
        <f t="shared" si="6"/>
        <v>124325.55838630264</v>
      </c>
      <c r="BW128" s="114">
        <f t="shared" si="6"/>
        <v>124126.93031826503</v>
      </c>
      <c r="BX128" s="114">
        <f t="shared" si="6"/>
        <v>123764.23773115639</v>
      </c>
      <c r="BY128" s="114">
        <f t="shared" si="6"/>
        <v>125972.1163081027</v>
      </c>
      <c r="BZ128" s="114">
        <f t="shared" si="6"/>
        <v>129269.97147034838</v>
      </c>
      <c r="CA128" s="114">
        <f t="shared" si="6"/>
        <v>132826.9613530495</v>
      </c>
      <c r="CB128" s="115">
        <f t="shared" si="6"/>
        <v>135503.12578494661</v>
      </c>
    </row>
    <row r="129" spans="1:80" x14ac:dyDescent="0.4">
      <c r="A129" s="89"/>
      <c r="B129" s="166" t="s">
        <v>293</v>
      </c>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f t="shared" ref="AH129:CB129" si="7">AH128-AH99-AH126-AH89-AH106</f>
        <v>43165.106216533008</v>
      </c>
      <c r="AI129" s="114">
        <f t="shared" si="7"/>
        <v>42731.628164552036</v>
      </c>
      <c r="AJ129" s="114">
        <f t="shared" si="7"/>
        <v>42855.593985189538</v>
      </c>
      <c r="AK129" s="114">
        <f t="shared" si="7"/>
        <v>45635.45258652835</v>
      </c>
      <c r="AL129" s="114">
        <f t="shared" si="7"/>
        <v>47627.572791513914</v>
      </c>
      <c r="AM129" s="114">
        <f t="shared" si="7"/>
        <v>49253.548945795264</v>
      </c>
      <c r="AN129" s="114">
        <f t="shared" si="7"/>
        <v>49363.230126061513</v>
      </c>
      <c r="AO129" s="114">
        <f t="shared" si="7"/>
        <v>51040.209378557032</v>
      </c>
      <c r="AP129" s="114">
        <f t="shared" si="7"/>
        <v>52582.20610333146</v>
      </c>
      <c r="AQ129" s="114">
        <f t="shared" si="7"/>
        <v>52512.274829609254</v>
      </c>
      <c r="AR129" s="114">
        <f t="shared" si="7"/>
        <v>51632.572814394131</v>
      </c>
      <c r="AS129" s="114">
        <f t="shared" si="7"/>
        <v>51872.941142959797</v>
      </c>
      <c r="AT129" s="114">
        <f t="shared" si="7"/>
        <v>53038.660661702699</v>
      </c>
      <c r="AU129" s="114">
        <f t="shared" si="7"/>
        <v>56873.343635535377</v>
      </c>
      <c r="AV129" s="114">
        <f t="shared" si="7"/>
        <v>60083.017449563296</v>
      </c>
      <c r="AW129" s="114">
        <f t="shared" si="7"/>
        <v>62782.055585216069</v>
      </c>
      <c r="AX129" s="114">
        <f t="shared" si="7"/>
        <v>63839.140946720421</v>
      </c>
      <c r="AY129" s="114">
        <f t="shared" si="7"/>
        <v>64931.735869194294</v>
      </c>
      <c r="AZ129" s="114">
        <f t="shared" si="7"/>
        <v>66014.544092643802</v>
      </c>
      <c r="BA129" s="114">
        <f t="shared" si="7"/>
        <v>68696.544197585099</v>
      </c>
      <c r="BB129" s="114">
        <f t="shared" si="7"/>
        <v>70834.296341380978</v>
      </c>
      <c r="BC129" s="114">
        <f t="shared" si="7"/>
        <v>75251.67374271233</v>
      </c>
      <c r="BD129" s="114">
        <f t="shared" si="7"/>
        <v>77722.827305305647</v>
      </c>
      <c r="BE129" s="114">
        <f t="shared" si="7"/>
        <v>82738.728300560848</v>
      </c>
      <c r="BF129" s="114">
        <f t="shared" si="7"/>
        <v>85793.464705711274</v>
      </c>
      <c r="BG129" s="114">
        <f t="shared" si="7"/>
        <v>88491.287407273645</v>
      </c>
      <c r="BH129" s="114">
        <f t="shared" si="7"/>
        <v>92459.669268182479</v>
      </c>
      <c r="BI129" s="114">
        <f t="shared" si="7"/>
        <v>95801.313219914096</v>
      </c>
      <c r="BJ129" s="114">
        <f t="shared" si="7"/>
        <v>96148.444999350599</v>
      </c>
      <c r="BK129" s="114">
        <f t="shared" si="7"/>
        <v>100141.24622152696</v>
      </c>
      <c r="BL129" s="114">
        <f t="shared" si="7"/>
        <v>106154.69475905714</v>
      </c>
      <c r="BM129" s="114">
        <f t="shared" si="7"/>
        <v>111728.82256103579</v>
      </c>
      <c r="BN129" s="114">
        <f t="shared" si="7"/>
        <v>114137.25138416642</v>
      </c>
      <c r="BO129" s="114">
        <f t="shared" si="7"/>
        <v>116925.14472781957</v>
      </c>
      <c r="BP129" s="114">
        <f t="shared" si="7"/>
        <v>121060.29157673942</v>
      </c>
      <c r="BQ129" s="114">
        <f t="shared" si="7"/>
        <v>122035.12175902944</v>
      </c>
      <c r="BR129" s="114">
        <f t="shared" si="7"/>
        <v>124095.45188507643</v>
      </c>
      <c r="BS129" s="114">
        <f t="shared" si="7"/>
        <v>125474.75088351009</v>
      </c>
      <c r="BT129" s="114">
        <f t="shared" si="7"/>
        <v>124291.93580316068</v>
      </c>
      <c r="BU129" s="114">
        <f t="shared" si="7"/>
        <v>124118.37358601172</v>
      </c>
      <c r="BV129" s="114">
        <f t="shared" si="7"/>
        <v>123848.58743955946</v>
      </c>
      <c r="BW129" s="114">
        <f t="shared" si="7"/>
        <v>123879.93031826503</v>
      </c>
      <c r="BX129" s="114">
        <f t="shared" si="7"/>
        <v>123764.23773115639</v>
      </c>
      <c r="BY129" s="114">
        <f t="shared" si="7"/>
        <v>125972.1163081027</v>
      </c>
      <c r="BZ129" s="114">
        <f t="shared" si="7"/>
        <v>129269.97147034838</v>
      </c>
      <c r="CA129" s="114">
        <f t="shared" si="7"/>
        <v>132826.9613530495</v>
      </c>
      <c r="CB129" s="115">
        <f t="shared" si="7"/>
        <v>135503.12578494661</v>
      </c>
    </row>
    <row r="130" spans="1:80" x14ac:dyDescent="0.4">
      <c r="A130" s="89"/>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5"/>
    </row>
    <row r="131" spans="1:80" s="66" customFormat="1" ht="26.25" customHeight="1" x14ac:dyDescent="0.4">
      <c r="A131" s="100"/>
      <c r="B131" s="66" t="s">
        <v>244</v>
      </c>
      <c r="C131" s="175"/>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f t="shared" ref="AH131:CB131" si="8">SUM(AH16,AH78,AH128)</f>
        <v>76897.368198289114</v>
      </c>
      <c r="AI131" s="129">
        <f t="shared" si="8"/>
        <v>77848.899500176398</v>
      </c>
      <c r="AJ131" s="129">
        <f t="shared" si="8"/>
        <v>78857.000036986079</v>
      </c>
      <c r="AK131" s="129">
        <f t="shared" si="8"/>
        <v>87214.799744957767</v>
      </c>
      <c r="AL131" s="129">
        <f t="shared" si="8"/>
        <v>92760.523986273416</v>
      </c>
      <c r="AM131" s="129">
        <f t="shared" si="8"/>
        <v>98899.69442927718</v>
      </c>
      <c r="AN131" s="129">
        <f t="shared" si="8"/>
        <v>101309.25539993921</v>
      </c>
      <c r="AO131" s="129">
        <f t="shared" si="8"/>
        <v>104788.87480401891</v>
      </c>
      <c r="AP131" s="129">
        <f t="shared" si="8"/>
        <v>108206.66855310785</v>
      </c>
      <c r="AQ131" s="129">
        <f t="shared" si="8"/>
        <v>106540.09711838457</v>
      </c>
      <c r="AR131" s="129">
        <f t="shared" si="8"/>
        <v>101328.66686903726</v>
      </c>
      <c r="AS131" s="129">
        <f t="shared" si="8"/>
        <v>99993.677527618871</v>
      </c>
      <c r="AT131" s="129">
        <f t="shared" si="8"/>
        <v>103716.33365286309</v>
      </c>
      <c r="AU131" s="129">
        <f t="shared" si="8"/>
        <v>115073.58657093851</v>
      </c>
      <c r="AV131" s="129">
        <f t="shared" si="8"/>
        <v>127299.64111169691</v>
      </c>
      <c r="AW131" s="129">
        <f t="shared" si="8"/>
        <v>136101.91246022651</v>
      </c>
      <c r="AX131" s="129">
        <f t="shared" si="8"/>
        <v>138293.99133491502</v>
      </c>
      <c r="AY131" s="129">
        <f t="shared" si="8"/>
        <v>140458.24889001535</v>
      </c>
      <c r="AZ131" s="129">
        <f t="shared" si="8"/>
        <v>140448.66305103572</v>
      </c>
      <c r="BA131" s="129">
        <f t="shared" si="8"/>
        <v>141569.47651422443</v>
      </c>
      <c r="BB131" s="129">
        <f t="shared" si="8"/>
        <v>142710.56751217481</v>
      </c>
      <c r="BC131" s="129">
        <f t="shared" si="8"/>
        <v>147328.73285842058</v>
      </c>
      <c r="BD131" s="129">
        <f t="shared" si="8"/>
        <v>147907.0693784226</v>
      </c>
      <c r="BE131" s="129">
        <f t="shared" si="8"/>
        <v>153769.88938328854</v>
      </c>
      <c r="BF131" s="129">
        <f t="shared" si="8"/>
        <v>155344.92050010903</v>
      </c>
      <c r="BG131" s="129">
        <f t="shared" si="8"/>
        <v>146054.69772691821</v>
      </c>
      <c r="BH131" s="129">
        <f t="shared" si="8"/>
        <v>149153.61217396526</v>
      </c>
      <c r="BI131" s="129">
        <f t="shared" si="8"/>
        <v>151777.79302716284</v>
      </c>
      <c r="BJ131" s="129">
        <f t="shared" si="8"/>
        <v>151933.94728680179</v>
      </c>
      <c r="BK131" s="129">
        <f t="shared" si="8"/>
        <v>156723.05265626142</v>
      </c>
      <c r="BL131" s="129">
        <f t="shared" si="8"/>
        <v>164341.56645055473</v>
      </c>
      <c r="BM131" s="129">
        <f t="shared" si="8"/>
        <v>176260.96889702627</v>
      </c>
      <c r="BN131" s="129">
        <f t="shared" si="8"/>
        <v>179565.897835927</v>
      </c>
      <c r="BO131" s="129">
        <f t="shared" si="8"/>
        <v>183323.5993546473</v>
      </c>
      <c r="BP131" s="129">
        <f t="shared" si="8"/>
        <v>188203.1070628461</v>
      </c>
      <c r="BQ131" s="129">
        <f t="shared" si="8"/>
        <v>181957.28881130478</v>
      </c>
      <c r="BR131" s="129">
        <f t="shared" si="8"/>
        <v>183994.17657518209</v>
      </c>
      <c r="BS131" s="129">
        <f t="shared" si="8"/>
        <v>186233.39802138886</v>
      </c>
      <c r="BT131" s="129">
        <f t="shared" si="8"/>
        <v>184107.34912074095</v>
      </c>
      <c r="BU131" s="129">
        <f t="shared" si="8"/>
        <v>185431.27942694863</v>
      </c>
      <c r="BV131" s="129">
        <f t="shared" si="8"/>
        <v>187408.95556428871</v>
      </c>
      <c r="BW131" s="129">
        <f t="shared" si="8"/>
        <v>192001.05334838666</v>
      </c>
      <c r="BX131" s="129">
        <f t="shared" si="8"/>
        <v>184674.98650712779</v>
      </c>
      <c r="BY131" s="129">
        <f t="shared" si="8"/>
        <v>187078.65299252927</v>
      </c>
      <c r="BZ131" s="129">
        <f t="shared" si="8"/>
        <v>191346.02792868749</v>
      </c>
      <c r="CA131" s="129">
        <f t="shared" si="8"/>
        <v>196427.69830659556</v>
      </c>
      <c r="CB131" s="132">
        <f t="shared" si="8"/>
        <v>201097.78834820903</v>
      </c>
    </row>
    <row r="132" spans="1:80" x14ac:dyDescent="0.4">
      <c r="A132" s="89"/>
      <c r="B132" s="166" t="s">
        <v>293</v>
      </c>
      <c r="AH132" s="129">
        <f t="shared" ref="AH132:CB132" si="9">AH17+AH79+AH129</f>
        <v>63150.958324157007</v>
      </c>
      <c r="AI132" s="129">
        <f t="shared" si="9"/>
        <v>61302.048112565026</v>
      </c>
      <c r="AJ132" s="129">
        <f t="shared" si="9"/>
        <v>63244.741769302564</v>
      </c>
      <c r="AK132" s="129">
        <f t="shared" si="9"/>
        <v>69981.852841741857</v>
      </c>
      <c r="AL132" s="129">
        <f t="shared" si="9"/>
        <v>74493.332575217035</v>
      </c>
      <c r="AM132" s="129">
        <f t="shared" si="9"/>
        <v>79448.513990649022</v>
      </c>
      <c r="AN132" s="129">
        <f t="shared" si="9"/>
        <v>81067.113131186372</v>
      </c>
      <c r="AO132" s="129">
        <f t="shared" si="9"/>
        <v>83932.68802382279</v>
      </c>
      <c r="AP132" s="129">
        <f t="shared" si="9"/>
        <v>87020.530068291846</v>
      </c>
      <c r="AQ132" s="129">
        <f t="shared" si="9"/>
        <v>85543.514684883063</v>
      </c>
      <c r="AR132" s="129">
        <f t="shared" si="9"/>
        <v>81487.889869676175</v>
      </c>
      <c r="AS132" s="129">
        <f t="shared" si="9"/>
        <v>80067.971611031113</v>
      </c>
      <c r="AT132" s="129">
        <f t="shared" si="9"/>
        <v>83284.980290663138</v>
      </c>
      <c r="AU132" s="129">
        <f t="shared" si="9"/>
        <v>94025.390912098723</v>
      </c>
      <c r="AV132" s="129">
        <f t="shared" si="9"/>
        <v>103169.70392144189</v>
      </c>
      <c r="AW132" s="129">
        <f t="shared" si="9"/>
        <v>110012.20912252556</v>
      </c>
      <c r="AX132" s="129">
        <f t="shared" si="9"/>
        <v>112140.11130580603</v>
      </c>
      <c r="AY132" s="129">
        <f t="shared" si="9"/>
        <v>114215.37458569992</v>
      </c>
      <c r="AZ132" s="129">
        <f t="shared" si="9"/>
        <v>114120.35961796138</v>
      </c>
      <c r="BA132" s="129">
        <f t="shared" si="9"/>
        <v>115115.63651474658</v>
      </c>
      <c r="BB132" s="129">
        <f t="shared" si="9"/>
        <v>116328.67006281792</v>
      </c>
      <c r="BC132" s="129">
        <f t="shared" si="9"/>
        <v>120120.79306884576</v>
      </c>
      <c r="BD132" s="129">
        <f t="shared" si="9"/>
        <v>122001.70070365049</v>
      </c>
      <c r="BE132" s="129">
        <f t="shared" si="9"/>
        <v>127485.18537915646</v>
      </c>
      <c r="BF132" s="129">
        <f t="shared" si="9"/>
        <v>131608.10823020947</v>
      </c>
      <c r="BG132" s="129">
        <f t="shared" si="9"/>
        <v>135077.43574170832</v>
      </c>
      <c r="BH132" s="129">
        <f t="shared" si="9"/>
        <v>139200.46163267735</v>
      </c>
      <c r="BI132" s="129">
        <f t="shared" si="9"/>
        <v>142885.27840693411</v>
      </c>
      <c r="BJ132" s="129">
        <f t="shared" si="9"/>
        <v>143661.27557475038</v>
      </c>
      <c r="BK132" s="129">
        <f t="shared" si="9"/>
        <v>148934.29118460021</v>
      </c>
      <c r="BL132" s="129">
        <f t="shared" si="9"/>
        <v>156814.58460539801</v>
      </c>
      <c r="BM132" s="129">
        <f t="shared" si="9"/>
        <v>168968.36897961344</v>
      </c>
      <c r="BN132" s="129">
        <f t="shared" si="9"/>
        <v>172381.31387441966</v>
      </c>
      <c r="BO132" s="129">
        <f t="shared" si="9"/>
        <v>176454.0327037196</v>
      </c>
      <c r="BP132" s="129">
        <f t="shared" si="9"/>
        <v>181648.90642225041</v>
      </c>
      <c r="BQ132" s="129">
        <f t="shared" si="9"/>
        <v>181094.16443903797</v>
      </c>
      <c r="BR132" s="129">
        <f t="shared" si="9"/>
        <v>183194.47836473485</v>
      </c>
      <c r="BS132" s="129">
        <f t="shared" si="9"/>
        <v>185472.45836679675</v>
      </c>
      <c r="BT132" s="129">
        <f t="shared" si="9"/>
        <v>183380.15715854685</v>
      </c>
      <c r="BU132" s="129">
        <f t="shared" si="9"/>
        <v>184705.36640440137</v>
      </c>
      <c r="BV132" s="129">
        <f t="shared" si="9"/>
        <v>186898.67677166741</v>
      </c>
      <c r="BW132" s="129">
        <f t="shared" si="9"/>
        <v>191728.55044208537</v>
      </c>
      <c r="BX132" s="129">
        <f t="shared" si="9"/>
        <v>184655.46429900386</v>
      </c>
      <c r="BY132" s="129">
        <f t="shared" si="9"/>
        <v>187063.21296190866</v>
      </c>
      <c r="BZ132" s="129">
        <f t="shared" si="9"/>
        <v>191333.98213039787</v>
      </c>
      <c r="CA132" s="129">
        <f t="shared" si="9"/>
        <v>196427.69830659556</v>
      </c>
      <c r="CB132" s="132">
        <f t="shared" si="9"/>
        <v>201097.78834820903</v>
      </c>
    </row>
    <row r="133" spans="1:80" x14ac:dyDescent="0.4">
      <c r="A133" s="89"/>
      <c r="B133" s="166"/>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32"/>
    </row>
    <row r="134" spans="1:80" x14ac:dyDescent="0.4">
      <c r="A134" s="89"/>
      <c r="B134" s="166"/>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32"/>
    </row>
    <row r="135" spans="1:80" s="66" customFormat="1" x14ac:dyDescent="0.4">
      <c r="A135" s="100"/>
      <c r="B135" s="172" t="s">
        <v>245</v>
      </c>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52">
        <f t="shared" ref="AH135:CB135" si="10">SUM(AH136:AH138)</f>
        <v>50329.334269250925</v>
      </c>
      <c r="AI135" s="52">
        <f t="shared" si="10"/>
        <v>49144.752350845694</v>
      </c>
      <c r="AJ135" s="52">
        <f t="shared" si="10"/>
        <v>50236.940415204328</v>
      </c>
      <c r="AK135" s="52">
        <f t="shared" si="10"/>
        <v>52748.767932962874</v>
      </c>
      <c r="AL135" s="52">
        <f t="shared" si="10"/>
        <v>53030.088668261298</v>
      </c>
      <c r="AM135" s="52">
        <f t="shared" si="10"/>
        <v>54987.915926629794</v>
      </c>
      <c r="AN135" s="52">
        <f t="shared" si="10"/>
        <v>54749.693639086145</v>
      </c>
      <c r="AO135" s="52">
        <f t="shared" si="10"/>
        <v>55716.949590576638</v>
      </c>
      <c r="AP135" s="52">
        <f t="shared" si="10"/>
        <v>57685.075375533044</v>
      </c>
      <c r="AQ135" s="52">
        <f t="shared" si="10"/>
        <v>57069.640894214463</v>
      </c>
      <c r="AR135" s="52">
        <f t="shared" si="10"/>
        <v>54722.426213899591</v>
      </c>
      <c r="AS135" s="52">
        <f t="shared" si="10"/>
        <v>53872.932772864428</v>
      </c>
      <c r="AT135" s="52">
        <f t="shared" si="10"/>
        <v>54669.189451929589</v>
      </c>
      <c r="AU135" s="52">
        <f t="shared" si="10"/>
        <v>59557.519412560214</v>
      </c>
      <c r="AV135" s="52">
        <f t="shared" si="10"/>
        <v>61341.431197198719</v>
      </c>
      <c r="AW135" s="52">
        <f t="shared" si="10"/>
        <v>63340.344015792594</v>
      </c>
      <c r="AX135" s="52">
        <f t="shared" si="10"/>
        <v>62864.946414677441</v>
      </c>
      <c r="AY135" s="52">
        <f t="shared" si="10"/>
        <v>62746.757682109201</v>
      </c>
      <c r="AZ135" s="52">
        <f t="shared" si="10"/>
        <v>62884.647824430882</v>
      </c>
      <c r="BA135" s="52">
        <f t="shared" si="10"/>
        <v>64381.832704378699</v>
      </c>
      <c r="BB135" s="52">
        <f t="shared" si="10"/>
        <v>66583.798275724912</v>
      </c>
      <c r="BC135" s="52">
        <f t="shared" si="10"/>
        <v>69498.485262757109</v>
      </c>
      <c r="BD135" s="52">
        <f t="shared" si="10"/>
        <v>69732.231946740911</v>
      </c>
      <c r="BE135" s="52">
        <f t="shared" si="10"/>
        <v>73628.982279319316</v>
      </c>
      <c r="BF135" s="52">
        <f t="shared" si="10"/>
        <v>75610.259765678056</v>
      </c>
      <c r="BG135" s="52">
        <f t="shared" si="10"/>
        <v>77423.220076999249</v>
      </c>
      <c r="BH135" s="52">
        <f t="shared" si="10"/>
        <v>78419.719430199897</v>
      </c>
      <c r="BI135" s="52">
        <f t="shared" si="10"/>
        <v>79838.303933872521</v>
      </c>
      <c r="BJ135" s="52">
        <f t="shared" si="10"/>
        <v>80455.980890352599</v>
      </c>
      <c r="BK135" s="52">
        <f t="shared" si="10"/>
        <v>83688.422286589965</v>
      </c>
      <c r="BL135" s="52">
        <f t="shared" si="10"/>
        <v>87972.493468651417</v>
      </c>
      <c r="BM135" s="52">
        <f t="shared" si="10"/>
        <v>92671.243566908553</v>
      </c>
      <c r="BN135" s="52">
        <f t="shared" si="10"/>
        <v>94073.694250108718</v>
      </c>
      <c r="BO135" s="52">
        <f t="shared" si="10"/>
        <v>97453.107337183683</v>
      </c>
      <c r="BP135" s="52">
        <f t="shared" si="10"/>
        <v>101011.37971894146</v>
      </c>
      <c r="BQ135" s="52">
        <f t="shared" si="10"/>
        <v>101614.87889423787</v>
      </c>
      <c r="BR135" s="52">
        <f t="shared" si="10"/>
        <v>103343.03385744925</v>
      </c>
      <c r="BS135" s="52">
        <f t="shared" si="10"/>
        <v>105792.93141494415</v>
      </c>
      <c r="BT135" s="52">
        <f t="shared" si="10"/>
        <v>105783.68091160622</v>
      </c>
      <c r="BU135" s="52">
        <f t="shared" si="10"/>
        <v>106219.56469830948</v>
      </c>
      <c r="BV135" s="52">
        <f t="shared" si="10"/>
        <v>106813.64311846797</v>
      </c>
      <c r="BW135" s="52">
        <f t="shared" si="10"/>
        <v>106857.61043511331</v>
      </c>
      <c r="BX135" s="52">
        <f t="shared" si="10"/>
        <v>108464.59534538779</v>
      </c>
      <c r="BY135" s="52">
        <f t="shared" si="10"/>
        <v>110711.55850937728</v>
      </c>
      <c r="BZ135" s="52">
        <f t="shared" si="10"/>
        <v>114096.87037730173</v>
      </c>
      <c r="CA135" s="52">
        <f t="shared" si="10"/>
        <v>117981.79962667877</v>
      </c>
      <c r="CB135" s="53">
        <f t="shared" si="10"/>
        <v>121299.12704111361</v>
      </c>
    </row>
    <row r="136" spans="1:80" x14ac:dyDescent="0.4">
      <c r="A136" s="89"/>
      <c r="B136" s="14" t="s">
        <v>326</v>
      </c>
      <c r="AH136" s="91">
        <f t="shared" ref="AH136:CB136" si="11">SUMIF($C$6:$C$15,"(C)",AH$6:AH$15)</f>
        <v>9.6890780820625118</v>
      </c>
      <c r="AI136" s="91">
        <f t="shared" si="11"/>
        <v>8.2919157205842033</v>
      </c>
      <c r="AJ136" s="91">
        <f t="shared" si="11"/>
        <v>6.9606135774189033</v>
      </c>
      <c r="AK136" s="91">
        <f t="shared" si="11"/>
        <v>6.2974816690951734</v>
      </c>
      <c r="AL136" s="91">
        <f t="shared" si="11"/>
        <v>5.8657106370908254</v>
      </c>
      <c r="AM136" s="91">
        <f t="shared" si="11"/>
        <v>5.5982976610634729</v>
      </c>
      <c r="AN136" s="91">
        <f t="shared" si="11"/>
        <v>5.2970691740275564</v>
      </c>
      <c r="AO136" s="91">
        <f t="shared" si="11"/>
        <v>2.508827913099601</v>
      </c>
      <c r="AP136" s="91">
        <f t="shared" si="11"/>
        <v>4.8180013549730418</v>
      </c>
      <c r="AQ136" s="91">
        <f t="shared" si="11"/>
        <v>3.2714360882080049</v>
      </c>
      <c r="AR136" s="91">
        <f t="shared" si="11"/>
        <v>2.8952424012207842</v>
      </c>
      <c r="AS136" s="91">
        <f t="shared" si="11"/>
        <v>2.6929037886392142</v>
      </c>
      <c r="AT136" s="91">
        <f t="shared" si="11"/>
        <v>2.8482197622007219</v>
      </c>
      <c r="AU136" s="91">
        <f t="shared" si="11"/>
        <v>2.5530297360486149</v>
      </c>
      <c r="AV136" s="91">
        <f t="shared" si="11"/>
        <v>3.3830441432350611</v>
      </c>
      <c r="AW136" s="91">
        <f t="shared" si="11"/>
        <v>1.6509695647761662</v>
      </c>
      <c r="AX136" s="91">
        <f t="shared" si="11"/>
        <v>1.6296210792688866</v>
      </c>
      <c r="AY136" s="91">
        <f t="shared" si="11"/>
        <v>2.7249060334195905</v>
      </c>
      <c r="AZ136" s="91">
        <f t="shared" si="11"/>
        <v>2.2784197705328024</v>
      </c>
      <c r="BA136" s="91">
        <f t="shared" si="11"/>
        <v>2.3840753139792117</v>
      </c>
      <c r="BB136" s="91">
        <f t="shared" si="11"/>
        <v>2.6536476301647176</v>
      </c>
      <c r="BC136" s="91">
        <f t="shared" si="11"/>
        <v>2.0214296596408938</v>
      </c>
      <c r="BD136" s="91">
        <f t="shared" si="11"/>
        <v>2.1185057513279486</v>
      </c>
      <c r="BE136" s="91">
        <f t="shared" si="11"/>
        <v>2.3293902005265124</v>
      </c>
      <c r="BF136" s="91">
        <f t="shared" si="11"/>
        <v>2.2544417277239028</v>
      </c>
      <c r="BG136" s="91">
        <f t="shared" si="11"/>
        <v>0</v>
      </c>
      <c r="BH136" s="91">
        <f t="shared" si="11"/>
        <v>0</v>
      </c>
      <c r="BI136" s="91">
        <f t="shared" si="11"/>
        <v>0</v>
      </c>
      <c r="BJ136" s="91">
        <f t="shared" si="11"/>
        <v>0</v>
      </c>
      <c r="BK136" s="91">
        <f t="shared" si="11"/>
        <v>0</v>
      </c>
      <c r="BL136" s="91">
        <f t="shared" si="11"/>
        <v>0</v>
      </c>
      <c r="BM136" s="91">
        <f t="shared" si="11"/>
        <v>0</v>
      </c>
      <c r="BN136" s="91">
        <f t="shared" si="11"/>
        <v>0</v>
      </c>
      <c r="BO136" s="91">
        <f t="shared" si="11"/>
        <v>0</v>
      </c>
      <c r="BP136" s="91">
        <f t="shared" si="11"/>
        <v>0</v>
      </c>
      <c r="BQ136" s="91">
        <f t="shared" si="11"/>
        <v>0</v>
      </c>
      <c r="BR136" s="91">
        <f t="shared" si="11"/>
        <v>0</v>
      </c>
      <c r="BS136" s="91">
        <f t="shared" si="11"/>
        <v>0</v>
      </c>
      <c r="BT136" s="91">
        <f t="shared" si="11"/>
        <v>0</v>
      </c>
      <c r="BU136" s="91">
        <f t="shared" si="11"/>
        <v>0</v>
      </c>
      <c r="BV136" s="91">
        <f t="shared" si="11"/>
        <v>0</v>
      </c>
      <c r="BW136" s="91">
        <f t="shared" si="11"/>
        <v>0</v>
      </c>
      <c r="BX136" s="91">
        <f t="shared" si="11"/>
        <v>0</v>
      </c>
      <c r="BY136" s="91">
        <f t="shared" si="11"/>
        <v>0</v>
      </c>
      <c r="BZ136" s="91">
        <f t="shared" si="11"/>
        <v>0</v>
      </c>
      <c r="CA136" s="91">
        <f t="shared" si="11"/>
        <v>0</v>
      </c>
      <c r="CB136" s="92">
        <f t="shared" si="11"/>
        <v>0</v>
      </c>
    </row>
    <row r="137" spans="1:80" x14ac:dyDescent="0.4">
      <c r="A137" s="89"/>
      <c r="B137" s="14" t="s">
        <v>327</v>
      </c>
      <c r="AH137" s="91">
        <f t="shared" ref="AH137:CB137" si="12">SUMIF($C$20:$C$77,"(C)",AH$20:AH$77)</f>
        <v>12843.242532656686</v>
      </c>
      <c r="AI137" s="91">
        <f t="shared" si="12"/>
        <v>11825.700869033612</v>
      </c>
      <c r="AJ137" s="91">
        <f t="shared" si="12"/>
        <v>12916.864461316654</v>
      </c>
      <c r="AK137" s="91">
        <f t="shared" si="12"/>
        <v>13911.224470066838</v>
      </c>
      <c r="AL137" s="91">
        <f t="shared" si="12"/>
        <v>12685.521689156149</v>
      </c>
      <c r="AM137" s="91">
        <f t="shared" si="12"/>
        <v>13477.844971585702</v>
      </c>
      <c r="AN137" s="91">
        <f t="shared" si="12"/>
        <v>13733.058193275987</v>
      </c>
      <c r="AO137" s="91">
        <f t="shared" si="12"/>
        <v>13548.784678570148</v>
      </c>
      <c r="AP137" s="91">
        <f t="shared" si="12"/>
        <v>14306.215743580717</v>
      </c>
      <c r="AQ137" s="91">
        <f t="shared" si="12"/>
        <v>13819.922816879323</v>
      </c>
      <c r="AR137" s="91">
        <f t="shared" si="12"/>
        <v>13052.10860076133</v>
      </c>
      <c r="AS137" s="91">
        <f t="shared" si="12"/>
        <v>12271.265991070477</v>
      </c>
      <c r="AT137" s="91">
        <f t="shared" si="12"/>
        <v>12566.463196208419</v>
      </c>
      <c r="AU137" s="91">
        <f t="shared" si="12"/>
        <v>14769.616828753547</v>
      </c>
      <c r="AV137" s="91">
        <f t="shared" si="12"/>
        <v>15702.839137898893</v>
      </c>
      <c r="AW137" s="91">
        <f t="shared" si="12"/>
        <v>16332.288577189496</v>
      </c>
      <c r="AX137" s="91">
        <f t="shared" si="12"/>
        <v>15553.702797932765</v>
      </c>
      <c r="AY137" s="91">
        <f t="shared" si="12"/>
        <v>14846.167032537222</v>
      </c>
      <c r="AZ137" s="91">
        <f t="shared" si="12"/>
        <v>13727.999061660315</v>
      </c>
      <c r="BA137" s="91">
        <f t="shared" si="12"/>
        <v>13089.20469569492</v>
      </c>
      <c r="BB137" s="91">
        <f t="shared" si="12"/>
        <v>13069.993095896629</v>
      </c>
      <c r="BC137" s="91">
        <f t="shared" si="12"/>
        <v>12940.952166731671</v>
      </c>
      <c r="BD137" s="91">
        <f t="shared" si="12"/>
        <v>12891.428611151749</v>
      </c>
      <c r="BE137" s="91">
        <f t="shared" si="12"/>
        <v>12904.121173593127</v>
      </c>
      <c r="BF137" s="91">
        <f t="shared" si="12"/>
        <v>12812.340628272983</v>
      </c>
      <c r="BG137" s="91">
        <f t="shared" si="12"/>
        <v>12919.99102590807</v>
      </c>
      <c r="BH137" s="91">
        <f t="shared" si="12"/>
        <v>12614.426454085971</v>
      </c>
      <c r="BI137" s="91">
        <f t="shared" si="12"/>
        <v>12174.535991397695</v>
      </c>
      <c r="BJ137" s="91">
        <f t="shared" si="12"/>
        <v>11821.413032055611</v>
      </c>
      <c r="BK137" s="91">
        <f t="shared" si="12"/>
        <v>11981.971455061841</v>
      </c>
      <c r="BL137" s="91">
        <f t="shared" si="12"/>
        <v>12388.580568287551</v>
      </c>
      <c r="BM137" s="91">
        <f t="shared" si="12"/>
        <v>12854.426933388228</v>
      </c>
      <c r="BN137" s="91">
        <f t="shared" si="12"/>
        <v>12174.055333618384</v>
      </c>
      <c r="BO137" s="91">
        <f t="shared" si="12"/>
        <v>11818.744845640131</v>
      </c>
      <c r="BP137" s="91">
        <f t="shared" si="12"/>
        <v>10738.88938282054</v>
      </c>
      <c r="BQ137" s="91">
        <f t="shared" si="12"/>
        <v>9425.4481834625658</v>
      </c>
      <c r="BR137" s="91">
        <f t="shared" si="12"/>
        <v>8697.0269024420995</v>
      </c>
      <c r="BS137" s="91">
        <f t="shared" si="12"/>
        <v>8870.3127597734783</v>
      </c>
      <c r="BT137" s="91">
        <f t="shared" si="12"/>
        <v>8770.902134581167</v>
      </c>
      <c r="BU137" s="91">
        <f t="shared" si="12"/>
        <v>8549.520583091713</v>
      </c>
      <c r="BV137" s="91">
        <f t="shared" si="12"/>
        <v>8198.4848172391539</v>
      </c>
      <c r="BW137" s="91">
        <f t="shared" si="12"/>
        <v>8037.1028299022419</v>
      </c>
      <c r="BX137" s="91">
        <f t="shared" si="12"/>
        <v>8677.2479308268921</v>
      </c>
      <c r="BY137" s="91">
        <f t="shared" si="12"/>
        <v>8610.3089696190727</v>
      </c>
      <c r="BZ137" s="91">
        <f t="shared" si="12"/>
        <v>8611.3126180183099</v>
      </c>
      <c r="CA137" s="91">
        <f t="shared" si="12"/>
        <v>8647.9408655881598</v>
      </c>
      <c r="CB137" s="92">
        <f t="shared" si="12"/>
        <v>8673.4016521310496</v>
      </c>
    </row>
    <row r="138" spans="1:80" x14ac:dyDescent="0.4">
      <c r="A138" s="89"/>
      <c r="B138" s="96" t="s">
        <v>328</v>
      </c>
      <c r="AH138" s="91">
        <f t="shared" ref="AH138:CB138" si="13">SUMIF($C$82:$C$127,"(C)",AH$82:AH$127)</f>
        <v>37476.402658512176</v>
      </c>
      <c r="AI138" s="91">
        <f t="shared" si="13"/>
        <v>37310.759566091496</v>
      </c>
      <c r="AJ138" s="91">
        <f t="shared" si="13"/>
        <v>37313.115340310258</v>
      </c>
      <c r="AK138" s="91">
        <f t="shared" si="13"/>
        <v>38831.245981226937</v>
      </c>
      <c r="AL138" s="91">
        <f t="shared" si="13"/>
        <v>40338.701268468059</v>
      </c>
      <c r="AM138" s="91">
        <f t="shared" si="13"/>
        <v>41504.472657383027</v>
      </c>
      <c r="AN138" s="91">
        <f t="shared" si="13"/>
        <v>41011.338376636129</v>
      </c>
      <c r="AO138" s="91">
        <f t="shared" si="13"/>
        <v>42165.656084093389</v>
      </c>
      <c r="AP138" s="91">
        <f t="shared" si="13"/>
        <v>43374.041630597356</v>
      </c>
      <c r="AQ138" s="91">
        <f t="shared" si="13"/>
        <v>43246.446641246934</v>
      </c>
      <c r="AR138" s="91">
        <f t="shared" si="13"/>
        <v>41667.42237073704</v>
      </c>
      <c r="AS138" s="91">
        <f t="shared" si="13"/>
        <v>41598.973878005309</v>
      </c>
      <c r="AT138" s="91">
        <f t="shared" si="13"/>
        <v>42099.878035958965</v>
      </c>
      <c r="AU138" s="91">
        <f t="shared" si="13"/>
        <v>44785.349554070614</v>
      </c>
      <c r="AV138" s="91">
        <f t="shared" si="13"/>
        <v>45635.209015156594</v>
      </c>
      <c r="AW138" s="91">
        <f t="shared" si="13"/>
        <v>47006.404469038323</v>
      </c>
      <c r="AX138" s="91">
        <f t="shared" si="13"/>
        <v>47309.613995665408</v>
      </c>
      <c r="AY138" s="91">
        <f t="shared" si="13"/>
        <v>47897.865743538561</v>
      </c>
      <c r="AZ138" s="91">
        <f t="shared" si="13"/>
        <v>49154.370343000031</v>
      </c>
      <c r="BA138" s="91">
        <f t="shared" si="13"/>
        <v>51290.243933369798</v>
      </c>
      <c r="BB138" s="91">
        <f t="shared" si="13"/>
        <v>53511.151532198121</v>
      </c>
      <c r="BC138" s="91">
        <f t="shared" si="13"/>
        <v>56555.511666365805</v>
      </c>
      <c r="BD138" s="91">
        <f t="shared" si="13"/>
        <v>56838.684829837839</v>
      </c>
      <c r="BE138" s="91">
        <f t="shared" si="13"/>
        <v>60722.531715525663</v>
      </c>
      <c r="BF138" s="91">
        <f t="shared" si="13"/>
        <v>62795.664695677355</v>
      </c>
      <c r="BG138" s="91">
        <f t="shared" si="13"/>
        <v>64503.229051091184</v>
      </c>
      <c r="BH138" s="91">
        <f t="shared" si="13"/>
        <v>65805.292976113924</v>
      </c>
      <c r="BI138" s="91">
        <f t="shared" si="13"/>
        <v>67663.76794247482</v>
      </c>
      <c r="BJ138" s="91">
        <f t="shared" si="13"/>
        <v>68634.567858296985</v>
      </c>
      <c r="BK138" s="91">
        <f t="shared" si="13"/>
        <v>71706.450831528127</v>
      </c>
      <c r="BL138" s="91">
        <f t="shared" si="13"/>
        <v>75583.912900363866</v>
      </c>
      <c r="BM138" s="91">
        <f t="shared" si="13"/>
        <v>79816.816633520328</v>
      </c>
      <c r="BN138" s="91">
        <f t="shared" si="13"/>
        <v>81899.638916490338</v>
      </c>
      <c r="BO138" s="91">
        <f t="shared" si="13"/>
        <v>85634.36249154355</v>
      </c>
      <c r="BP138" s="91">
        <f t="shared" si="13"/>
        <v>90272.490336120914</v>
      </c>
      <c r="BQ138" s="91">
        <f t="shared" si="13"/>
        <v>92189.430710775312</v>
      </c>
      <c r="BR138" s="91">
        <f t="shared" si="13"/>
        <v>94646.006955007149</v>
      </c>
      <c r="BS138" s="91">
        <f t="shared" si="13"/>
        <v>96922.618655170663</v>
      </c>
      <c r="BT138" s="91">
        <f t="shared" si="13"/>
        <v>97012.778777025058</v>
      </c>
      <c r="BU138" s="91">
        <f t="shared" si="13"/>
        <v>97670.044115217766</v>
      </c>
      <c r="BV138" s="91">
        <f t="shared" si="13"/>
        <v>98615.158301228817</v>
      </c>
      <c r="BW138" s="91">
        <f t="shared" si="13"/>
        <v>98820.507605211067</v>
      </c>
      <c r="BX138" s="91">
        <f t="shared" si="13"/>
        <v>99787.347414560893</v>
      </c>
      <c r="BY138" s="91">
        <f t="shared" si="13"/>
        <v>102101.24953975821</v>
      </c>
      <c r="BZ138" s="91">
        <f t="shared" si="13"/>
        <v>105485.55775928343</v>
      </c>
      <c r="CA138" s="91">
        <f t="shared" si="13"/>
        <v>109333.85876109061</v>
      </c>
      <c r="CB138" s="92">
        <f t="shared" si="13"/>
        <v>112625.72538898255</v>
      </c>
    </row>
    <row r="139" spans="1:80" s="66" customFormat="1" ht="24.75" customHeight="1" x14ac:dyDescent="0.4">
      <c r="A139" s="100"/>
      <c r="B139" s="172" t="s">
        <v>246</v>
      </c>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52">
        <f t="shared" ref="AH139:CB139" si="14">SUM(AH140:AH142)</f>
        <v>13386.04319839215</v>
      </c>
      <c r="AI139" s="52">
        <f t="shared" si="14"/>
        <v>12534.6627367199</v>
      </c>
      <c r="AJ139" s="52">
        <f t="shared" si="14"/>
        <v>13658.011918712495</v>
      </c>
      <c r="AK139" s="52">
        <f t="shared" si="14"/>
        <v>18791.411013166937</v>
      </c>
      <c r="AL139" s="52">
        <f t="shared" si="14"/>
        <v>23596.622239374694</v>
      </c>
      <c r="AM139" s="52">
        <f t="shared" si="14"/>
        <v>26878.789919931907</v>
      </c>
      <c r="AN139" s="52">
        <f t="shared" si="14"/>
        <v>29065.831901551886</v>
      </c>
      <c r="AO139" s="52">
        <f t="shared" si="14"/>
        <v>31289.202435717518</v>
      </c>
      <c r="AP139" s="52">
        <f t="shared" si="14"/>
        <v>32492.487567225035</v>
      </c>
      <c r="AQ139" s="52">
        <f t="shared" si="14"/>
        <v>31464.855259152188</v>
      </c>
      <c r="AR139" s="52">
        <f t="shared" si="14"/>
        <v>29407.063877943008</v>
      </c>
      <c r="AS139" s="52">
        <f t="shared" si="14"/>
        <v>29403.060905464154</v>
      </c>
      <c r="AT139" s="52">
        <f t="shared" si="14"/>
        <v>32202.400264982985</v>
      </c>
      <c r="AU139" s="52">
        <f t="shared" si="14"/>
        <v>36849.364498969226</v>
      </c>
      <c r="AV139" s="52">
        <f t="shared" si="14"/>
        <v>44965.272462237961</v>
      </c>
      <c r="AW139" s="52">
        <f t="shared" si="14"/>
        <v>49534.369859210958</v>
      </c>
      <c r="AX139" s="52">
        <f t="shared" si="14"/>
        <v>51475.423934382947</v>
      </c>
      <c r="AY139" s="52">
        <f t="shared" si="14"/>
        <v>52184.540569136676</v>
      </c>
      <c r="AZ139" s="52">
        <f t="shared" si="14"/>
        <v>50725.774659706585</v>
      </c>
      <c r="BA139" s="52">
        <f t="shared" si="14"/>
        <v>48998.422212597878</v>
      </c>
      <c r="BB139" s="52">
        <f t="shared" si="14"/>
        <v>47254.50849876846</v>
      </c>
      <c r="BC139" s="52">
        <f t="shared" si="14"/>
        <v>45943.000758045819</v>
      </c>
      <c r="BD139" s="52">
        <f t="shared" si="14"/>
        <v>43288.798704430039</v>
      </c>
      <c r="BE139" s="52">
        <f t="shared" si="14"/>
        <v>44553.664869049462</v>
      </c>
      <c r="BF139" s="52">
        <f t="shared" si="14"/>
        <v>45482.622877232017</v>
      </c>
      <c r="BG139" s="52">
        <f t="shared" si="14"/>
        <v>46047.270797339166</v>
      </c>
      <c r="BH139" s="52">
        <f t="shared" si="14"/>
        <v>47028.833669072701</v>
      </c>
      <c r="BI139" s="52">
        <f t="shared" si="14"/>
        <v>46812.382199243555</v>
      </c>
      <c r="BJ139" s="52">
        <f t="shared" si="14"/>
        <v>47374.717119355861</v>
      </c>
      <c r="BK139" s="52">
        <f t="shared" si="14"/>
        <v>48039.14856817582</v>
      </c>
      <c r="BL139" s="52">
        <f t="shared" si="14"/>
        <v>49592.631552676714</v>
      </c>
      <c r="BM139" s="52">
        <f t="shared" si="14"/>
        <v>55610.999938691602</v>
      </c>
      <c r="BN139" s="52">
        <f t="shared" si="14"/>
        <v>57097.141498895529</v>
      </c>
      <c r="BO139" s="52">
        <f t="shared" si="14"/>
        <v>57594.101522103956</v>
      </c>
      <c r="BP139" s="52">
        <f t="shared" si="14"/>
        <v>58088.293414313208</v>
      </c>
      <c r="BQ139" s="52">
        <f t="shared" si="14"/>
        <v>51185.186100743282</v>
      </c>
      <c r="BR139" s="52">
        <f t="shared" si="14"/>
        <v>50119.226877707319</v>
      </c>
      <c r="BS139" s="52">
        <f t="shared" si="14"/>
        <v>49222.153393369248</v>
      </c>
      <c r="BT139" s="52">
        <f t="shared" si="14"/>
        <v>47578.788999979501</v>
      </c>
      <c r="BU139" s="52">
        <f t="shared" si="14"/>
        <v>47481.601408489791</v>
      </c>
      <c r="BV139" s="52">
        <f t="shared" si="14"/>
        <v>48873.278968287712</v>
      </c>
      <c r="BW139" s="52">
        <f t="shared" si="14"/>
        <v>52979.433782392429</v>
      </c>
      <c r="BX139" s="52">
        <f t="shared" si="14"/>
        <v>46368.893317540278</v>
      </c>
      <c r="BY139" s="52">
        <f t="shared" si="14"/>
        <v>45966.837361847727</v>
      </c>
      <c r="BZ139" s="52">
        <f t="shared" si="14"/>
        <v>45987.191720811366</v>
      </c>
      <c r="CA139" s="52">
        <f t="shared" si="14"/>
        <v>46221.823171117023</v>
      </c>
      <c r="CB139" s="53">
        <f t="shared" si="14"/>
        <v>46863.68005151453</v>
      </c>
    </row>
    <row r="140" spans="1:80" x14ac:dyDescent="0.4">
      <c r="A140" s="89"/>
      <c r="B140" s="14" t="s">
        <v>326</v>
      </c>
      <c r="AH140" s="91">
        <f t="shared" ref="AH140:CB140" si="15">SUMIF($C$6:$C$15,"(IR)",AH$6:AH$15)</f>
        <v>1463.139110051238</v>
      </c>
      <c r="AI140" s="91">
        <f t="shared" si="15"/>
        <v>1319.3009329360732</v>
      </c>
      <c r="AJ140" s="91">
        <f t="shared" si="15"/>
        <v>1463.8277363184425</v>
      </c>
      <c r="AK140" s="91">
        <f t="shared" si="15"/>
        <v>1897.4976227733541</v>
      </c>
      <c r="AL140" s="91">
        <f t="shared" si="15"/>
        <v>2373.1336663732941</v>
      </c>
      <c r="AM140" s="91">
        <f t="shared" si="15"/>
        <v>2665.8991796457312</v>
      </c>
      <c r="AN140" s="91">
        <f t="shared" si="15"/>
        <v>2891.0466172997535</v>
      </c>
      <c r="AO140" s="91">
        <f t="shared" si="15"/>
        <v>3123.5968508382011</v>
      </c>
      <c r="AP140" s="91">
        <f t="shared" si="15"/>
        <v>3218.1522211654456</v>
      </c>
      <c r="AQ140" s="91">
        <f t="shared" si="15"/>
        <v>3176.6042232646842</v>
      </c>
      <c r="AR140" s="91">
        <f t="shared" si="15"/>
        <v>3291.5425142945619</v>
      </c>
      <c r="AS140" s="91">
        <f t="shared" si="15"/>
        <v>3305.969735005724</v>
      </c>
      <c r="AT140" s="91">
        <f t="shared" si="15"/>
        <v>3474.6076478449827</v>
      </c>
      <c r="AU140" s="91">
        <f t="shared" si="15"/>
        <v>4267.6654928255466</v>
      </c>
      <c r="AV140" s="91">
        <f t="shared" si="15"/>
        <v>5253.0698143179079</v>
      </c>
      <c r="AW140" s="91">
        <f t="shared" si="15"/>
        <v>5799.803448334259</v>
      </c>
      <c r="AX140" s="91">
        <f t="shared" si="15"/>
        <v>5760.1755381677513</v>
      </c>
      <c r="AY140" s="91">
        <f t="shared" si="15"/>
        <v>5726.3999047424059</v>
      </c>
      <c r="AZ140" s="91">
        <f t="shared" si="15"/>
        <v>5595.9466228771662</v>
      </c>
      <c r="BA140" s="91">
        <f t="shared" si="15"/>
        <v>5479.4328396188084</v>
      </c>
      <c r="BB140" s="91">
        <f t="shared" si="15"/>
        <v>5432.2108291368986</v>
      </c>
      <c r="BC140" s="91">
        <f t="shared" si="15"/>
        <v>5401.4178168300114</v>
      </c>
      <c r="BD140" s="91">
        <f t="shared" si="15"/>
        <v>4742.3066828048832</v>
      </c>
      <c r="BE140" s="91">
        <f t="shared" si="15"/>
        <v>5200.2919460879803</v>
      </c>
      <c r="BF140" s="91">
        <f t="shared" si="15"/>
        <v>5555.2249041490441</v>
      </c>
      <c r="BG140" s="91">
        <f t="shared" si="15"/>
        <v>5534.4438197458785</v>
      </c>
      <c r="BH140" s="91">
        <f t="shared" si="15"/>
        <v>4592.8795613406401</v>
      </c>
      <c r="BI140" s="91">
        <f t="shared" si="15"/>
        <v>3342.3324801830463</v>
      </c>
      <c r="BJ140" s="91">
        <f t="shared" si="15"/>
        <v>2628.2332378505575</v>
      </c>
      <c r="BK140" s="91">
        <f t="shared" si="15"/>
        <v>2157.0296538070152</v>
      </c>
      <c r="BL140" s="91">
        <f t="shared" si="15"/>
        <v>1762.1934521153257</v>
      </c>
      <c r="BM140" s="91">
        <f t="shared" si="15"/>
        <v>1044.4042055765481</v>
      </c>
      <c r="BN140" s="91">
        <f t="shared" si="15"/>
        <v>741.41571110579264</v>
      </c>
      <c r="BO140" s="91">
        <f t="shared" si="15"/>
        <v>520.18930106319499</v>
      </c>
      <c r="BP140" s="91">
        <f t="shared" si="15"/>
        <v>330.26852304395476</v>
      </c>
      <c r="BQ140" s="91">
        <f t="shared" si="15"/>
        <v>190.87322937660613</v>
      </c>
      <c r="BR140" s="91">
        <f t="shared" si="15"/>
        <v>130.64405194398552</v>
      </c>
      <c r="BS140" s="91">
        <f t="shared" si="15"/>
        <v>86.963595752529088</v>
      </c>
      <c r="BT140" s="91">
        <f t="shared" si="15"/>
        <v>62.661330903225583</v>
      </c>
      <c r="BU140" s="91">
        <f t="shared" si="15"/>
        <v>44.352310470182374</v>
      </c>
      <c r="BV140" s="91">
        <f t="shared" si="15"/>
        <v>33.307845878119828</v>
      </c>
      <c r="BW140" s="91">
        <f t="shared" si="15"/>
        <v>25.502906301287169</v>
      </c>
      <c r="BX140" s="91">
        <f t="shared" si="15"/>
        <v>19.522208123915775</v>
      </c>
      <c r="BY140" s="91">
        <f t="shared" si="15"/>
        <v>15.440030620627702</v>
      </c>
      <c r="BZ140" s="91">
        <f t="shared" si="15"/>
        <v>12.045798289613643</v>
      </c>
      <c r="CA140" s="91">
        <f t="shared" si="15"/>
        <v>0</v>
      </c>
      <c r="CB140" s="92">
        <f t="shared" si="15"/>
        <v>0</v>
      </c>
    </row>
    <row r="141" spans="1:80" x14ac:dyDescent="0.4">
      <c r="A141" s="89"/>
      <c r="B141" s="14" t="s">
        <v>327</v>
      </c>
      <c r="AH141" s="91">
        <f t="shared" ref="AH141:CB141" si="16">SUMIF($C$20:$C$77,"(IR)",AH$20:AH$77)</f>
        <v>6403.4378295370707</v>
      </c>
      <c r="AI141" s="91">
        <f t="shared" si="16"/>
        <v>5932.4675719826519</v>
      </c>
      <c r="AJ141" s="91">
        <f t="shared" si="16"/>
        <v>6744.1877866314881</v>
      </c>
      <c r="AK141" s="91">
        <f t="shared" si="16"/>
        <v>9954.2763825530383</v>
      </c>
      <c r="AL141" s="91">
        <f t="shared" si="16"/>
        <v>13766.832522192455</v>
      </c>
      <c r="AM141" s="91">
        <f t="shared" si="16"/>
        <v>16227.853762290295</v>
      </c>
      <c r="AN141" s="91">
        <f t="shared" si="16"/>
        <v>17428.450398003526</v>
      </c>
      <c r="AO141" s="91">
        <f t="shared" si="16"/>
        <v>18760.93510328525</v>
      </c>
      <c r="AP141" s="91">
        <f t="shared" si="16"/>
        <v>19426.979590405623</v>
      </c>
      <c r="AQ141" s="91">
        <f t="shared" si="16"/>
        <v>18319.59375335748</v>
      </c>
      <c r="AR141" s="91">
        <f t="shared" si="16"/>
        <v>15576.255092032357</v>
      </c>
      <c r="AS141" s="91">
        <f t="shared" si="16"/>
        <v>14915.123180538139</v>
      </c>
      <c r="AT141" s="91">
        <f t="shared" si="16"/>
        <v>16737.31372688671</v>
      </c>
      <c r="AU141" s="91">
        <f t="shared" si="16"/>
        <v>20532.209078730208</v>
      </c>
      <c r="AV141" s="91">
        <f t="shared" si="16"/>
        <v>25644.346926183727</v>
      </c>
      <c r="AW141" s="91">
        <f t="shared" si="16"/>
        <v>28480.28480955241</v>
      </c>
      <c r="AX141" s="91">
        <f t="shared" si="16"/>
        <v>30104.696536539261</v>
      </c>
      <c r="AY141" s="91">
        <f t="shared" si="16"/>
        <v>31303.82918346316</v>
      </c>
      <c r="AZ141" s="91">
        <f t="shared" si="16"/>
        <v>30720.473071034026</v>
      </c>
      <c r="BA141" s="91">
        <f t="shared" si="16"/>
        <v>29447.250957156015</v>
      </c>
      <c r="BB141" s="91">
        <f t="shared" si="16"/>
        <v>28389.526360731961</v>
      </c>
      <c r="BC141" s="91">
        <f t="shared" si="16"/>
        <v>27050.631975099186</v>
      </c>
      <c r="BD141" s="91">
        <f t="shared" si="16"/>
        <v>24675.085255284605</v>
      </c>
      <c r="BE141" s="91">
        <f t="shared" si="16"/>
        <v>24579.45569658844</v>
      </c>
      <c r="BF141" s="91">
        <f t="shared" si="16"/>
        <v>24931.253010914355</v>
      </c>
      <c r="BG141" s="91">
        <f t="shared" si="16"/>
        <v>25478.390579975025</v>
      </c>
      <c r="BH141" s="91">
        <f t="shared" si="16"/>
        <v>25814.257390245526</v>
      </c>
      <c r="BI141" s="91">
        <f t="shared" si="16"/>
        <v>26596.187824103115</v>
      </c>
      <c r="BJ141" s="91">
        <f t="shared" si="16"/>
        <v>27184.882599579247</v>
      </c>
      <c r="BK141" s="91">
        <f t="shared" si="16"/>
        <v>28030.049926473137</v>
      </c>
      <c r="BL141" s="91">
        <f t="shared" si="16"/>
        <v>29001.477132135577</v>
      </c>
      <c r="BM141" s="91">
        <f t="shared" si="16"/>
        <v>35080.217454193211</v>
      </c>
      <c r="BN141" s="91">
        <f t="shared" si="16"/>
        <v>36724.095164198108</v>
      </c>
      <c r="BO141" s="91">
        <f t="shared" si="16"/>
        <v>37895.116149898291</v>
      </c>
      <c r="BP141" s="91">
        <f t="shared" si="16"/>
        <v>39469.168198976295</v>
      </c>
      <c r="BQ141" s="91">
        <f t="shared" si="16"/>
        <v>35907.454616935116</v>
      </c>
      <c r="BR141" s="91">
        <f t="shared" si="16"/>
        <v>35581.698901972442</v>
      </c>
      <c r="BS141" s="91">
        <f t="shared" si="16"/>
        <v>35452.55411004545</v>
      </c>
      <c r="BT141" s="91">
        <f t="shared" si="16"/>
        <v>34798.923094460086</v>
      </c>
      <c r="BU141" s="91">
        <f t="shared" si="16"/>
        <v>35444.165905603979</v>
      </c>
      <c r="BV141" s="91">
        <f t="shared" si="16"/>
        <v>37621.990878307304</v>
      </c>
      <c r="BW141" s="91">
        <f t="shared" si="16"/>
        <v>42024.539411242607</v>
      </c>
      <c r="BX141" s="91">
        <f t="shared" si="16"/>
        <v>35500.623932450493</v>
      </c>
      <c r="BY141" s="91">
        <f t="shared" si="16"/>
        <v>35236.260549788029</v>
      </c>
      <c r="BZ141" s="91">
        <f t="shared" si="16"/>
        <v>35449.207988487215</v>
      </c>
      <c r="CA141" s="91">
        <f t="shared" si="16"/>
        <v>35859.082597928551</v>
      </c>
      <c r="CB141" s="92">
        <f t="shared" si="16"/>
        <v>36510.236735340986</v>
      </c>
    </row>
    <row r="142" spans="1:80" x14ac:dyDescent="0.4">
      <c r="A142" s="89"/>
      <c r="B142" s="96" t="s">
        <v>328</v>
      </c>
      <c r="AH142" s="91">
        <f t="shared" ref="AH142:CB142" si="17">SUMIF($C$82:$C$127,"(IR)",AH$82:AH$127)</f>
        <v>5519.4662588038409</v>
      </c>
      <c r="AI142" s="91">
        <f t="shared" si="17"/>
        <v>5282.8942318011741</v>
      </c>
      <c r="AJ142" s="91">
        <f t="shared" si="17"/>
        <v>5449.9963957625641</v>
      </c>
      <c r="AK142" s="91">
        <f t="shared" si="17"/>
        <v>6939.6370078405434</v>
      </c>
      <c r="AL142" s="91">
        <f t="shared" si="17"/>
        <v>7456.656050808946</v>
      </c>
      <c r="AM142" s="91">
        <f t="shared" si="17"/>
        <v>7985.0369779958837</v>
      </c>
      <c r="AN142" s="91">
        <f t="shared" si="17"/>
        <v>8746.3348862486073</v>
      </c>
      <c r="AO142" s="91">
        <f t="shared" si="17"/>
        <v>9404.6704815940684</v>
      </c>
      <c r="AP142" s="91">
        <f t="shared" si="17"/>
        <v>9847.355755653969</v>
      </c>
      <c r="AQ142" s="91">
        <f t="shared" si="17"/>
        <v>9968.6572825300264</v>
      </c>
      <c r="AR142" s="91">
        <f t="shared" si="17"/>
        <v>10539.26627161609</v>
      </c>
      <c r="AS142" s="91">
        <f t="shared" si="17"/>
        <v>11181.967989920291</v>
      </c>
      <c r="AT142" s="91">
        <f t="shared" si="17"/>
        <v>11990.478890251294</v>
      </c>
      <c r="AU142" s="91">
        <f t="shared" si="17"/>
        <v>12049.489927413473</v>
      </c>
      <c r="AV142" s="91">
        <f t="shared" si="17"/>
        <v>14067.855721736327</v>
      </c>
      <c r="AW142" s="91">
        <f t="shared" si="17"/>
        <v>15254.281601324295</v>
      </c>
      <c r="AX142" s="91">
        <f t="shared" si="17"/>
        <v>15610.551859675936</v>
      </c>
      <c r="AY142" s="91">
        <f t="shared" si="17"/>
        <v>15154.311480931108</v>
      </c>
      <c r="AZ142" s="91">
        <f t="shared" si="17"/>
        <v>14409.354965795395</v>
      </c>
      <c r="BA142" s="91">
        <f t="shared" si="17"/>
        <v>14071.738415823056</v>
      </c>
      <c r="BB142" s="91">
        <f t="shared" si="17"/>
        <v>13432.771308899604</v>
      </c>
      <c r="BC142" s="91">
        <f t="shared" si="17"/>
        <v>13490.950966116623</v>
      </c>
      <c r="BD142" s="91">
        <f t="shared" si="17"/>
        <v>13871.406766340549</v>
      </c>
      <c r="BE142" s="91">
        <f t="shared" si="17"/>
        <v>14773.91722637304</v>
      </c>
      <c r="BF142" s="91">
        <f t="shared" si="17"/>
        <v>14996.144962168622</v>
      </c>
      <c r="BG142" s="91">
        <f t="shared" si="17"/>
        <v>15034.436397618267</v>
      </c>
      <c r="BH142" s="91">
        <f t="shared" si="17"/>
        <v>16621.696717486539</v>
      </c>
      <c r="BI142" s="91">
        <f t="shared" si="17"/>
        <v>16873.861894957394</v>
      </c>
      <c r="BJ142" s="91">
        <f t="shared" si="17"/>
        <v>17561.601281926058</v>
      </c>
      <c r="BK142" s="91">
        <f t="shared" si="17"/>
        <v>17852.068987895665</v>
      </c>
      <c r="BL142" s="91">
        <f t="shared" si="17"/>
        <v>18828.960968425814</v>
      </c>
      <c r="BM142" s="91">
        <f t="shared" si="17"/>
        <v>19486.378278921849</v>
      </c>
      <c r="BN142" s="91">
        <f t="shared" si="17"/>
        <v>19631.630623591627</v>
      </c>
      <c r="BO142" s="91">
        <f t="shared" si="17"/>
        <v>19178.796071142471</v>
      </c>
      <c r="BP142" s="91">
        <f t="shared" si="17"/>
        <v>18288.85669229296</v>
      </c>
      <c r="BQ142" s="91">
        <f t="shared" si="17"/>
        <v>15086.858254431556</v>
      </c>
      <c r="BR142" s="91">
        <f t="shared" si="17"/>
        <v>14406.883923790891</v>
      </c>
      <c r="BS142" s="91">
        <f t="shared" si="17"/>
        <v>13682.635687571264</v>
      </c>
      <c r="BT142" s="91">
        <f t="shared" si="17"/>
        <v>12717.204574616189</v>
      </c>
      <c r="BU142" s="91">
        <f t="shared" si="17"/>
        <v>11993.083192415628</v>
      </c>
      <c r="BV142" s="91">
        <f t="shared" si="17"/>
        <v>11217.980244102291</v>
      </c>
      <c r="BW142" s="91">
        <f t="shared" si="17"/>
        <v>10929.391464848539</v>
      </c>
      <c r="BX142" s="91">
        <f t="shared" si="17"/>
        <v>10848.74717696587</v>
      </c>
      <c r="BY142" s="91">
        <f t="shared" si="17"/>
        <v>10715.136781439067</v>
      </c>
      <c r="BZ142" s="91">
        <f t="shared" si="17"/>
        <v>10525.937934034542</v>
      </c>
      <c r="CA142" s="91">
        <f t="shared" si="17"/>
        <v>10362.74057318847</v>
      </c>
      <c r="CB142" s="92">
        <f t="shared" si="17"/>
        <v>10353.443316173545</v>
      </c>
    </row>
    <row r="143" spans="1:80" s="66" customFormat="1" ht="24.75" customHeight="1" x14ac:dyDescent="0.4">
      <c r="A143" s="100"/>
      <c r="B143" s="172" t="s">
        <v>247</v>
      </c>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52">
        <f t="shared" ref="AH143:CB143" si="18">SUM(AH144:AH146)</f>
        <v>13181.990730646046</v>
      </c>
      <c r="AI143" s="52">
        <f t="shared" si="18"/>
        <v>16169.484412610813</v>
      </c>
      <c r="AJ143" s="52">
        <f t="shared" si="18"/>
        <v>14962.047703069255</v>
      </c>
      <c r="AK143" s="52">
        <f t="shared" si="18"/>
        <v>15674.620798827958</v>
      </c>
      <c r="AL143" s="52">
        <f t="shared" si="18"/>
        <v>16133.813078637428</v>
      </c>
      <c r="AM143" s="52">
        <f t="shared" si="18"/>
        <v>17032.98858271545</v>
      </c>
      <c r="AN143" s="52">
        <f t="shared" si="18"/>
        <v>17493.729859301227</v>
      </c>
      <c r="AO143" s="52">
        <f t="shared" si="18"/>
        <v>17782.722777724757</v>
      </c>
      <c r="AP143" s="52">
        <f t="shared" si="18"/>
        <v>18029.105610349776</v>
      </c>
      <c r="AQ143" s="52">
        <f t="shared" si="18"/>
        <v>18005.600965017911</v>
      </c>
      <c r="AR143" s="52">
        <f t="shared" si="18"/>
        <v>17199.176777194669</v>
      </c>
      <c r="AS143" s="52">
        <f t="shared" si="18"/>
        <v>16717.683849290264</v>
      </c>
      <c r="AT143" s="52">
        <f t="shared" si="18"/>
        <v>16844.743935950522</v>
      </c>
      <c r="AU143" s="52">
        <f t="shared" si="18"/>
        <v>18666.702659409075</v>
      </c>
      <c r="AV143" s="52">
        <f t="shared" si="18"/>
        <v>20992.937452260183</v>
      </c>
      <c r="AW143" s="52">
        <f t="shared" si="18"/>
        <v>23227.198585222919</v>
      </c>
      <c r="AX143" s="52">
        <f t="shared" si="18"/>
        <v>23953.620985854643</v>
      </c>
      <c r="AY143" s="52">
        <f t="shared" si="18"/>
        <v>25526.950638769486</v>
      </c>
      <c r="AZ143" s="52">
        <f t="shared" si="18"/>
        <v>26838.240566898257</v>
      </c>
      <c r="BA143" s="52">
        <f t="shared" si="18"/>
        <v>28189.221597247903</v>
      </c>
      <c r="BB143" s="52">
        <f t="shared" si="18"/>
        <v>28872.260737681434</v>
      </c>
      <c r="BC143" s="52">
        <f t="shared" si="18"/>
        <v>31887.246837617644</v>
      </c>
      <c r="BD143" s="52">
        <f t="shared" si="18"/>
        <v>34886.038727251696</v>
      </c>
      <c r="BE143" s="52">
        <f t="shared" si="18"/>
        <v>35587.242234919744</v>
      </c>
      <c r="BF143" s="52">
        <f t="shared" si="18"/>
        <v>34252.037857198971</v>
      </c>
      <c r="BG143" s="52">
        <f t="shared" si="18"/>
        <v>22584.206852579784</v>
      </c>
      <c r="BH143" s="52">
        <f t="shared" si="18"/>
        <v>23705.059074692646</v>
      </c>
      <c r="BI143" s="52">
        <f t="shared" si="18"/>
        <v>25127.106894046789</v>
      </c>
      <c r="BJ143" s="52">
        <f t="shared" si="18"/>
        <v>24103.249277093317</v>
      </c>
      <c r="BK143" s="52">
        <f t="shared" si="18"/>
        <v>24995.481801495655</v>
      </c>
      <c r="BL143" s="52">
        <f t="shared" si="18"/>
        <v>26776.441429226616</v>
      </c>
      <c r="BM143" s="52">
        <f t="shared" si="18"/>
        <v>27978.725391426109</v>
      </c>
      <c r="BN143" s="52">
        <f t="shared" si="18"/>
        <v>28395.062086922801</v>
      </c>
      <c r="BO143" s="52">
        <f t="shared" si="18"/>
        <v>28276.390495359694</v>
      </c>
      <c r="BP143" s="52">
        <f t="shared" si="18"/>
        <v>29103.433929591396</v>
      </c>
      <c r="BQ143" s="52">
        <f t="shared" si="18"/>
        <v>29157.223816323611</v>
      </c>
      <c r="BR143" s="52">
        <f t="shared" si="18"/>
        <v>30531.91584002554</v>
      </c>
      <c r="BS143" s="52">
        <f t="shared" si="18"/>
        <v>31218.313213075497</v>
      </c>
      <c r="BT143" s="52">
        <f t="shared" si="18"/>
        <v>30744.879209155275</v>
      </c>
      <c r="BU143" s="52">
        <f t="shared" si="18"/>
        <v>31730.113320149387</v>
      </c>
      <c r="BV143" s="52">
        <f t="shared" si="18"/>
        <v>31722.033477532954</v>
      </c>
      <c r="BW143" s="52">
        <f t="shared" si="18"/>
        <v>32164.009130880891</v>
      </c>
      <c r="BX143" s="52">
        <f t="shared" si="18"/>
        <v>29841.497844199683</v>
      </c>
      <c r="BY143" s="52">
        <f t="shared" si="18"/>
        <v>30400.257121304196</v>
      </c>
      <c r="BZ143" s="52">
        <f t="shared" si="18"/>
        <v>31261.96583057438</v>
      </c>
      <c r="CA143" s="52">
        <f t="shared" si="18"/>
        <v>32224.075508799819</v>
      </c>
      <c r="CB143" s="53">
        <f t="shared" si="18"/>
        <v>32934.981255580788</v>
      </c>
    </row>
    <row r="144" spans="1:80" x14ac:dyDescent="0.4">
      <c r="A144" s="89"/>
      <c r="B144" s="14" t="s">
        <v>326</v>
      </c>
      <c r="AH144" s="91">
        <f t="shared" ref="AH144:CB144" si="19">SUMIF($C$6:$C$15,"(NC / NIR)",AH$6:AH$15)</f>
        <v>8895.6007654902169</v>
      </c>
      <c r="AI144" s="91">
        <f t="shared" si="19"/>
        <v>11920.415871945386</v>
      </c>
      <c r="AJ144" s="91">
        <f t="shared" si="19"/>
        <v>10646.255826521019</v>
      </c>
      <c r="AK144" s="91">
        <f t="shared" si="19"/>
        <v>11053.158503903327</v>
      </c>
      <c r="AL144" s="91">
        <f t="shared" si="19"/>
        <v>11211.893938490866</v>
      </c>
      <c r="AM144" s="91">
        <f t="shared" si="19"/>
        <v>11682.659883036951</v>
      </c>
      <c r="AN144" s="91">
        <f t="shared" si="19"/>
        <v>11865.527347203742</v>
      </c>
      <c r="AO144" s="91">
        <f t="shared" si="19"/>
        <v>11780.642862442077</v>
      </c>
      <c r="AP144" s="91">
        <f t="shared" si="19"/>
        <v>11471.646835627713</v>
      </c>
      <c r="AQ144" s="91">
        <f t="shared" si="19"/>
        <v>11113.734282245196</v>
      </c>
      <c r="AR144" s="91">
        <f t="shared" si="19"/>
        <v>10307.683914572186</v>
      </c>
      <c r="AS144" s="91">
        <f t="shared" si="19"/>
        <v>9672.387244391799</v>
      </c>
      <c r="AT144" s="91">
        <f t="shared" si="19"/>
        <v>9128.4918602704311</v>
      </c>
      <c r="AU144" s="91">
        <f t="shared" si="19"/>
        <v>9755.0452154394752</v>
      </c>
      <c r="AV144" s="91">
        <f t="shared" si="19"/>
        <v>10464.808970651291</v>
      </c>
      <c r="AW144" s="91">
        <f t="shared" si="19"/>
        <v>10989.9001805843</v>
      </c>
      <c r="AX144" s="91">
        <f t="shared" si="19"/>
        <v>11030.654860920511</v>
      </c>
      <c r="AY144" s="91">
        <f t="shared" si="19"/>
        <v>11209.349216503966</v>
      </c>
      <c r="AZ144" s="91">
        <f t="shared" si="19"/>
        <v>11246.868236830334</v>
      </c>
      <c r="BA144" s="91">
        <f t="shared" si="19"/>
        <v>11491.025776178261</v>
      </c>
      <c r="BB144" s="91">
        <f t="shared" si="19"/>
        <v>11683.115910378565</v>
      </c>
      <c r="BC144" s="91">
        <f t="shared" si="19"/>
        <v>13163.498635395395</v>
      </c>
      <c r="BD144" s="91">
        <f t="shared" si="19"/>
        <v>13608.789233588126</v>
      </c>
      <c r="BE144" s="91">
        <f t="shared" si="19"/>
        <v>13654.576690851072</v>
      </c>
      <c r="BF144" s="91">
        <f t="shared" si="19"/>
        <v>13672.264410442021</v>
      </c>
      <c r="BG144" s="91">
        <f t="shared" si="19"/>
        <v>1096.2324434346203</v>
      </c>
      <c r="BH144" s="91">
        <f t="shared" si="19"/>
        <v>1131.2256994373681</v>
      </c>
      <c r="BI144" s="91">
        <f t="shared" si="19"/>
        <v>1211.3923784964982</v>
      </c>
      <c r="BJ144" s="91">
        <f t="shared" si="19"/>
        <v>1240.1563116817604</v>
      </c>
      <c r="BK144" s="91">
        <f t="shared" si="19"/>
        <v>1291.1359334634078</v>
      </c>
      <c r="BL144" s="91">
        <f t="shared" si="19"/>
        <v>1338.8007756011716</v>
      </c>
      <c r="BM144" s="91">
        <f t="shared" si="19"/>
        <v>1420.0442500193883</v>
      </c>
      <c r="BN144" s="91">
        <f t="shared" si="19"/>
        <v>1428.8035633618877</v>
      </c>
      <c r="BO144" s="91">
        <f t="shared" si="19"/>
        <v>1516.2172678555064</v>
      </c>
      <c r="BP144" s="91">
        <f t="shared" si="19"/>
        <v>1571.4060453761542</v>
      </c>
      <c r="BQ144" s="91">
        <f t="shared" si="19"/>
        <v>1622.3190879693077</v>
      </c>
      <c r="BR144" s="91">
        <f t="shared" si="19"/>
        <v>1877.6969016682574</v>
      </c>
      <c r="BS144" s="91">
        <f t="shared" si="19"/>
        <v>1989.0827354828441</v>
      </c>
      <c r="BT144" s="91">
        <f t="shared" si="19"/>
        <v>2009.0088114745724</v>
      </c>
      <c r="BU144" s="91">
        <f t="shared" si="19"/>
        <v>2045.90781653202</v>
      </c>
      <c r="BV144" s="91">
        <f t="shared" si="19"/>
        <v>2154.8543007892972</v>
      </c>
      <c r="BW144" s="91">
        <f t="shared" si="19"/>
        <v>2296.0020152292855</v>
      </c>
      <c r="BX144" s="91">
        <f t="shared" si="19"/>
        <v>2145.4853486546649</v>
      </c>
      <c r="BY144" s="91">
        <f t="shared" si="19"/>
        <v>2234.212430254142</v>
      </c>
      <c r="BZ144" s="91">
        <f t="shared" si="19"/>
        <v>2343.4311360966562</v>
      </c>
      <c r="CA144" s="91">
        <f t="shared" si="19"/>
        <v>2462.9326327370168</v>
      </c>
      <c r="CB144" s="92">
        <f t="shared" si="19"/>
        <v>2582.1276963191603</v>
      </c>
    </row>
    <row r="145" spans="1:80" x14ac:dyDescent="0.4">
      <c r="A145" s="89"/>
      <c r="B145" s="14" t="s">
        <v>327</v>
      </c>
      <c r="AH145" s="91">
        <f t="shared" ref="AH145:CB145" si="20">SUMIF($C$20:$C$77,"(NC / NIR)",AH$20:AH$77)</f>
        <v>2021.635628453424</v>
      </c>
      <c r="AI145" s="91">
        <f t="shared" si="20"/>
        <v>2195.7084166078812</v>
      </c>
      <c r="AJ145" s="91">
        <f t="shared" si="20"/>
        <v>2203.2967450790065</v>
      </c>
      <c r="AK145" s="91">
        <f t="shared" si="20"/>
        <v>2325.2825127114261</v>
      </c>
      <c r="AL145" s="91">
        <f t="shared" si="20"/>
        <v>2435.9035511265788</v>
      </c>
      <c r="AM145" s="91">
        <f t="shared" si="20"/>
        <v>2688.5622097919236</v>
      </c>
      <c r="AN145" s="91">
        <f t="shared" si="20"/>
        <v>2810.1059887622096</v>
      </c>
      <c r="AO145" s="91">
        <f t="shared" si="20"/>
        <v>2921.3343164188573</v>
      </c>
      <c r="AP145" s="91">
        <f t="shared" si="20"/>
        <v>3213.2537221666639</v>
      </c>
      <c r="AQ145" s="91">
        <f t="shared" si="20"/>
        <v>3398.0211920283705</v>
      </c>
      <c r="AR145" s="91">
        <f t="shared" si="20"/>
        <v>3298.9501444639186</v>
      </c>
      <c r="AS145" s="91">
        <f t="shared" si="20"/>
        <v>3311.5388696845912</v>
      </c>
      <c r="AT145" s="91">
        <f t="shared" si="20"/>
        <v>3524.8040004442496</v>
      </c>
      <c r="AU145" s="91">
        <f t="shared" si="20"/>
        <v>4080.1574046514279</v>
      </c>
      <c r="AV145" s="91">
        <f t="shared" si="20"/>
        <v>4682.9944448169636</v>
      </c>
      <c r="AW145" s="91">
        <f t="shared" si="20"/>
        <v>5635.5100438111531</v>
      </c>
      <c r="AX145" s="91">
        <f t="shared" si="20"/>
        <v>6132.2030401920665</v>
      </c>
      <c r="AY145" s="91">
        <f t="shared" si="20"/>
        <v>6888.5424694344183</v>
      </c>
      <c r="AZ145" s="91">
        <f t="shared" si="20"/>
        <v>7697.8111077652575</v>
      </c>
      <c r="BA145" s="91">
        <f t="shared" si="20"/>
        <v>8126.8987924773537</v>
      </c>
      <c r="BB145" s="91">
        <f t="shared" si="20"/>
        <v>8288.1440005243694</v>
      </c>
      <c r="BC145" s="91">
        <f t="shared" si="20"/>
        <v>8584.8782594852</v>
      </c>
      <c r="BD145" s="91">
        <f t="shared" si="20"/>
        <v>8722.5113396046963</v>
      </c>
      <c r="BE145" s="91">
        <f t="shared" si="20"/>
        <v>9181.156388125426</v>
      </c>
      <c r="BF145" s="91">
        <f t="shared" si="20"/>
        <v>9179.3597040423101</v>
      </c>
      <c r="BG145" s="91">
        <f t="shared" si="20"/>
        <v>9409.1738740809342</v>
      </c>
      <c r="BH145" s="91">
        <f t="shared" si="20"/>
        <v>9501.4639959118886</v>
      </c>
      <c r="BI145" s="91">
        <f t="shared" si="20"/>
        <v>9632.4535434333375</v>
      </c>
      <c r="BJ145" s="91">
        <f t="shared" si="20"/>
        <v>9735.0591711526304</v>
      </c>
      <c r="BK145" s="91">
        <f t="shared" si="20"/>
        <v>9948.0452335703012</v>
      </c>
      <c r="BL145" s="91">
        <f t="shared" si="20"/>
        <v>10438.84022362687</v>
      </c>
      <c r="BM145" s="91">
        <f t="shared" si="20"/>
        <v>10812.059003070077</v>
      </c>
      <c r="BN145" s="91">
        <f t="shared" si="20"/>
        <v>11021.963771632987</v>
      </c>
      <c r="BO145" s="91">
        <f t="shared" si="20"/>
        <v>11402.534791823839</v>
      </c>
      <c r="BP145" s="91">
        <f t="shared" si="20"/>
        <v>11945.287099161069</v>
      </c>
      <c r="BQ145" s="91">
        <f t="shared" si="20"/>
        <v>12103.820791641563</v>
      </c>
      <c r="BR145" s="91">
        <f t="shared" si="20"/>
        <v>12942.603773575587</v>
      </c>
      <c r="BS145" s="91">
        <f t="shared" si="20"/>
        <v>13685.757877984852</v>
      </c>
      <c r="BT145" s="91">
        <f t="shared" si="20"/>
        <v>13509.387314870379</v>
      </c>
      <c r="BU145" s="91">
        <f t="shared" si="20"/>
        <v>14547.398513161954</v>
      </c>
      <c r="BV145" s="91">
        <f t="shared" si="20"/>
        <v>15074.759335772171</v>
      </c>
      <c r="BW145" s="91">
        <f t="shared" si="20"/>
        <v>15490.975867446243</v>
      </c>
      <c r="BX145" s="91">
        <f t="shared" si="20"/>
        <v>14567.869355915413</v>
      </c>
      <c r="BY145" s="91">
        <f t="shared" si="20"/>
        <v>15010.314704144692</v>
      </c>
      <c r="BZ145" s="91">
        <f t="shared" si="20"/>
        <v>15660.058917447333</v>
      </c>
      <c r="CA145" s="91">
        <f t="shared" si="20"/>
        <v>16630.780857292339</v>
      </c>
      <c r="CB145" s="92">
        <f t="shared" si="20"/>
        <v>17828.896479471205</v>
      </c>
    </row>
    <row r="146" spans="1:80" x14ac:dyDescent="0.4">
      <c r="A146" s="89"/>
      <c r="B146" s="14" t="s">
        <v>328</v>
      </c>
      <c r="AH146" s="91">
        <f t="shared" ref="AH146:CB146" si="21">SUMIF($C$82:$C$127,"(NC / NIR)",AH$82:AH$127)</f>
        <v>2264.7543367024064</v>
      </c>
      <c r="AI146" s="91">
        <f t="shared" si="21"/>
        <v>2053.3601240575458</v>
      </c>
      <c r="AJ146" s="91">
        <f t="shared" si="21"/>
        <v>2112.4951314692285</v>
      </c>
      <c r="AK146" s="91">
        <f t="shared" si="21"/>
        <v>2296.1797822132053</v>
      </c>
      <c r="AL146" s="91">
        <f t="shared" si="21"/>
        <v>2486.0155890199817</v>
      </c>
      <c r="AM146" s="91">
        <f t="shared" si="21"/>
        <v>2661.7664898865755</v>
      </c>
      <c r="AN146" s="91">
        <f t="shared" si="21"/>
        <v>2818.0965233352754</v>
      </c>
      <c r="AO146" s="91">
        <f t="shared" si="21"/>
        <v>3080.7455988638244</v>
      </c>
      <c r="AP146" s="91">
        <f t="shared" si="21"/>
        <v>3344.2050525553977</v>
      </c>
      <c r="AQ146" s="91">
        <f t="shared" si="21"/>
        <v>3493.8454907443434</v>
      </c>
      <c r="AR146" s="91">
        <f t="shared" si="21"/>
        <v>3592.5427181585642</v>
      </c>
      <c r="AS146" s="91">
        <f t="shared" si="21"/>
        <v>3733.7577352138733</v>
      </c>
      <c r="AT146" s="91">
        <f t="shared" si="21"/>
        <v>4191.4480752358395</v>
      </c>
      <c r="AU146" s="91">
        <f t="shared" si="21"/>
        <v>4831.5000393181735</v>
      </c>
      <c r="AV146" s="91">
        <f t="shared" si="21"/>
        <v>5845.1340367919302</v>
      </c>
      <c r="AW146" s="91">
        <f t="shared" si="21"/>
        <v>6601.7883608274651</v>
      </c>
      <c r="AX146" s="91">
        <f t="shared" si="21"/>
        <v>6790.7630847420678</v>
      </c>
      <c r="AY146" s="91">
        <f t="shared" si="21"/>
        <v>7429.0589528311039</v>
      </c>
      <c r="AZ146" s="91">
        <f t="shared" si="21"/>
        <v>7893.5612223026656</v>
      </c>
      <c r="BA146" s="91">
        <f t="shared" si="21"/>
        <v>8571.2970285922856</v>
      </c>
      <c r="BB146" s="91">
        <f t="shared" si="21"/>
        <v>8901.0008267785033</v>
      </c>
      <c r="BC146" s="91">
        <f t="shared" si="21"/>
        <v>10138.869942737048</v>
      </c>
      <c r="BD146" s="91">
        <f t="shared" si="21"/>
        <v>12554.738154058878</v>
      </c>
      <c r="BE146" s="91">
        <f t="shared" si="21"/>
        <v>12751.509155943251</v>
      </c>
      <c r="BF146" s="91">
        <f t="shared" si="21"/>
        <v>11400.413742714642</v>
      </c>
      <c r="BG146" s="91">
        <f t="shared" si="21"/>
        <v>12078.800535064229</v>
      </c>
      <c r="BH146" s="91">
        <f t="shared" si="21"/>
        <v>13072.369379343392</v>
      </c>
      <c r="BI146" s="91">
        <f t="shared" si="21"/>
        <v>14283.260972116952</v>
      </c>
      <c r="BJ146" s="91">
        <f t="shared" si="21"/>
        <v>13128.033794258927</v>
      </c>
      <c r="BK146" s="91">
        <f t="shared" si="21"/>
        <v>13756.300634461948</v>
      </c>
      <c r="BL146" s="91">
        <f t="shared" si="21"/>
        <v>14998.800429998573</v>
      </c>
      <c r="BM146" s="91">
        <f t="shared" si="21"/>
        <v>15746.622138336646</v>
      </c>
      <c r="BN146" s="91">
        <f t="shared" si="21"/>
        <v>15944.294751927924</v>
      </c>
      <c r="BO146" s="91">
        <f t="shared" si="21"/>
        <v>15357.63843568035</v>
      </c>
      <c r="BP146" s="91">
        <f t="shared" si="21"/>
        <v>15586.740785054171</v>
      </c>
      <c r="BQ146" s="91">
        <f t="shared" si="21"/>
        <v>15431.083936712737</v>
      </c>
      <c r="BR146" s="91">
        <f t="shared" si="21"/>
        <v>15711.615164781693</v>
      </c>
      <c r="BS146" s="91">
        <f t="shared" si="21"/>
        <v>15543.4725996078</v>
      </c>
      <c r="BT146" s="91">
        <f t="shared" si="21"/>
        <v>15226.483082810324</v>
      </c>
      <c r="BU146" s="91">
        <f t="shared" si="21"/>
        <v>15136.806990455416</v>
      </c>
      <c r="BV146" s="91">
        <f t="shared" si="21"/>
        <v>14492.419840971485</v>
      </c>
      <c r="BW146" s="91">
        <f t="shared" si="21"/>
        <v>14377.031248205363</v>
      </c>
      <c r="BX146" s="91">
        <f t="shared" si="21"/>
        <v>13128.143139629607</v>
      </c>
      <c r="BY146" s="91">
        <f t="shared" si="21"/>
        <v>13155.729986905362</v>
      </c>
      <c r="BZ146" s="91">
        <f t="shared" si="21"/>
        <v>13258.475777030391</v>
      </c>
      <c r="CA146" s="91">
        <f t="shared" si="21"/>
        <v>13130.362018770462</v>
      </c>
      <c r="CB146" s="92">
        <f t="shared" si="21"/>
        <v>12523.957079790425</v>
      </c>
    </row>
    <row r="147" spans="1:80" ht="27" customHeight="1" x14ac:dyDescent="0.4">
      <c r="A147" s="89"/>
      <c r="B147" s="66" t="s">
        <v>269</v>
      </c>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2"/>
    </row>
    <row r="148" spans="1:80" x14ac:dyDescent="0.4">
      <c r="A148" s="89"/>
      <c r="B148" s="50" t="s">
        <v>270</v>
      </c>
      <c r="CB148" s="74"/>
    </row>
    <row r="149" spans="1:80" x14ac:dyDescent="0.4">
      <c r="A149" s="89"/>
      <c r="B149" s="50" t="s">
        <v>271</v>
      </c>
      <c r="CB149" s="74"/>
    </row>
    <row r="150" spans="1:80" ht="27" customHeight="1" thickBot="1" x14ac:dyDescent="0.45">
      <c r="A150" s="134"/>
      <c r="B150" s="135" t="s">
        <v>272</v>
      </c>
      <c r="C150" s="69"/>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69"/>
      <c r="BY150" s="69"/>
      <c r="BZ150" s="69"/>
      <c r="CA150" s="69"/>
      <c r="CB150" s="81"/>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8"/>
  <sheetViews>
    <sheetView zoomScale="85" zoomScaleNormal="85" workbookViewId="0">
      <pane xSplit="3" topLeftCell="BV1" activePane="topRight" state="frozen"/>
      <selection pane="topRight" activeCell="A4" sqref="A4"/>
    </sheetView>
  </sheetViews>
  <sheetFormatPr defaultColWidth="9.1328125" defaultRowHeight="15" x14ac:dyDescent="0.4"/>
  <cols>
    <col min="1" max="1" width="23.1328125" style="148" bestFit="1" customWidth="1"/>
    <col min="2" max="2" width="75.73046875" style="140" customWidth="1"/>
    <col min="3" max="3" width="25.73046875" style="140" customWidth="1"/>
    <col min="4" max="75" width="12.73046875" style="162" customWidth="1"/>
    <col min="76" max="80" width="12.73046875" style="140" customWidth="1"/>
    <col min="81" max="81" width="9.1328125" style="140" customWidth="1"/>
    <col min="82" max="16384" width="9.1328125" style="140"/>
  </cols>
  <sheetData>
    <row r="1" spans="1:80" s="137" customFormat="1" ht="25.5" customHeight="1" thickBot="1" x14ac:dyDescent="0.4">
      <c r="A1" s="42" t="s">
        <v>39</v>
      </c>
      <c r="B1" s="43" t="s">
        <v>78</v>
      </c>
      <c r="C1" s="44"/>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0" ht="33" customHeight="1" x14ac:dyDescent="0.4">
      <c r="A2" s="46" t="s">
        <v>40</v>
      </c>
      <c r="B2" s="138" t="s">
        <v>331</v>
      </c>
      <c r="C2" s="176"/>
      <c r="D2" s="48" t="s">
        <v>80</v>
      </c>
      <c r="E2" s="48" t="s">
        <v>81</v>
      </c>
      <c r="F2" s="48" t="s">
        <v>82</v>
      </c>
      <c r="G2" s="48" t="s">
        <v>83</v>
      </c>
      <c r="H2" s="48" t="s">
        <v>84</v>
      </c>
      <c r="I2" s="48" t="s">
        <v>85</v>
      </c>
      <c r="J2" s="48" t="s">
        <v>86</v>
      </c>
      <c r="K2" s="48" t="s">
        <v>87</v>
      </c>
      <c r="L2" s="48" t="s">
        <v>88</v>
      </c>
      <c r="M2" s="48" t="s">
        <v>89</v>
      </c>
      <c r="N2" s="48" t="s">
        <v>90</v>
      </c>
      <c r="O2" s="48" t="s">
        <v>91</v>
      </c>
      <c r="P2" s="48" t="s">
        <v>92</v>
      </c>
      <c r="Q2" s="48" t="s">
        <v>93</v>
      </c>
      <c r="R2" s="48" t="s">
        <v>94</v>
      </c>
      <c r="S2" s="48" t="s">
        <v>95</v>
      </c>
      <c r="T2" s="48" t="s">
        <v>96</v>
      </c>
      <c r="U2" s="48" t="s">
        <v>97</v>
      </c>
      <c r="V2" s="48" t="s">
        <v>98</v>
      </c>
      <c r="W2" s="48" t="s">
        <v>99</v>
      </c>
      <c r="X2" s="48" t="s">
        <v>100</v>
      </c>
      <c r="Y2" s="48" t="s">
        <v>101</v>
      </c>
      <c r="Z2" s="48" t="s">
        <v>102</v>
      </c>
      <c r="AA2" s="48" t="s">
        <v>103</v>
      </c>
      <c r="AB2" s="48" t="s">
        <v>104</v>
      </c>
      <c r="AC2" s="48" t="s">
        <v>105</v>
      </c>
      <c r="AD2" s="48" t="s">
        <v>106</v>
      </c>
      <c r="AE2" s="48" t="s">
        <v>107</v>
      </c>
      <c r="AF2" s="48" t="s">
        <v>108</v>
      </c>
      <c r="AG2" s="48" t="s">
        <v>109</v>
      </c>
      <c r="AH2" s="48" t="s">
        <v>110</v>
      </c>
      <c r="AI2" s="48" t="s">
        <v>111</v>
      </c>
      <c r="AJ2" s="48" t="s">
        <v>112</v>
      </c>
      <c r="AK2" s="48" t="s">
        <v>113</v>
      </c>
      <c r="AL2" s="48" t="s">
        <v>114</v>
      </c>
      <c r="AM2" s="48" t="s">
        <v>115</v>
      </c>
      <c r="AN2" s="48" t="s">
        <v>116</v>
      </c>
      <c r="AO2" s="48" t="s">
        <v>117</v>
      </c>
      <c r="AP2" s="48" t="s">
        <v>118</v>
      </c>
      <c r="AQ2" s="48" t="s">
        <v>119</v>
      </c>
      <c r="AR2" s="48" t="s">
        <v>120</v>
      </c>
      <c r="AS2" s="48" t="s">
        <v>121</v>
      </c>
      <c r="AT2" s="48" t="s">
        <v>122</v>
      </c>
      <c r="AU2" s="48" t="s">
        <v>123</v>
      </c>
      <c r="AV2" s="48" t="s">
        <v>124</v>
      </c>
      <c r="AW2" s="48" t="s">
        <v>125</v>
      </c>
      <c r="AX2" s="48" t="s">
        <v>126</v>
      </c>
      <c r="AY2" s="48" t="s">
        <v>127</v>
      </c>
      <c r="AZ2" s="48" t="s">
        <v>128</v>
      </c>
      <c r="BA2" s="48" t="s">
        <v>129</v>
      </c>
      <c r="BB2" s="48" t="s">
        <v>130</v>
      </c>
      <c r="BC2" s="48" t="s">
        <v>131</v>
      </c>
      <c r="BD2" s="48" t="s">
        <v>132</v>
      </c>
      <c r="BE2" s="48" t="s">
        <v>133</v>
      </c>
      <c r="BF2" s="48" t="s">
        <v>134</v>
      </c>
      <c r="BG2" s="48" t="s">
        <v>135</v>
      </c>
      <c r="BH2" s="48" t="s">
        <v>136</v>
      </c>
      <c r="BI2" s="48" t="s">
        <v>137</v>
      </c>
      <c r="BJ2" s="48" t="s">
        <v>138</v>
      </c>
      <c r="BK2" s="48" t="s">
        <v>139</v>
      </c>
      <c r="BL2" s="48" t="s">
        <v>140</v>
      </c>
      <c r="BM2" s="48" t="s">
        <v>141</v>
      </c>
      <c r="BN2" s="48" t="s">
        <v>142</v>
      </c>
      <c r="BO2" s="48" t="s">
        <v>143</v>
      </c>
      <c r="BP2" s="48" t="s">
        <v>144</v>
      </c>
      <c r="BQ2" s="48" t="s">
        <v>145</v>
      </c>
      <c r="BR2" s="48" t="s">
        <v>146</v>
      </c>
      <c r="BS2" s="48" t="s">
        <v>147</v>
      </c>
      <c r="BT2" s="48" t="s">
        <v>148</v>
      </c>
      <c r="BU2" s="48" t="s">
        <v>149</v>
      </c>
      <c r="BV2" s="48" t="s">
        <v>150</v>
      </c>
      <c r="BW2" s="48" t="s">
        <v>151</v>
      </c>
      <c r="BX2" s="48" t="s">
        <v>152</v>
      </c>
      <c r="BY2" s="48" t="s">
        <v>153</v>
      </c>
      <c r="BZ2" s="48" t="s">
        <v>154</v>
      </c>
      <c r="CA2" s="48" t="s">
        <v>155</v>
      </c>
      <c r="CB2" s="49" t="s">
        <v>156</v>
      </c>
    </row>
    <row r="3" spans="1:80" s="143" customFormat="1" x14ac:dyDescent="0.4">
      <c r="A3" s="51">
        <v>2020</v>
      </c>
      <c r="B3" s="141" t="s">
        <v>274</v>
      </c>
      <c r="C3" s="141"/>
      <c r="D3" s="52" t="s">
        <v>158</v>
      </c>
      <c r="E3" s="52" t="s">
        <v>158</v>
      </c>
      <c r="F3" s="52" t="s">
        <v>158</v>
      </c>
      <c r="G3" s="52" t="s">
        <v>158</v>
      </c>
      <c r="H3" s="52" t="s">
        <v>158</v>
      </c>
      <c r="I3" s="52" t="s">
        <v>158</v>
      </c>
      <c r="J3" s="52" t="s">
        <v>158</v>
      </c>
      <c r="K3" s="52" t="s">
        <v>158</v>
      </c>
      <c r="L3" s="52" t="s">
        <v>158</v>
      </c>
      <c r="M3" s="52" t="s">
        <v>158</v>
      </c>
      <c r="N3" s="52" t="s">
        <v>158</v>
      </c>
      <c r="O3" s="52" t="s">
        <v>158</v>
      </c>
      <c r="P3" s="52" t="s">
        <v>158</v>
      </c>
      <c r="Q3" s="52" t="s">
        <v>158</v>
      </c>
      <c r="R3" s="52" t="s">
        <v>158</v>
      </c>
      <c r="S3" s="52" t="s">
        <v>158</v>
      </c>
      <c r="T3" s="52" t="s">
        <v>158</v>
      </c>
      <c r="U3" s="52" t="s">
        <v>158</v>
      </c>
      <c r="V3" s="52" t="s">
        <v>158</v>
      </c>
      <c r="W3" s="52" t="s">
        <v>158</v>
      </c>
      <c r="X3" s="52" t="s">
        <v>158</v>
      </c>
      <c r="Y3" s="52" t="s">
        <v>158</v>
      </c>
      <c r="Z3" s="52" t="s">
        <v>158</v>
      </c>
      <c r="AA3" s="52" t="s">
        <v>158</v>
      </c>
      <c r="AB3" s="52" t="s">
        <v>158</v>
      </c>
      <c r="AC3" s="52" t="s">
        <v>158</v>
      </c>
      <c r="AD3" s="52" t="s">
        <v>158</v>
      </c>
      <c r="AE3" s="52" t="s">
        <v>158</v>
      </c>
      <c r="AF3" s="52" t="s">
        <v>158</v>
      </c>
      <c r="AG3" s="52" t="s">
        <v>158</v>
      </c>
      <c r="AH3" s="52" t="s">
        <v>158</v>
      </c>
      <c r="AI3" s="52" t="s">
        <v>158</v>
      </c>
      <c r="AJ3" s="52" t="s">
        <v>158</v>
      </c>
      <c r="AK3" s="52" t="s">
        <v>158</v>
      </c>
      <c r="AL3" s="52" t="s">
        <v>158</v>
      </c>
      <c r="AM3" s="52" t="s">
        <v>158</v>
      </c>
      <c r="AN3" s="52" t="s">
        <v>158</v>
      </c>
      <c r="AO3" s="52" t="s">
        <v>158</v>
      </c>
      <c r="AP3" s="52" t="s">
        <v>158</v>
      </c>
      <c r="AQ3" s="52" t="s">
        <v>158</v>
      </c>
      <c r="AR3" s="52" t="s">
        <v>158</v>
      </c>
      <c r="AS3" s="52" t="s">
        <v>158</v>
      </c>
      <c r="AT3" s="52" t="s">
        <v>158</v>
      </c>
      <c r="AU3" s="52" t="s">
        <v>158</v>
      </c>
      <c r="AV3" s="52" t="s">
        <v>158</v>
      </c>
      <c r="AW3" s="52" t="s">
        <v>158</v>
      </c>
      <c r="AX3" s="52" t="s">
        <v>158</v>
      </c>
      <c r="AY3" s="52" t="s">
        <v>158</v>
      </c>
      <c r="AZ3" s="52" t="s">
        <v>158</v>
      </c>
      <c r="BA3" s="52" t="s">
        <v>158</v>
      </c>
      <c r="BB3" s="52" t="s">
        <v>158</v>
      </c>
      <c r="BC3" s="52" t="s">
        <v>158</v>
      </c>
      <c r="BD3" s="52" t="s">
        <v>158</v>
      </c>
      <c r="BE3" s="52" t="s">
        <v>158</v>
      </c>
      <c r="BF3" s="52" t="s">
        <v>158</v>
      </c>
      <c r="BG3" s="52" t="s">
        <v>158</v>
      </c>
      <c r="BH3" s="52" t="s">
        <v>158</v>
      </c>
      <c r="BI3" s="52" t="s">
        <v>158</v>
      </c>
      <c r="BJ3" s="52" t="s">
        <v>158</v>
      </c>
      <c r="BK3" s="52" t="s">
        <v>158</v>
      </c>
      <c r="BL3" s="52" t="s">
        <v>158</v>
      </c>
      <c r="BM3" s="52" t="s">
        <v>158</v>
      </c>
      <c r="BN3" s="52" t="s">
        <v>158</v>
      </c>
      <c r="BO3" s="52" t="s">
        <v>158</v>
      </c>
      <c r="BP3" s="52" t="s">
        <v>158</v>
      </c>
      <c r="BQ3" s="52" t="s">
        <v>158</v>
      </c>
      <c r="BR3" s="52" t="s">
        <v>158</v>
      </c>
      <c r="BS3" s="52" t="s">
        <v>158</v>
      </c>
      <c r="BT3" s="52" t="s">
        <v>158</v>
      </c>
      <c r="BU3" s="52" t="s">
        <v>158</v>
      </c>
      <c r="BV3" s="52" t="s">
        <v>158</v>
      </c>
      <c r="BW3" s="52" t="s">
        <v>159</v>
      </c>
      <c r="BX3" s="52" t="s">
        <v>159</v>
      </c>
      <c r="BY3" s="52" t="s">
        <v>159</v>
      </c>
      <c r="BZ3" s="52" t="s">
        <v>159</v>
      </c>
      <c r="CA3" s="52" t="s">
        <v>159</v>
      </c>
      <c r="CB3" s="53" t="s">
        <v>159</v>
      </c>
    </row>
    <row r="4" spans="1:80" x14ac:dyDescent="0.4">
      <c r="A4" s="55"/>
      <c r="B4" s="144"/>
      <c r="C4" s="144"/>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7"/>
    </row>
    <row r="5" spans="1:80" ht="27" customHeight="1" x14ac:dyDescent="0.4">
      <c r="B5" s="161" t="s">
        <v>332</v>
      </c>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1"/>
    </row>
    <row r="6" spans="1:80" x14ac:dyDescent="0.4">
      <c r="B6" s="140" t="s">
        <v>333</v>
      </c>
      <c r="D6" s="91">
        <v>0</v>
      </c>
      <c r="E6" s="91">
        <v>0</v>
      </c>
      <c r="F6" s="91">
        <v>0</v>
      </c>
      <c r="G6" s="91">
        <v>0</v>
      </c>
      <c r="H6" s="91">
        <v>0</v>
      </c>
      <c r="I6" s="91">
        <v>0</v>
      </c>
      <c r="J6" s="91">
        <v>0</v>
      </c>
      <c r="K6" s="91">
        <v>0</v>
      </c>
      <c r="L6" s="91">
        <v>0</v>
      </c>
      <c r="M6" s="91">
        <v>0</v>
      </c>
      <c r="N6" s="91">
        <v>0</v>
      </c>
      <c r="O6" s="91">
        <v>0</v>
      </c>
      <c r="P6" s="91">
        <v>0</v>
      </c>
      <c r="Q6" s="91">
        <v>0</v>
      </c>
      <c r="R6" s="91">
        <v>0</v>
      </c>
      <c r="S6" s="91">
        <v>0</v>
      </c>
      <c r="T6" s="91">
        <v>0</v>
      </c>
      <c r="U6" s="91">
        <v>0</v>
      </c>
      <c r="V6" s="91">
        <v>0</v>
      </c>
      <c r="W6" s="91">
        <v>0</v>
      </c>
      <c r="X6" s="91">
        <v>0</v>
      </c>
      <c r="Y6" s="91">
        <v>0</v>
      </c>
      <c r="Z6" s="91">
        <v>0</v>
      </c>
      <c r="AA6" s="91">
        <v>0</v>
      </c>
      <c r="AB6" s="91">
        <v>0</v>
      </c>
      <c r="AC6" s="91">
        <v>30</v>
      </c>
      <c r="AD6" s="91">
        <v>35</v>
      </c>
      <c r="AE6" s="91">
        <v>39</v>
      </c>
      <c r="AF6" s="91">
        <v>41</v>
      </c>
      <c r="AG6" s="91">
        <v>45</v>
      </c>
      <c r="AH6" s="91">
        <v>46</v>
      </c>
      <c r="AI6" s="91">
        <v>47</v>
      </c>
      <c r="AJ6" s="91">
        <v>49</v>
      </c>
      <c r="AK6" s="91">
        <v>50</v>
      </c>
      <c r="AL6" s="91">
        <v>53</v>
      </c>
      <c r="AM6" s="91">
        <v>54</v>
      </c>
      <c r="AN6" s="91">
        <v>58</v>
      </c>
      <c r="AO6" s="91">
        <v>61</v>
      </c>
      <c r="AP6" s="91">
        <v>64</v>
      </c>
      <c r="AQ6" s="91">
        <v>68</v>
      </c>
      <c r="AR6" s="91">
        <v>72</v>
      </c>
      <c r="AS6" s="91">
        <v>74</v>
      </c>
      <c r="AT6" s="91">
        <v>80</v>
      </c>
      <c r="AU6" s="91">
        <v>90</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2">
        <v>0</v>
      </c>
    </row>
    <row r="7" spans="1:80" x14ac:dyDescent="0.4">
      <c r="B7" s="140" t="s">
        <v>287</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91">
        <v>0</v>
      </c>
      <c r="V7" s="91">
        <v>0</v>
      </c>
      <c r="W7" s="91">
        <v>0</v>
      </c>
      <c r="X7" s="91">
        <v>0</v>
      </c>
      <c r="Y7" s="91">
        <v>0</v>
      </c>
      <c r="Z7" s="91">
        <v>0</v>
      </c>
      <c r="AA7" s="91">
        <v>0</v>
      </c>
      <c r="AB7" s="91">
        <v>0</v>
      </c>
      <c r="AC7" s="91">
        <v>0</v>
      </c>
      <c r="AD7" s="91">
        <v>0</v>
      </c>
      <c r="AE7" s="91">
        <v>0</v>
      </c>
      <c r="AF7" s="91">
        <v>0</v>
      </c>
      <c r="AG7" s="91">
        <v>0</v>
      </c>
      <c r="AH7" s="91">
        <v>7244</v>
      </c>
      <c r="AI7" s="91">
        <v>7250</v>
      </c>
      <c r="AJ7" s="91">
        <v>7230</v>
      </c>
      <c r="AK7" s="91">
        <v>7174</v>
      </c>
      <c r="AL7" s="91">
        <v>7091</v>
      </c>
      <c r="AM7" s="91">
        <v>6983</v>
      </c>
      <c r="AN7" s="91">
        <v>6924</v>
      </c>
      <c r="AO7" s="91">
        <v>6868</v>
      </c>
      <c r="AP7" s="91">
        <v>6816</v>
      </c>
      <c r="AQ7" s="91">
        <v>6768</v>
      </c>
      <c r="AR7" s="91">
        <v>6752</v>
      </c>
      <c r="AS7" s="91">
        <v>6745</v>
      </c>
      <c r="AT7" s="91">
        <v>6780</v>
      </c>
      <c r="AU7" s="91">
        <v>6854</v>
      </c>
      <c r="AV7" s="91">
        <v>6795</v>
      </c>
      <c r="AW7" s="91">
        <v>6849</v>
      </c>
      <c r="AX7" s="91">
        <v>6905</v>
      </c>
      <c r="AY7" s="91">
        <v>6943</v>
      </c>
      <c r="AZ7" s="91">
        <v>6970</v>
      </c>
      <c r="BA7" s="91">
        <v>7008</v>
      </c>
      <c r="BB7" s="91">
        <v>7021</v>
      </c>
      <c r="BC7" s="91">
        <v>7025</v>
      </c>
      <c r="BD7" s="91">
        <v>7012</v>
      </c>
      <c r="BE7" s="91">
        <v>6991</v>
      </c>
      <c r="BF7" s="91">
        <v>7042</v>
      </c>
      <c r="BG7" s="91">
        <v>0</v>
      </c>
      <c r="BH7" s="91">
        <v>0</v>
      </c>
      <c r="BI7" s="91">
        <v>0</v>
      </c>
      <c r="BJ7" s="91">
        <v>0</v>
      </c>
      <c r="BK7" s="91">
        <v>0</v>
      </c>
      <c r="BL7" s="91">
        <v>0</v>
      </c>
      <c r="BM7" s="91">
        <v>0</v>
      </c>
      <c r="BN7" s="91">
        <v>0</v>
      </c>
      <c r="BO7" s="91">
        <v>0</v>
      </c>
      <c r="BP7" s="91">
        <v>0</v>
      </c>
      <c r="BQ7" s="91">
        <v>0</v>
      </c>
      <c r="BR7" s="91">
        <v>0</v>
      </c>
      <c r="BS7" s="91">
        <v>0</v>
      </c>
      <c r="BT7" s="91">
        <v>0</v>
      </c>
      <c r="BU7" s="91">
        <v>0</v>
      </c>
      <c r="BV7" s="91">
        <v>0</v>
      </c>
      <c r="BW7" s="91">
        <v>0</v>
      </c>
      <c r="BX7" s="91">
        <v>0</v>
      </c>
      <c r="BY7" s="91">
        <v>0</v>
      </c>
      <c r="BZ7" s="91">
        <v>0</v>
      </c>
      <c r="CA7" s="91">
        <v>0</v>
      </c>
      <c r="CB7" s="92">
        <v>0</v>
      </c>
    </row>
    <row r="8" spans="1:80" x14ac:dyDescent="0.4">
      <c r="B8" s="152" t="s">
        <v>277</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91">
        <v>0</v>
      </c>
      <c r="V8" s="91">
        <v>0</v>
      </c>
      <c r="W8" s="91">
        <v>0</v>
      </c>
      <c r="X8" s="91">
        <v>0</v>
      </c>
      <c r="Y8" s="91">
        <v>0</v>
      </c>
      <c r="Z8" s="91">
        <v>0</v>
      </c>
      <c r="AA8" s="91">
        <v>0</v>
      </c>
      <c r="AB8" s="91">
        <v>0</v>
      </c>
      <c r="AC8" s="91">
        <v>0</v>
      </c>
      <c r="AD8" s="91">
        <v>0</v>
      </c>
      <c r="AE8" s="91">
        <v>0</v>
      </c>
      <c r="AF8" s="91">
        <v>0</v>
      </c>
      <c r="AG8" s="91">
        <v>0</v>
      </c>
      <c r="AH8" s="91">
        <v>13589</v>
      </c>
      <c r="AI8" s="91">
        <v>13438</v>
      </c>
      <c r="AJ8" s="91">
        <v>13273</v>
      </c>
      <c r="AK8" s="91">
        <v>13079</v>
      </c>
      <c r="AL8" s="91">
        <v>12856</v>
      </c>
      <c r="AM8" s="91">
        <v>12584</v>
      </c>
      <c r="AN8" s="91">
        <v>12449</v>
      </c>
      <c r="AO8" s="91">
        <v>12325</v>
      </c>
      <c r="AP8" s="91">
        <v>12217</v>
      </c>
      <c r="AQ8" s="91">
        <v>12141</v>
      </c>
      <c r="AR8" s="91">
        <v>12124</v>
      </c>
      <c r="AS8" s="91">
        <v>12137</v>
      </c>
      <c r="AT8" s="91">
        <v>12227</v>
      </c>
      <c r="AU8" s="91">
        <v>12405</v>
      </c>
      <c r="AV8" s="91">
        <v>12285</v>
      </c>
      <c r="AW8" s="91">
        <v>12414</v>
      </c>
      <c r="AX8" s="91">
        <v>12543</v>
      </c>
      <c r="AY8" s="91">
        <v>12579</v>
      </c>
      <c r="AZ8" s="91">
        <v>12625</v>
      </c>
      <c r="BA8" s="91">
        <v>12729</v>
      </c>
      <c r="BB8" s="91">
        <v>12716</v>
      </c>
      <c r="BC8" s="91">
        <v>12689</v>
      </c>
      <c r="BD8" s="91">
        <v>12656</v>
      </c>
      <c r="BE8" s="91">
        <v>12600</v>
      </c>
      <c r="BF8" s="91">
        <v>12622</v>
      </c>
      <c r="BG8" s="91">
        <v>0</v>
      </c>
      <c r="BH8" s="91">
        <v>0</v>
      </c>
      <c r="BI8" s="91">
        <v>0</v>
      </c>
      <c r="BJ8" s="91">
        <v>0</v>
      </c>
      <c r="BK8" s="91">
        <v>0</v>
      </c>
      <c r="BL8" s="91">
        <v>0</v>
      </c>
      <c r="BM8" s="91">
        <v>0</v>
      </c>
      <c r="BN8" s="91">
        <v>0</v>
      </c>
      <c r="BO8" s="91">
        <v>0</v>
      </c>
      <c r="BP8" s="91">
        <v>0</v>
      </c>
      <c r="BQ8" s="91">
        <v>0</v>
      </c>
      <c r="BR8" s="91">
        <v>0</v>
      </c>
      <c r="BS8" s="91">
        <v>0</v>
      </c>
      <c r="BT8" s="91">
        <v>0</v>
      </c>
      <c r="BU8" s="91">
        <v>0</v>
      </c>
      <c r="BV8" s="91">
        <v>0</v>
      </c>
      <c r="BW8" s="91">
        <v>0</v>
      </c>
      <c r="BX8" s="91">
        <v>0</v>
      </c>
      <c r="BY8" s="91">
        <v>0</v>
      </c>
      <c r="BZ8" s="91">
        <v>0</v>
      </c>
      <c r="CA8" s="91">
        <v>0</v>
      </c>
      <c r="CB8" s="92">
        <v>0</v>
      </c>
    </row>
    <row r="9" spans="1:80" x14ac:dyDescent="0.4">
      <c r="B9" s="140" t="s">
        <v>191</v>
      </c>
      <c r="D9" s="91">
        <v>0</v>
      </c>
      <c r="E9" s="91">
        <v>0</v>
      </c>
      <c r="F9" s="91">
        <v>0</v>
      </c>
      <c r="G9" s="91">
        <v>0</v>
      </c>
      <c r="H9" s="91">
        <v>0</v>
      </c>
      <c r="I9" s="91">
        <v>0</v>
      </c>
      <c r="J9" s="91">
        <v>0</v>
      </c>
      <c r="K9" s="91">
        <v>0</v>
      </c>
      <c r="L9" s="91">
        <v>0</v>
      </c>
      <c r="M9" s="91">
        <v>0</v>
      </c>
      <c r="N9" s="91">
        <v>0</v>
      </c>
      <c r="O9" s="91">
        <v>0</v>
      </c>
      <c r="P9" s="91">
        <v>0</v>
      </c>
      <c r="Q9" s="91">
        <v>0</v>
      </c>
      <c r="R9" s="91">
        <v>0</v>
      </c>
      <c r="S9" s="91">
        <v>0</v>
      </c>
      <c r="T9" s="91">
        <v>0</v>
      </c>
      <c r="U9" s="91">
        <v>0</v>
      </c>
      <c r="V9" s="91">
        <v>0</v>
      </c>
      <c r="W9" s="91">
        <v>0</v>
      </c>
      <c r="X9" s="91">
        <v>0</v>
      </c>
      <c r="Y9" s="91">
        <v>0</v>
      </c>
      <c r="Z9" s="91">
        <v>0</v>
      </c>
      <c r="AA9" s="91">
        <v>0</v>
      </c>
      <c r="AB9" s="91">
        <v>0</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v>0</v>
      </c>
      <c r="AV9" s="91">
        <v>106</v>
      </c>
      <c r="AW9" s="91">
        <v>129</v>
      </c>
      <c r="AX9" s="91">
        <v>147</v>
      </c>
      <c r="AY9" s="91">
        <v>166</v>
      </c>
      <c r="AZ9" s="91">
        <v>181</v>
      </c>
      <c r="BA9" s="91">
        <v>197</v>
      </c>
      <c r="BB9" s="91">
        <v>207</v>
      </c>
      <c r="BC9" s="91">
        <v>216</v>
      </c>
      <c r="BD9" s="91">
        <v>227</v>
      </c>
      <c r="BE9" s="91">
        <v>239</v>
      </c>
      <c r="BF9" s="91">
        <v>258</v>
      </c>
      <c r="BG9" s="91">
        <v>270</v>
      </c>
      <c r="BH9" s="91">
        <v>279</v>
      </c>
      <c r="BI9" s="91">
        <v>286</v>
      </c>
      <c r="BJ9" s="91">
        <v>292</v>
      </c>
      <c r="BK9" s="91">
        <v>300</v>
      </c>
      <c r="BL9" s="91">
        <v>310</v>
      </c>
      <c r="BM9" s="91">
        <v>322</v>
      </c>
      <c r="BN9" s="91">
        <v>331</v>
      </c>
      <c r="BO9" s="91">
        <v>339</v>
      </c>
      <c r="BP9" s="91">
        <v>350</v>
      </c>
      <c r="BQ9" s="91">
        <v>362</v>
      </c>
      <c r="BR9" s="91">
        <v>381</v>
      </c>
      <c r="BS9" s="91">
        <v>406</v>
      </c>
      <c r="BT9" s="91">
        <v>426</v>
      </c>
      <c r="BU9" s="91">
        <v>450</v>
      </c>
      <c r="BV9" s="91">
        <v>474</v>
      </c>
      <c r="BW9" s="91">
        <v>503</v>
      </c>
      <c r="BX9" s="91">
        <v>479</v>
      </c>
      <c r="BY9" s="91">
        <v>507</v>
      </c>
      <c r="BZ9" s="91">
        <v>535</v>
      </c>
      <c r="CA9" s="91">
        <v>564</v>
      </c>
      <c r="CB9" s="92">
        <v>592</v>
      </c>
    </row>
    <row r="10" spans="1:80" x14ac:dyDescent="0.4">
      <c r="B10" s="152" t="s">
        <v>275</v>
      </c>
      <c r="D10" s="150">
        <v>0</v>
      </c>
      <c r="E10" s="150">
        <v>0</v>
      </c>
      <c r="F10" s="150">
        <v>0</v>
      </c>
      <c r="G10" s="150">
        <v>0</v>
      </c>
      <c r="H10" s="150">
        <v>0</v>
      </c>
      <c r="I10" s="150">
        <v>0</v>
      </c>
      <c r="J10" s="150">
        <v>0</v>
      </c>
      <c r="K10" s="150">
        <v>0</v>
      </c>
      <c r="L10" s="150">
        <v>0</v>
      </c>
      <c r="M10" s="150">
        <v>0</v>
      </c>
      <c r="N10" s="150">
        <v>0</v>
      </c>
      <c r="O10" s="150">
        <v>0</v>
      </c>
      <c r="P10" s="150">
        <v>0</v>
      </c>
      <c r="Q10" s="150">
        <v>0</v>
      </c>
      <c r="R10" s="150">
        <v>0</v>
      </c>
      <c r="S10" s="150">
        <v>0</v>
      </c>
      <c r="T10" s="150">
        <v>0</v>
      </c>
      <c r="U10" s="150">
        <v>0</v>
      </c>
      <c r="V10" s="150">
        <v>0</v>
      </c>
      <c r="W10" s="150">
        <v>0</v>
      </c>
      <c r="X10" s="150">
        <v>0</v>
      </c>
      <c r="Y10" s="150">
        <v>0</v>
      </c>
      <c r="Z10" s="150">
        <v>0</v>
      </c>
      <c r="AA10" s="150">
        <v>0</v>
      </c>
      <c r="AB10" s="150">
        <v>0</v>
      </c>
      <c r="AC10" s="150">
        <v>0</v>
      </c>
      <c r="AD10" s="150">
        <v>0</v>
      </c>
      <c r="AE10" s="150">
        <v>0</v>
      </c>
      <c r="AF10" s="150">
        <v>0</v>
      </c>
      <c r="AG10" s="150">
        <v>0</v>
      </c>
      <c r="AH10" s="150">
        <v>0</v>
      </c>
      <c r="AI10" s="150">
        <v>0</v>
      </c>
      <c r="AJ10" s="150">
        <v>0</v>
      </c>
      <c r="AK10" s="150">
        <v>0</v>
      </c>
      <c r="AL10" s="150">
        <v>0</v>
      </c>
      <c r="AM10" s="150">
        <v>0</v>
      </c>
      <c r="AN10" s="150">
        <v>0</v>
      </c>
      <c r="AO10" s="150">
        <v>0</v>
      </c>
      <c r="AP10" s="150">
        <v>0</v>
      </c>
      <c r="AQ10" s="150">
        <v>0</v>
      </c>
      <c r="AR10" s="150">
        <v>0</v>
      </c>
      <c r="AS10" s="150">
        <v>0</v>
      </c>
      <c r="AT10" s="150">
        <v>0</v>
      </c>
      <c r="AU10" s="150">
        <v>0</v>
      </c>
      <c r="AV10" s="150">
        <v>99</v>
      </c>
      <c r="AW10" s="150">
        <v>128</v>
      </c>
      <c r="AX10" s="150">
        <v>145</v>
      </c>
      <c r="AY10" s="150">
        <v>164</v>
      </c>
      <c r="AZ10" s="150">
        <v>181</v>
      </c>
      <c r="BA10" s="150">
        <v>197</v>
      </c>
      <c r="BB10" s="150">
        <v>207</v>
      </c>
      <c r="BC10" s="150">
        <v>216</v>
      </c>
      <c r="BD10" s="150">
        <v>226</v>
      </c>
      <c r="BE10" s="150">
        <v>239</v>
      </c>
      <c r="BF10" s="150">
        <v>258</v>
      </c>
      <c r="BG10" s="150">
        <v>270</v>
      </c>
      <c r="BH10" s="150">
        <v>279</v>
      </c>
      <c r="BI10" s="150">
        <v>286</v>
      </c>
      <c r="BJ10" s="150">
        <v>292</v>
      </c>
      <c r="BK10" s="150">
        <v>300</v>
      </c>
      <c r="BL10" s="150">
        <v>310</v>
      </c>
      <c r="BM10" s="150">
        <v>322</v>
      </c>
      <c r="BN10" s="150">
        <v>331</v>
      </c>
      <c r="BO10" s="150">
        <v>339</v>
      </c>
      <c r="BP10" s="150">
        <v>350</v>
      </c>
      <c r="BQ10" s="150">
        <v>362</v>
      </c>
      <c r="BR10" s="150">
        <v>381</v>
      </c>
      <c r="BS10" s="150">
        <v>406</v>
      </c>
      <c r="BT10" s="150">
        <v>426</v>
      </c>
      <c r="BU10" s="150">
        <v>449</v>
      </c>
      <c r="BV10" s="150">
        <v>473</v>
      </c>
      <c r="BW10" s="150">
        <v>503</v>
      </c>
      <c r="BX10" s="150">
        <v>479</v>
      </c>
      <c r="BY10" s="150">
        <v>506</v>
      </c>
      <c r="BZ10" s="150">
        <v>535</v>
      </c>
      <c r="CA10" s="150">
        <v>563</v>
      </c>
      <c r="CB10" s="151">
        <v>591</v>
      </c>
    </row>
    <row r="11" spans="1:80" x14ac:dyDescent="0.4">
      <c r="B11" s="152" t="s">
        <v>276</v>
      </c>
      <c r="D11" s="150">
        <v>0</v>
      </c>
      <c r="E11" s="150">
        <v>0</v>
      </c>
      <c r="F11" s="150">
        <v>0</v>
      </c>
      <c r="G11" s="150">
        <v>0</v>
      </c>
      <c r="H11" s="150">
        <v>0</v>
      </c>
      <c r="I11" s="150">
        <v>0</v>
      </c>
      <c r="J11" s="150">
        <v>0</v>
      </c>
      <c r="K11" s="150">
        <v>0</v>
      </c>
      <c r="L11" s="150">
        <v>0</v>
      </c>
      <c r="M11" s="150">
        <v>0</v>
      </c>
      <c r="N11" s="150">
        <v>0</v>
      </c>
      <c r="O11" s="150">
        <v>0</v>
      </c>
      <c r="P11" s="150">
        <v>0</v>
      </c>
      <c r="Q11" s="150">
        <v>0</v>
      </c>
      <c r="R11" s="150">
        <v>0</v>
      </c>
      <c r="S11" s="150">
        <v>0</v>
      </c>
      <c r="T11" s="150">
        <v>0</v>
      </c>
      <c r="U11" s="150">
        <v>0</v>
      </c>
      <c r="V11" s="150">
        <v>0</v>
      </c>
      <c r="W11" s="150">
        <v>0</v>
      </c>
      <c r="X11" s="150">
        <v>0</v>
      </c>
      <c r="Y11" s="150">
        <v>0</v>
      </c>
      <c r="Z11" s="150">
        <v>0</v>
      </c>
      <c r="AA11" s="150">
        <v>0</v>
      </c>
      <c r="AB11" s="150">
        <v>0</v>
      </c>
      <c r="AC11" s="150">
        <v>0</v>
      </c>
      <c r="AD11" s="150">
        <v>0</v>
      </c>
      <c r="AE11" s="150">
        <v>0</v>
      </c>
      <c r="AF11" s="150">
        <v>0</v>
      </c>
      <c r="AG11" s="150">
        <v>0</v>
      </c>
      <c r="AH11" s="150">
        <v>0</v>
      </c>
      <c r="AI11" s="150">
        <v>0</v>
      </c>
      <c r="AJ11" s="150">
        <v>0</v>
      </c>
      <c r="AK11" s="150">
        <v>0</v>
      </c>
      <c r="AL11" s="150">
        <v>0</v>
      </c>
      <c r="AM11" s="150">
        <v>0</v>
      </c>
      <c r="AN11" s="150">
        <v>0</v>
      </c>
      <c r="AO11" s="150">
        <v>0</v>
      </c>
      <c r="AP11" s="150">
        <v>0</v>
      </c>
      <c r="AQ11" s="150">
        <v>0</v>
      </c>
      <c r="AR11" s="150">
        <v>0</v>
      </c>
      <c r="AS11" s="150">
        <v>0</v>
      </c>
      <c r="AT11" s="150">
        <v>0</v>
      </c>
      <c r="AU11" s="150">
        <v>0</v>
      </c>
      <c r="AV11" s="150">
        <v>7</v>
      </c>
      <c r="AW11" s="150">
        <v>1</v>
      </c>
      <c r="AX11" s="150">
        <v>2</v>
      </c>
      <c r="AY11" s="150">
        <v>2</v>
      </c>
      <c r="AZ11" s="150">
        <v>0</v>
      </c>
      <c r="BA11" s="150">
        <v>0</v>
      </c>
      <c r="BB11" s="150">
        <v>0</v>
      </c>
      <c r="BC11" s="150">
        <v>0</v>
      </c>
      <c r="BD11" s="150">
        <v>1</v>
      </c>
      <c r="BE11" s="150">
        <v>0</v>
      </c>
      <c r="BF11" s="150">
        <v>0</v>
      </c>
      <c r="BG11" s="150">
        <v>0</v>
      </c>
      <c r="BH11" s="150">
        <v>0</v>
      </c>
      <c r="BI11" s="150">
        <v>0</v>
      </c>
      <c r="BJ11" s="150">
        <v>0</v>
      </c>
      <c r="BK11" s="150">
        <v>0</v>
      </c>
      <c r="BL11" s="150">
        <v>0</v>
      </c>
      <c r="BM11" s="150">
        <v>0</v>
      </c>
      <c r="BN11" s="150">
        <v>0</v>
      </c>
      <c r="BO11" s="150">
        <v>0</v>
      </c>
      <c r="BP11" s="150">
        <v>0</v>
      </c>
      <c r="BQ11" s="150">
        <v>0</v>
      </c>
      <c r="BR11" s="150">
        <v>0</v>
      </c>
      <c r="BS11" s="150">
        <v>0</v>
      </c>
      <c r="BT11" s="150">
        <v>0</v>
      </c>
      <c r="BU11" s="150">
        <v>0</v>
      </c>
      <c r="BV11" s="150">
        <v>1</v>
      </c>
      <c r="BW11" s="150">
        <v>1</v>
      </c>
      <c r="BX11" s="150">
        <v>1</v>
      </c>
      <c r="BY11" s="150">
        <v>1</v>
      </c>
      <c r="BZ11" s="150">
        <v>1</v>
      </c>
      <c r="CA11" s="150">
        <v>1</v>
      </c>
      <c r="CB11" s="151">
        <v>1</v>
      </c>
    </row>
    <row r="12" spans="1:80" x14ac:dyDescent="0.4">
      <c r="B12" s="140" t="s">
        <v>291</v>
      </c>
      <c r="D12" s="91">
        <v>0</v>
      </c>
      <c r="E12" s="91">
        <v>0</v>
      </c>
      <c r="F12" s="91">
        <v>0</v>
      </c>
      <c r="G12" s="91">
        <v>0</v>
      </c>
      <c r="H12" s="91">
        <v>0</v>
      </c>
      <c r="I12" s="91">
        <v>0</v>
      </c>
      <c r="J12" s="91">
        <v>0</v>
      </c>
      <c r="K12" s="91">
        <v>0</v>
      </c>
      <c r="L12" s="91">
        <v>0</v>
      </c>
      <c r="M12" s="91">
        <v>0</v>
      </c>
      <c r="N12" s="91">
        <v>0</v>
      </c>
      <c r="O12" s="91">
        <v>0</v>
      </c>
      <c r="P12" s="91">
        <v>0</v>
      </c>
      <c r="Q12" s="91">
        <v>0</v>
      </c>
      <c r="R12" s="91">
        <v>0</v>
      </c>
      <c r="S12" s="91">
        <v>0</v>
      </c>
      <c r="T12" s="91">
        <v>0</v>
      </c>
      <c r="U12" s="91">
        <v>0</v>
      </c>
      <c r="V12" s="91">
        <v>0</v>
      </c>
      <c r="W12" s="91">
        <v>0</v>
      </c>
      <c r="X12" s="91">
        <v>0</v>
      </c>
      <c r="Y12" s="91">
        <v>0</v>
      </c>
      <c r="Z12" s="91">
        <v>0</v>
      </c>
      <c r="AA12" s="91">
        <v>0</v>
      </c>
      <c r="AB12" s="91">
        <v>0</v>
      </c>
      <c r="AC12" s="91">
        <v>0</v>
      </c>
      <c r="AD12" s="91">
        <v>0</v>
      </c>
      <c r="AE12" s="91">
        <v>0</v>
      </c>
      <c r="AF12" s="91">
        <v>3</v>
      </c>
      <c r="AG12" s="91">
        <v>11</v>
      </c>
      <c r="AH12" s="91">
        <v>15</v>
      </c>
      <c r="AI12" s="91">
        <v>15</v>
      </c>
      <c r="AJ12" s="91">
        <v>16</v>
      </c>
      <c r="AK12" s="91">
        <v>16</v>
      </c>
      <c r="AL12" s="91">
        <v>16</v>
      </c>
      <c r="AM12" s="91">
        <v>16</v>
      </c>
      <c r="AN12" s="91">
        <v>17</v>
      </c>
      <c r="AO12" s="91">
        <v>17</v>
      </c>
      <c r="AP12" s="91">
        <v>17</v>
      </c>
      <c r="AQ12" s="91">
        <v>17</v>
      </c>
      <c r="AR12" s="91">
        <v>17</v>
      </c>
      <c r="AS12" s="91">
        <v>18</v>
      </c>
      <c r="AT12" s="91">
        <v>18</v>
      </c>
      <c r="AU12" s="91">
        <v>19</v>
      </c>
      <c r="AV12" s="91">
        <v>0</v>
      </c>
      <c r="AW12" s="91">
        <v>0</v>
      </c>
      <c r="AX12" s="91">
        <v>0</v>
      </c>
      <c r="AY12" s="91">
        <v>0</v>
      </c>
      <c r="AZ12" s="91">
        <v>0</v>
      </c>
      <c r="BA12" s="91">
        <v>0</v>
      </c>
      <c r="BB12" s="91">
        <v>0</v>
      </c>
      <c r="BC12" s="91">
        <v>0</v>
      </c>
      <c r="BD12" s="91">
        <v>0</v>
      </c>
      <c r="BE12" s="91">
        <v>0</v>
      </c>
      <c r="BF12" s="91">
        <v>0</v>
      </c>
      <c r="BG12" s="91">
        <v>0</v>
      </c>
      <c r="BH12" s="91">
        <v>0</v>
      </c>
      <c r="BI12" s="91">
        <v>0</v>
      </c>
      <c r="BJ12" s="91">
        <v>0</v>
      </c>
      <c r="BK12" s="91">
        <v>0</v>
      </c>
      <c r="BL12" s="91">
        <v>0</v>
      </c>
      <c r="BM12" s="91">
        <v>0</v>
      </c>
      <c r="BN12" s="91">
        <v>0</v>
      </c>
      <c r="BO12" s="91">
        <v>0</v>
      </c>
      <c r="BP12" s="91">
        <v>0</v>
      </c>
      <c r="BQ12" s="91">
        <v>0</v>
      </c>
      <c r="BR12" s="91">
        <v>0</v>
      </c>
      <c r="BS12" s="91">
        <v>0</v>
      </c>
      <c r="BT12" s="91">
        <v>0</v>
      </c>
      <c r="BU12" s="91">
        <v>0</v>
      </c>
      <c r="BV12" s="91">
        <v>0</v>
      </c>
      <c r="BW12" s="91">
        <v>0</v>
      </c>
      <c r="BX12" s="91">
        <v>0</v>
      </c>
      <c r="BY12" s="91">
        <v>0</v>
      </c>
      <c r="BZ12" s="91">
        <v>0</v>
      </c>
      <c r="CA12" s="91">
        <v>0</v>
      </c>
      <c r="CB12" s="92">
        <v>0</v>
      </c>
    </row>
    <row r="13" spans="1:80" ht="26.25" customHeight="1" x14ac:dyDescent="0.4">
      <c r="B13" s="161" t="s">
        <v>334</v>
      </c>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1"/>
    </row>
    <row r="14" spans="1:80" x14ac:dyDescent="0.4">
      <c r="B14" s="96" t="s">
        <v>178</v>
      </c>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v>1</v>
      </c>
      <c r="BR14" s="150">
        <v>1</v>
      </c>
      <c r="BS14" s="150">
        <v>1</v>
      </c>
      <c r="BT14" s="150">
        <v>1</v>
      </c>
      <c r="BU14" s="150">
        <v>1</v>
      </c>
      <c r="BV14" s="150">
        <v>1</v>
      </c>
      <c r="BW14" s="150">
        <v>1</v>
      </c>
      <c r="BX14" s="150">
        <v>1</v>
      </c>
      <c r="BY14" s="150">
        <v>1</v>
      </c>
      <c r="BZ14" s="150">
        <v>1</v>
      </c>
      <c r="CA14" s="150">
        <v>1</v>
      </c>
      <c r="CB14" s="151">
        <v>2</v>
      </c>
    </row>
    <row r="15" spans="1:80" x14ac:dyDescent="0.4">
      <c r="B15" s="140" t="s">
        <v>333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c r="X15" s="150">
        <v>0</v>
      </c>
      <c r="Y15" s="150">
        <v>0</v>
      </c>
      <c r="Z15" s="150">
        <v>0</v>
      </c>
      <c r="AA15" s="150">
        <v>0</v>
      </c>
      <c r="AB15" s="150">
        <v>0</v>
      </c>
      <c r="AC15" s="150">
        <v>41</v>
      </c>
      <c r="AD15" s="150">
        <v>51</v>
      </c>
      <c r="AE15" s="150">
        <v>56</v>
      </c>
      <c r="AF15" s="150">
        <v>64</v>
      </c>
      <c r="AG15" s="150">
        <v>70</v>
      </c>
      <c r="AH15" s="150">
        <v>76</v>
      </c>
      <c r="AI15" s="150">
        <v>80</v>
      </c>
      <c r="AJ15" s="150">
        <v>86</v>
      </c>
      <c r="AK15" s="150">
        <v>97</v>
      </c>
      <c r="AL15" s="150">
        <v>105</v>
      </c>
      <c r="AM15" s="150">
        <v>118</v>
      </c>
      <c r="AN15" s="150">
        <v>132</v>
      </c>
      <c r="AO15" s="150">
        <v>142</v>
      </c>
      <c r="AP15" s="150">
        <v>154</v>
      </c>
      <c r="AQ15" s="150">
        <v>166</v>
      </c>
      <c r="AR15" s="150">
        <v>176</v>
      </c>
      <c r="AS15" s="150">
        <v>186</v>
      </c>
      <c r="AT15" s="150">
        <v>199</v>
      </c>
      <c r="AU15" s="150">
        <v>212</v>
      </c>
      <c r="AV15" s="150">
        <v>0</v>
      </c>
      <c r="AW15" s="150">
        <v>0</v>
      </c>
      <c r="AX15" s="150">
        <v>0</v>
      </c>
      <c r="AY15" s="150">
        <v>0</v>
      </c>
      <c r="AZ15" s="150">
        <v>0</v>
      </c>
      <c r="BA15" s="150">
        <v>0</v>
      </c>
      <c r="BB15" s="150">
        <v>0</v>
      </c>
      <c r="BC15" s="150">
        <v>0</v>
      </c>
      <c r="BD15" s="150">
        <v>0</v>
      </c>
      <c r="BE15" s="150">
        <v>0</v>
      </c>
      <c r="BF15" s="150">
        <v>0</v>
      </c>
      <c r="BG15" s="150">
        <v>0</v>
      </c>
      <c r="BH15" s="150">
        <v>0</v>
      </c>
      <c r="BI15" s="150">
        <v>0</v>
      </c>
      <c r="BJ15" s="150">
        <v>0</v>
      </c>
      <c r="BK15" s="150">
        <v>0</v>
      </c>
      <c r="BL15" s="150">
        <v>0</v>
      </c>
      <c r="BM15" s="150">
        <v>0</v>
      </c>
      <c r="BN15" s="150">
        <v>0</v>
      </c>
      <c r="BO15" s="150">
        <v>0</v>
      </c>
      <c r="BP15" s="150">
        <v>0</v>
      </c>
      <c r="BQ15" s="150">
        <v>0</v>
      </c>
      <c r="BR15" s="150">
        <v>0</v>
      </c>
      <c r="BS15" s="150">
        <v>0</v>
      </c>
      <c r="BT15" s="150">
        <v>0</v>
      </c>
      <c r="BU15" s="150">
        <v>0</v>
      </c>
      <c r="BV15" s="150">
        <v>0</v>
      </c>
      <c r="BW15" s="150">
        <v>0</v>
      </c>
      <c r="BX15" s="150">
        <v>0</v>
      </c>
      <c r="BY15" s="150">
        <v>0</v>
      </c>
      <c r="BZ15" s="150">
        <v>0</v>
      </c>
      <c r="CA15" s="150">
        <v>0</v>
      </c>
      <c r="CB15" s="151">
        <v>0</v>
      </c>
    </row>
    <row r="16" spans="1:80" x14ac:dyDescent="0.4">
      <c r="B16" s="140" t="s">
        <v>181</v>
      </c>
      <c r="D16" s="91">
        <v>0</v>
      </c>
      <c r="E16" s="91">
        <v>0</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v>0</v>
      </c>
      <c r="Y16" s="91">
        <v>0</v>
      </c>
      <c r="Z16" s="91">
        <v>0</v>
      </c>
      <c r="AA16" s="91">
        <v>0</v>
      </c>
      <c r="AB16" s="91">
        <v>0</v>
      </c>
      <c r="AC16" s="91">
        <v>0</v>
      </c>
      <c r="AD16" s="91">
        <v>0</v>
      </c>
      <c r="AE16" s="91">
        <v>0</v>
      </c>
      <c r="AF16" s="91">
        <v>0</v>
      </c>
      <c r="AG16" s="91">
        <v>0</v>
      </c>
      <c r="AH16" s="91">
        <v>407</v>
      </c>
      <c r="AI16" s="91">
        <v>408</v>
      </c>
      <c r="AJ16" s="91">
        <v>393</v>
      </c>
      <c r="AK16" s="91">
        <v>377</v>
      </c>
      <c r="AL16" s="91">
        <v>374</v>
      </c>
      <c r="AM16" s="91">
        <v>367</v>
      </c>
      <c r="AN16" s="91">
        <v>362</v>
      </c>
      <c r="AO16" s="91">
        <v>347</v>
      </c>
      <c r="AP16" s="91">
        <v>340</v>
      </c>
      <c r="AQ16" s="91">
        <v>330</v>
      </c>
      <c r="AR16" s="91">
        <v>337</v>
      </c>
      <c r="AS16" s="91">
        <v>327</v>
      </c>
      <c r="AT16" s="91">
        <v>317</v>
      </c>
      <c r="AU16" s="91">
        <v>304</v>
      </c>
      <c r="AV16" s="91">
        <v>295</v>
      </c>
      <c r="AW16" s="91">
        <v>288</v>
      </c>
      <c r="AX16" s="91">
        <v>281</v>
      </c>
      <c r="AY16" s="91">
        <v>271</v>
      </c>
      <c r="AZ16" s="91">
        <v>263</v>
      </c>
      <c r="BA16" s="91">
        <v>252</v>
      </c>
      <c r="BB16" s="91">
        <v>244</v>
      </c>
      <c r="BC16" s="91">
        <v>237</v>
      </c>
      <c r="BD16" s="91">
        <v>233</v>
      </c>
      <c r="BE16" s="91">
        <v>214</v>
      </c>
      <c r="BF16" s="91">
        <v>227</v>
      </c>
      <c r="BG16" s="91">
        <v>203</v>
      </c>
      <c r="BH16" s="91">
        <v>180</v>
      </c>
      <c r="BI16" s="91">
        <v>163</v>
      </c>
      <c r="BJ16" s="91">
        <v>147</v>
      </c>
      <c r="BK16" s="91">
        <v>129</v>
      </c>
      <c r="BL16" s="91">
        <v>117</v>
      </c>
      <c r="BM16" s="91">
        <v>108</v>
      </c>
      <c r="BN16" s="91">
        <v>103</v>
      </c>
      <c r="BO16" s="91">
        <v>100</v>
      </c>
      <c r="BP16" s="91">
        <v>97</v>
      </c>
      <c r="BQ16" s="91">
        <v>95</v>
      </c>
      <c r="BR16" s="91">
        <v>92</v>
      </c>
      <c r="BS16" s="91">
        <v>92</v>
      </c>
      <c r="BT16" s="91">
        <v>90</v>
      </c>
      <c r="BU16" s="91">
        <v>86</v>
      </c>
      <c r="BV16" s="91">
        <v>101</v>
      </c>
      <c r="BW16" s="91">
        <v>100</v>
      </c>
      <c r="BX16" s="91">
        <v>93</v>
      </c>
      <c r="BY16" s="91">
        <v>87</v>
      </c>
      <c r="BZ16" s="91">
        <v>82</v>
      </c>
      <c r="CA16" s="91">
        <v>78</v>
      </c>
      <c r="CB16" s="92">
        <v>74</v>
      </c>
    </row>
    <row r="17" spans="2:80" x14ac:dyDescent="0.4">
      <c r="B17" s="177" t="s">
        <v>183</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0</v>
      </c>
      <c r="AN17" s="91">
        <v>0</v>
      </c>
      <c r="AO17" s="91">
        <v>0</v>
      </c>
      <c r="AP17" s="91">
        <v>0</v>
      </c>
      <c r="AQ17" s="91">
        <v>0</v>
      </c>
      <c r="AR17" s="91">
        <v>0</v>
      </c>
      <c r="AS17" s="91">
        <v>0</v>
      </c>
      <c r="AT17" s="91">
        <v>0</v>
      </c>
      <c r="AU17" s="91">
        <v>0</v>
      </c>
      <c r="AV17" s="91">
        <v>0</v>
      </c>
      <c r="AW17" s="91">
        <v>0</v>
      </c>
      <c r="AX17" s="91">
        <v>0</v>
      </c>
      <c r="AY17" s="91">
        <v>0</v>
      </c>
      <c r="AZ17" s="91">
        <v>0</v>
      </c>
      <c r="BA17" s="91">
        <v>0</v>
      </c>
      <c r="BB17" s="91">
        <v>0</v>
      </c>
      <c r="BC17" s="91">
        <v>383</v>
      </c>
      <c r="BD17" s="91">
        <v>384</v>
      </c>
      <c r="BE17" s="91">
        <v>408</v>
      </c>
      <c r="BF17" s="91">
        <v>433</v>
      </c>
      <c r="BG17" s="91">
        <v>455</v>
      </c>
      <c r="BH17" s="91">
        <v>467</v>
      </c>
      <c r="BI17" s="91">
        <v>475</v>
      </c>
      <c r="BJ17" s="91">
        <v>485</v>
      </c>
      <c r="BK17" s="91">
        <v>496</v>
      </c>
      <c r="BL17" s="91">
        <v>519</v>
      </c>
      <c r="BM17" s="91">
        <v>550</v>
      </c>
      <c r="BN17" s="91">
        <v>584</v>
      </c>
      <c r="BO17" s="91">
        <v>615</v>
      </c>
      <c r="BP17" s="91">
        <v>650</v>
      </c>
      <c r="BQ17" s="91">
        <v>675</v>
      </c>
      <c r="BR17" s="91">
        <v>730</v>
      </c>
      <c r="BS17" s="91">
        <v>793</v>
      </c>
      <c r="BT17" s="91">
        <v>844</v>
      </c>
      <c r="BU17" s="91">
        <v>884</v>
      </c>
      <c r="BV17" s="91">
        <v>894</v>
      </c>
      <c r="BW17" s="91">
        <v>895</v>
      </c>
      <c r="BX17" s="91">
        <v>936</v>
      </c>
      <c r="BY17" s="91">
        <v>981</v>
      </c>
      <c r="BZ17" s="91">
        <v>1035</v>
      </c>
      <c r="CA17" s="91">
        <v>1099</v>
      </c>
      <c r="CB17" s="92">
        <v>1154</v>
      </c>
    </row>
    <row r="18" spans="2:80" x14ac:dyDescent="0.4">
      <c r="B18" s="152" t="s">
        <v>275</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c r="AS18" s="91">
        <v>0</v>
      </c>
      <c r="AT18" s="91">
        <v>0</v>
      </c>
      <c r="AU18" s="91">
        <v>0</v>
      </c>
      <c r="AV18" s="91">
        <v>0</v>
      </c>
      <c r="AW18" s="91">
        <v>0</v>
      </c>
      <c r="AX18" s="91">
        <v>0</v>
      </c>
      <c r="AY18" s="91">
        <v>0</v>
      </c>
      <c r="AZ18" s="91">
        <v>0</v>
      </c>
      <c r="BA18" s="91">
        <v>0</v>
      </c>
      <c r="BB18" s="91">
        <v>0</v>
      </c>
      <c r="BC18" s="91">
        <v>0</v>
      </c>
      <c r="BD18" s="91">
        <v>0</v>
      </c>
      <c r="BE18" s="91">
        <v>0</v>
      </c>
      <c r="BF18" s="91">
        <v>0</v>
      </c>
      <c r="BG18" s="91">
        <v>386</v>
      </c>
      <c r="BH18" s="91">
        <v>407</v>
      </c>
      <c r="BI18" s="91">
        <v>422</v>
      </c>
      <c r="BJ18" s="91">
        <v>432</v>
      </c>
      <c r="BK18" s="91">
        <v>442</v>
      </c>
      <c r="BL18" s="91">
        <v>462</v>
      </c>
      <c r="BM18" s="91">
        <v>491</v>
      </c>
      <c r="BN18" s="91">
        <v>523</v>
      </c>
      <c r="BO18" s="91">
        <v>558</v>
      </c>
      <c r="BP18" s="91">
        <v>595</v>
      </c>
      <c r="BQ18" s="91">
        <v>631</v>
      </c>
      <c r="BR18" s="91">
        <v>679</v>
      </c>
      <c r="BS18" s="91">
        <v>740</v>
      </c>
      <c r="BT18" s="91">
        <v>780</v>
      </c>
      <c r="BU18" s="91">
        <v>809</v>
      </c>
      <c r="BV18" s="91">
        <v>803</v>
      </c>
      <c r="BW18" s="91">
        <v>805</v>
      </c>
      <c r="BX18" s="91">
        <v>842</v>
      </c>
      <c r="BY18" s="91">
        <v>883</v>
      </c>
      <c r="BZ18" s="91">
        <v>932</v>
      </c>
      <c r="CA18" s="91">
        <v>989</v>
      </c>
      <c r="CB18" s="92">
        <v>1040</v>
      </c>
    </row>
    <row r="19" spans="2:80" x14ac:dyDescent="0.4">
      <c r="B19" s="152" t="s">
        <v>276</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c r="AG19" s="91">
        <v>0</v>
      </c>
      <c r="AH19" s="91">
        <v>0</v>
      </c>
      <c r="AI19" s="91">
        <v>0</v>
      </c>
      <c r="AJ19" s="91">
        <v>0</v>
      </c>
      <c r="AK19" s="91">
        <v>0</v>
      </c>
      <c r="AL19" s="91">
        <v>0</v>
      </c>
      <c r="AM19" s="91">
        <v>0</v>
      </c>
      <c r="AN19" s="91">
        <v>0</v>
      </c>
      <c r="AO19" s="91">
        <v>0</v>
      </c>
      <c r="AP19" s="91">
        <v>0</v>
      </c>
      <c r="AQ19" s="91">
        <v>0</v>
      </c>
      <c r="AR19" s="91">
        <v>0</v>
      </c>
      <c r="AS19" s="91">
        <v>0</v>
      </c>
      <c r="AT19" s="91">
        <v>0</v>
      </c>
      <c r="AU19" s="91">
        <v>0</v>
      </c>
      <c r="AV19" s="91">
        <v>0</v>
      </c>
      <c r="AW19" s="91">
        <v>0</v>
      </c>
      <c r="AX19" s="91">
        <v>0</v>
      </c>
      <c r="AY19" s="91">
        <v>0</v>
      </c>
      <c r="AZ19" s="91">
        <v>0</v>
      </c>
      <c r="BA19" s="91">
        <v>0</v>
      </c>
      <c r="BB19" s="91">
        <v>0</v>
      </c>
      <c r="BC19" s="91">
        <v>0</v>
      </c>
      <c r="BD19" s="91">
        <v>0</v>
      </c>
      <c r="BE19" s="91">
        <v>0</v>
      </c>
      <c r="BF19" s="91">
        <v>0</v>
      </c>
      <c r="BG19" s="91">
        <v>69</v>
      </c>
      <c r="BH19" s="91">
        <v>60</v>
      </c>
      <c r="BI19" s="91">
        <v>53</v>
      </c>
      <c r="BJ19" s="91">
        <v>52</v>
      </c>
      <c r="BK19" s="91">
        <v>54</v>
      </c>
      <c r="BL19" s="91">
        <v>57</v>
      </c>
      <c r="BM19" s="91">
        <v>59</v>
      </c>
      <c r="BN19" s="91">
        <v>61</v>
      </c>
      <c r="BO19" s="91">
        <v>57</v>
      </c>
      <c r="BP19" s="91">
        <v>55</v>
      </c>
      <c r="BQ19" s="91">
        <v>44</v>
      </c>
      <c r="BR19" s="91">
        <v>52</v>
      </c>
      <c r="BS19" s="91">
        <v>52</v>
      </c>
      <c r="BT19" s="91">
        <v>65</v>
      </c>
      <c r="BU19" s="91">
        <v>75</v>
      </c>
      <c r="BV19" s="91">
        <v>91</v>
      </c>
      <c r="BW19" s="91">
        <v>90</v>
      </c>
      <c r="BX19" s="91">
        <v>94</v>
      </c>
      <c r="BY19" s="91">
        <v>98</v>
      </c>
      <c r="BZ19" s="91">
        <v>103</v>
      </c>
      <c r="CA19" s="91">
        <v>109</v>
      </c>
      <c r="CB19" s="92">
        <v>114</v>
      </c>
    </row>
    <row r="20" spans="2:80" ht="26.25" customHeight="1" x14ac:dyDescent="0.4">
      <c r="B20" s="140" t="s">
        <v>298</v>
      </c>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8050</v>
      </c>
      <c r="AC20" s="150">
        <v>260</v>
      </c>
      <c r="AD20" s="150">
        <v>340</v>
      </c>
      <c r="AE20" s="150">
        <v>0</v>
      </c>
      <c r="AF20" s="150">
        <v>0</v>
      </c>
      <c r="AG20" s="150">
        <v>9800</v>
      </c>
      <c r="AH20" s="150">
        <v>500</v>
      </c>
      <c r="AI20" s="150">
        <v>500</v>
      </c>
      <c r="AJ20" s="150">
        <v>500</v>
      </c>
      <c r="AK20" s="150">
        <v>600</v>
      </c>
      <c r="AL20" s="150">
        <v>600</v>
      </c>
      <c r="AM20" s="150">
        <v>600</v>
      </c>
      <c r="AN20" s="150">
        <v>600</v>
      </c>
      <c r="AO20" s="150">
        <v>700</v>
      </c>
      <c r="AP20" s="150">
        <v>800</v>
      </c>
      <c r="AQ20" s="150">
        <v>887</v>
      </c>
      <c r="AR20" s="150">
        <v>861</v>
      </c>
      <c r="AS20" s="150">
        <v>877</v>
      </c>
      <c r="AT20" s="150">
        <v>934</v>
      </c>
      <c r="AU20" s="150">
        <v>1067</v>
      </c>
      <c r="AV20" s="150">
        <v>1265</v>
      </c>
      <c r="AW20" s="150">
        <v>1392</v>
      </c>
      <c r="AX20" s="150">
        <v>1260</v>
      </c>
      <c r="AY20" s="150">
        <v>1476</v>
      </c>
      <c r="AZ20" s="150">
        <v>1544</v>
      </c>
      <c r="BA20" s="150">
        <v>1578</v>
      </c>
      <c r="BB20" s="150">
        <v>1607</v>
      </c>
      <c r="BC20" s="150">
        <v>1612</v>
      </c>
      <c r="BD20" s="150">
        <v>1622</v>
      </c>
      <c r="BE20" s="150">
        <v>1635</v>
      </c>
      <c r="BF20" s="150">
        <v>1719</v>
      </c>
      <c r="BG20" s="150">
        <v>1854</v>
      </c>
      <c r="BH20" s="150">
        <v>1921</v>
      </c>
      <c r="BI20" s="150">
        <v>1912</v>
      </c>
      <c r="BJ20" s="150">
        <v>1920</v>
      </c>
      <c r="BK20" s="150">
        <v>2003</v>
      </c>
      <c r="BL20" s="150">
        <v>3164</v>
      </c>
      <c r="BM20" s="150">
        <v>3246</v>
      </c>
      <c r="BN20" s="150">
        <v>3227</v>
      </c>
      <c r="BO20" s="150">
        <v>3212</v>
      </c>
      <c r="BP20" s="150">
        <v>3240</v>
      </c>
      <c r="BQ20" s="150">
        <v>3215</v>
      </c>
      <c r="BR20" s="150">
        <v>3329</v>
      </c>
      <c r="BS20" s="150">
        <v>3565</v>
      </c>
      <c r="BT20" s="150">
        <v>3310</v>
      </c>
      <c r="BU20" s="150">
        <v>3317</v>
      </c>
      <c r="BV20" s="150">
        <v>3241</v>
      </c>
      <c r="BW20" s="150">
        <v>3299</v>
      </c>
      <c r="BX20" s="150">
        <v>3393</v>
      </c>
      <c r="BY20" s="150">
        <v>3483</v>
      </c>
      <c r="BZ20" s="150">
        <v>3591</v>
      </c>
      <c r="CA20" s="150">
        <v>3708</v>
      </c>
      <c r="CB20" s="151">
        <v>3831</v>
      </c>
    </row>
    <row r="21" spans="2:80" x14ac:dyDescent="0.4">
      <c r="B21" s="140" t="s">
        <v>19</v>
      </c>
      <c r="D21" s="150">
        <v>0</v>
      </c>
      <c r="E21" s="150">
        <v>0</v>
      </c>
      <c r="F21" s="150">
        <v>0</v>
      </c>
      <c r="G21" s="150">
        <v>0</v>
      </c>
      <c r="H21" s="150">
        <v>0</v>
      </c>
      <c r="I21" s="150">
        <v>0</v>
      </c>
      <c r="J21" s="150">
        <v>0</v>
      </c>
      <c r="K21" s="150">
        <v>0</v>
      </c>
      <c r="L21" s="150">
        <v>0</v>
      </c>
      <c r="M21" s="150">
        <v>0</v>
      </c>
      <c r="N21" s="150">
        <v>0</v>
      </c>
      <c r="O21" s="150">
        <v>0</v>
      </c>
      <c r="P21" s="150">
        <v>0</v>
      </c>
      <c r="Q21" s="150">
        <v>0</v>
      </c>
      <c r="R21" s="150">
        <v>0</v>
      </c>
      <c r="S21" s="150">
        <v>0</v>
      </c>
      <c r="T21" s="150">
        <v>0</v>
      </c>
      <c r="U21" s="150">
        <v>0</v>
      </c>
      <c r="V21" s="150">
        <v>0</v>
      </c>
      <c r="W21" s="150">
        <v>0</v>
      </c>
      <c r="X21" s="150">
        <v>0</v>
      </c>
      <c r="Y21" s="150">
        <v>0</v>
      </c>
      <c r="Z21" s="150">
        <v>0</v>
      </c>
      <c r="AA21" s="150">
        <v>0</v>
      </c>
      <c r="AB21" s="150">
        <v>0</v>
      </c>
      <c r="AC21" s="150">
        <v>0</v>
      </c>
      <c r="AD21" s="150">
        <v>0</v>
      </c>
      <c r="AE21" s="150">
        <v>0</v>
      </c>
      <c r="AF21" s="150">
        <v>0</v>
      </c>
      <c r="AG21" s="150">
        <v>0</v>
      </c>
      <c r="AH21" s="150">
        <v>0</v>
      </c>
      <c r="AI21" s="150">
        <v>0</v>
      </c>
      <c r="AJ21" s="150">
        <v>0</v>
      </c>
      <c r="AK21" s="150">
        <v>0</v>
      </c>
      <c r="AL21" s="150">
        <v>0</v>
      </c>
      <c r="AM21" s="150">
        <v>0</v>
      </c>
      <c r="AN21" s="150">
        <v>0</v>
      </c>
      <c r="AO21" s="150">
        <v>0</v>
      </c>
      <c r="AP21" s="150">
        <v>0</v>
      </c>
      <c r="AQ21" s="150">
        <v>0</v>
      </c>
      <c r="AR21" s="150">
        <v>2131</v>
      </c>
      <c r="AS21" s="150">
        <v>2221</v>
      </c>
      <c r="AT21" s="150">
        <v>2991</v>
      </c>
      <c r="AU21" s="150">
        <v>3209</v>
      </c>
      <c r="AV21" s="150">
        <v>3708</v>
      </c>
      <c r="AW21" s="150">
        <v>2628</v>
      </c>
      <c r="AX21" s="150">
        <v>2814</v>
      </c>
      <c r="AY21" s="150">
        <v>2921</v>
      </c>
      <c r="AZ21" s="150">
        <v>2927</v>
      </c>
      <c r="BA21" s="150">
        <v>2856</v>
      </c>
      <c r="BB21" s="150">
        <v>2740</v>
      </c>
      <c r="BC21" s="150">
        <v>2580</v>
      </c>
      <c r="BD21" s="150">
        <v>2374</v>
      </c>
      <c r="BE21" s="150">
        <v>2293</v>
      </c>
      <c r="BF21" s="150">
        <v>2268</v>
      </c>
      <c r="BG21" s="150">
        <v>2358</v>
      </c>
      <c r="BH21" s="150">
        <v>2473</v>
      </c>
      <c r="BI21" s="150">
        <v>2603</v>
      </c>
      <c r="BJ21" s="150">
        <v>2570</v>
      </c>
      <c r="BK21" s="150">
        <v>2533</v>
      </c>
      <c r="BL21" s="150">
        <v>2566</v>
      </c>
      <c r="BM21" s="150">
        <v>2940</v>
      </c>
      <c r="BN21" s="150">
        <v>3172</v>
      </c>
      <c r="BO21" s="150">
        <v>3254</v>
      </c>
      <c r="BP21" s="150">
        <v>3368</v>
      </c>
      <c r="BQ21" s="150">
        <v>0</v>
      </c>
      <c r="BR21" s="150">
        <v>0</v>
      </c>
      <c r="BS21" s="150">
        <v>0</v>
      </c>
      <c r="BT21" s="150">
        <v>0</v>
      </c>
      <c r="BU21" s="150">
        <v>0</v>
      </c>
      <c r="BV21" s="150">
        <v>0</v>
      </c>
      <c r="BW21" s="150">
        <v>0</v>
      </c>
      <c r="BX21" s="150">
        <v>0</v>
      </c>
      <c r="BY21" s="150">
        <v>0</v>
      </c>
      <c r="BZ21" s="150">
        <v>0</v>
      </c>
      <c r="CA21" s="150">
        <v>0</v>
      </c>
      <c r="CB21" s="151">
        <v>0</v>
      </c>
    </row>
    <row r="22" spans="2:80" x14ac:dyDescent="0.4">
      <c r="B22" s="177" t="s">
        <v>191</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c r="X22" s="150">
        <v>0</v>
      </c>
      <c r="Y22" s="150">
        <v>0</v>
      </c>
      <c r="Z22" s="150">
        <v>0</v>
      </c>
      <c r="AA22" s="150">
        <v>0</v>
      </c>
      <c r="AB22" s="150">
        <v>0</v>
      </c>
      <c r="AC22" s="150">
        <v>0</v>
      </c>
      <c r="AD22" s="150">
        <v>0</v>
      </c>
      <c r="AE22" s="150">
        <v>0</v>
      </c>
      <c r="AF22" s="150">
        <v>0</v>
      </c>
      <c r="AG22" s="150">
        <v>0</v>
      </c>
      <c r="AH22" s="150">
        <v>0</v>
      </c>
      <c r="AI22" s="150">
        <v>0</v>
      </c>
      <c r="AJ22" s="150">
        <v>0</v>
      </c>
      <c r="AK22" s="150">
        <v>0</v>
      </c>
      <c r="AL22" s="150">
        <v>0</v>
      </c>
      <c r="AM22" s="150">
        <v>0</v>
      </c>
      <c r="AN22" s="150">
        <v>0</v>
      </c>
      <c r="AO22" s="150">
        <v>0</v>
      </c>
      <c r="AP22" s="150">
        <v>0</v>
      </c>
      <c r="AQ22" s="150">
        <v>0</v>
      </c>
      <c r="AR22" s="150">
        <v>0</v>
      </c>
      <c r="AS22" s="150">
        <v>0</v>
      </c>
      <c r="AT22" s="150">
        <v>0</v>
      </c>
      <c r="AU22" s="150">
        <v>0</v>
      </c>
      <c r="AV22" s="150">
        <v>629</v>
      </c>
      <c r="AW22" s="150">
        <v>799</v>
      </c>
      <c r="AX22" s="150">
        <v>915</v>
      </c>
      <c r="AY22" s="150">
        <v>1048</v>
      </c>
      <c r="AZ22" s="150">
        <v>1160</v>
      </c>
      <c r="BA22" s="150">
        <v>1251</v>
      </c>
      <c r="BB22" s="150">
        <v>1288</v>
      </c>
      <c r="BC22" s="150">
        <v>1314</v>
      </c>
      <c r="BD22" s="150">
        <v>1351</v>
      </c>
      <c r="BE22" s="150">
        <v>1410</v>
      </c>
      <c r="BF22" s="150">
        <v>1491</v>
      </c>
      <c r="BG22" s="150">
        <v>1553</v>
      </c>
      <c r="BH22" s="150">
        <v>1596</v>
      </c>
      <c r="BI22" s="150">
        <v>1627</v>
      </c>
      <c r="BJ22" s="150">
        <v>1657</v>
      </c>
      <c r="BK22" s="150">
        <v>1692</v>
      </c>
      <c r="BL22" s="150">
        <v>1733</v>
      </c>
      <c r="BM22" s="150">
        <v>1780</v>
      </c>
      <c r="BN22" s="150">
        <v>1819</v>
      </c>
      <c r="BO22" s="150">
        <v>1847</v>
      </c>
      <c r="BP22" s="150">
        <v>1877</v>
      </c>
      <c r="BQ22" s="150">
        <v>1866</v>
      </c>
      <c r="BR22" s="150">
        <v>1761</v>
      </c>
      <c r="BS22" s="150">
        <v>1566</v>
      </c>
      <c r="BT22" s="150">
        <v>1237</v>
      </c>
      <c r="BU22" s="150">
        <v>838</v>
      </c>
      <c r="BV22" s="150">
        <v>571</v>
      </c>
      <c r="BW22" s="150">
        <v>358</v>
      </c>
      <c r="BX22" s="150">
        <v>178</v>
      </c>
      <c r="BY22" s="150">
        <v>141</v>
      </c>
      <c r="BZ22" s="150">
        <v>88</v>
      </c>
      <c r="CA22" s="150">
        <v>36</v>
      </c>
      <c r="CB22" s="151">
        <v>31</v>
      </c>
    </row>
    <row r="23" spans="2:80" x14ac:dyDescent="0.4">
      <c r="B23" s="152" t="s">
        <v>275</v>
      </c>
      <c r="D23" s="150">
        <v>0</v>
      </c>
      <c r="E23" s="150">
        <v>0</v>
      </c>
      <c r="F23" s="150">
        <v>0</v>
      </c>
      <c r="G23" s="150">
        <v>0</v>
      </c>
      <c r="H23" s="150">
        <v>0</v>
      </c>
      <c r="I23" s="150">
        <v>0</v>
      </c>
      <c r="J23" s="150">
        <v>0</v>
      </c>
      <c r="K23" s="150">
        <v>0</v>
      </c>
      <c r="L23" s="150">
        <v>0</v>
      </c>
      <c r="M23" s="150">
        <v>0</v>
      </c>
      <c r="N23" s="150">
        <v>0</v>
      </c>
      <c r="O23" s="150">
        <v>0</v>
      </c>
      <c r="P23" s="150">
        <v>0</v>
      </c>
      <c r="Q23" s="150">
        <v>0</v>
      </c>
      <c r="R23" s="150">
        <v>0</v>
      </c>
      <c r="S23" s="150">
        <v>0</v>
      </c>
      <c r="T23" s="150">
        <v>0</v>
      </c>
      <c r="U23" s="150">
        <v>0</v>
      </c>
      <c r="V23" s="150">
        <v>0</v>
      </c>
      <c r="W23" s="150">
        <v>0</v>
      </c>
      <c r="X23" s="150">
        <v>0</v>
      </c>
      <c r="Y23" s="150">
        <v>0</v>
      </c>
      <c r="Z23" s="150">
        <v>0</v>
      </c>
      <c r="AA23" s="150">
        <v>0</v>
      </c>
      <c r="AB23" s="150">
        <v>0</v>
      </c>
      <c r="AC23" s="150">
        <v>0</v>
      </c>
      <c r="AD23" s="150">
        <v>0</v>
      </c>
      <c r="AE23" s="150">
        <v>0</v>
      </c>
      <c r="AF23" s="150">
        <v>0</v>
      </c>
      <c r="AG23" s="150">
        <v>0</v>
      </c>
      <c r="AH23" s="150">
        <v>0</v>
      </c>
      <c r="AI23" s="150">
        <v>0</v>
      </c>
      <c r="AJ23" s="150">
        <v>0</v>
      </c>
      <c r="AK23" s="150">
        <v>0</v>
      </c>
      <c r="AL23" s="150">
        <v>0</v>
      </c>
      <c r="AM23" s="150">
        <v>0</v>
      </c>
      <c r="AN23" s="150">
        <v>0</v>
      </c>
      <c r="AO23" s="150">
        <v>0</v>
      </c>
      <c r="AP23" s="150">
        <v>0</v>
      </c>
      <c r="AQ23" s="150">
        <v>0</v>
      </c>
      <c r="AR23" s="150">
        <v>0</v>
      </c>
      <c r="AS23" s="150">
        <v>0</v>
      </c>
      <c r="AT23" s="150">
        <v>0</v>
      </c>
      <c r="AU23" s="150">
        <v>0</v>
      </c>
      <c r="AV23" s="150">
        <v>591</v>
      </c>
      <c r="AW23" s="150">
        <v>796</v>
      </c>
      <c r="AX23" s="150">
        <v>908</v>
      </c>
      <c r="AY23" s="150">
        <v>1039</v>
      </c>
      <c r="AZ23" s="150">
        <v>1151</v>
      </c>
      <c r="BA23" s="150">
        <v>1243</v>
      </c>
      <c r="BB23" s="150">
        <v>1278</v>
      </c>
      <c r="BC23" s="150">
        <v>1302</v>
      </c>
      <c r="BD23" s="150">
        <v>1339</v>
      </c>
      <c r="BE23" s="150">
        <v>1396</v>
      </c>
      <c r="BF23" s="150">
        <v>1477</v>
      </c>
      <c r="BG23" s="150">
        <v>1539</v>
      </c>
      <c r="BH23" s="150">
        <v>1582</v>
      </c>
      <c r="BI23" s="150">
        <v>1612</v>
      </c>
      <c r="BJ23" s="150">
        <v>1641</v>
      </c>
      <c r="BK23" s="150">
        <v>1676</v>
      </c>
      <c r="BL23" s="150">
        <v>1715</v>
      </c>
      <c r="BM23" s="150">
        <v>1761</v>
      </c>
      <c r="BN23" s="150">
        <v>1800</v>
      </c>
      <c r="BO23" s="150">
        <v>1828</v>
      </c>
      <c r="BP23" s="150">
        <v>1858</v>
      </c>
      <c r="BQ23" s="150">
        <v>1846</v>
      </c>
      <c r="BR23" s="150">
        <v>1742</v>
      </c>
      <c r="BS23" s="150">
        <v>1547</v>
      </c>
      <c r="BT23" s="150">
        <v>1221</v>
      </c>
      <c r="BU23" s="150">
        <v>824</v>
      </c>
      <c r="BV23" s="150">
        <v>560</v>
      </c>
      <c r="BW23" s="150">
        <v>350</v>
      </c>
      <c r="BX23" s="150">
        <v>173</v>
      </c>
      <c r="BY23" s="150">
        <v>137</v>
      </c>
      <c r="BZ23" s="150">
        <v>84</v>
      </c>
      <c r="CA23" s="150">
        <v>32</v>
      </c>
      <c r="CB23" s="151">
        <v>27</v>
      </c>
    </row>
    <row r="24" spans="2:80" x14ac:dyDescent="0.4">
      <c r="B24" s="152" t="s">
        <v>276</v>
      </c>
      <c r="D24" s="150">
        <v>0</v>
      </c>
      <c r="E24" s="150">
        <v>0</v>
      </c>
      <c r="F24" s="150">
        <v>0</v>
      </c>
      <c r="G24" s="150">
        <v>0</v>
      </c>
      <c r="H24" s="150">
        <v>0</v>
      </c>
      <c r="I24" s="150">
        <v>0</v>
      </c>
      <c r="J24" s="150">
        <v>0</v>
      </c>
      <c r="K24" s="150">
        <v>0</v>
      </c>
      <c r="L24" s="150">
        <v>0</v>
      </c>
      <c r="M24" s="150">
        <v>0</v>
      </c>
      <c r="N24" s="150">
        <v>0</v>
      </c>
      <c r="O24" s="150">
        <v>0</v>
      </c>
      <c r="P24" s="150">
        <v>0</v>
      </c>
      <c r="Q24" s="150">
        <v>0</v>
      </c>
      <c r="R24" s="150">
        <v>0</v>
      </c>
      <c r="S24" s="150">
        <v>0</v>
      </c>
      <c r="T24" s="150">
        <v>0</v>
      </c>
      <c r="U24" s="150">
        <v>0</v>
      </c>
      <c r="V24" s="150">
        <v>0</v>
      </c>
      <c r="W24" s="150">
        <v>0</v>
      </c>
      <c r="X24" s="150">
        <v>0</v>
      </c>
      <c r="Y24" s="150">
        <v>0</v>
      </c>
      <c r="Z24" s="150">
        <v>0</v>
      </c>
      <c r="AA24" s="150">
        <v>0</v>
      </c>
      <c r="AB24" s="150">
        <v>0</v>
      </c>
      <c r="AC24" s="150">
        <v>0</v>
      </c>
      <c r="AD24" s="150">
        <v>0</v>
      </c>
      <c r="AE24" s="150">
        <v>0</v>
      </c>
      <c r="AF24" s="150">
        <v>0</v>
      </c>
      <c r="AG24" s="150">
        <v>0</v>
      </c>
      <c r="AH24" s="150">
        <v>0</v>
      </c>
      <c r="AI24" s="150">
        <v>0</v>
      </c>
      <c r="AJ24" s="150">
        <v>0</v>
      </c>
      <c r="AK24" s="150">
        <v>0</v>
      </c>
      <c r="AL24" s="150">
        <v>0</v>
      </c>
      <c r="AM24" s="150">
        <v>0</v>
      </c>
      <c r="AN24" s="150">
        <v>0</v>
      </c>
      <c r="AO24" s="150">
        <v>0</v>
      </c>
      <c r="AP24" s="150">
        <v>0</v>
      </c>
      <c r="AQ24" s="150">
        <v>0</v>
      </c>
      <c r="AR24" s="150">
        <v>0</v>
      </c>
      <c r="AS24" s="150">
        <v>0</v>
      </c>
      <c r="AT24" s="150">
        <v>0</v>
      </c>
      <c r="AU24" s="150">
        <v>0</v>
      </c>
      <c r="AV24" s="150">
        <v>38</v>
      </c>
      <c r="AW24" s="150">
        <v>3</v>
      </c>
      <c r="AX24" s="150">
        <v>7</v>
      </c>
      <c r="AY24" s="150">
        <v>9</v>
      </c>
      <c r="AZ24" s="150">
        <v>9</v>
      </c>
      <c r="BA24" s="150">
        <v>8</v>
      </c>
      <c r="BB24" s="150">
        <v>10</v>
      </c>
      <c r="BC24" s="150">
        <v>12</v>
      </c>
      <c r="BD24" s="150">
        <v>12</v>
      </c>
      <c r="BE24" s="150">
        <v>14</v>
      </c>
      <c r="BF24" s="150">
        <v>14</v>
      </c>
      <c r="BG24" s="150">
        <v>14</v>
      </c>
      <c r="BH24" s="150">
        <v>14</v>
      </c>
      <c r="BI24" s="150">
        <v>15</v>
      </c>
      <c r="BJ24" s="150">
        <v>16</v>
      </c>
      <c r="BK24" s="150">
        <v>16</v>
      </c>
      <c r="BL24" s="150">
        <v>17</v>
      </c>
      <c r="BM24" s="150">
        <v>19</v>
      </c>
      <c r="BN24" s="150">
        <v>19</v>
      </c>
      <c r="BO24" s="150">
        <v>20</v>
      </c>
      <c r="BP24" s="150">
        <v>20</v>
      </c>
      <c r="BQ24" s="150">
        <v>20</v>
      </c>
      <c r="BR24" s="150">
        <v>19</v>
      </c>
      <c r="BS24" s="150">
        <v>18</v>
      </c>
      <c r="BT24" s="150">
        <v>17</v>
      </c>
      <c r="BU24" s="150">
        <v>14</v>
      </c>
      <c r="BV24" s="150">
        <v>11</v>
      </c>
      <c r="BW24" s="150">
        <v>8</v>
      </c>
      <c r="BX24" s="150">
        <v>4</v>
      </c>
      <c r="BY24" s="150">
        <v>4</v>
      </c>
      <c r="BZ24" s="150">
        <v>4</v>
      </c>
      <c r="CA24" s="150">
        <v>4</v>
      </c>
      <c r="CB24" s="151">
        <v>3</v>
      </c>
    </row>
    <row r="25" spans="2:80" ht="26.25" customHeight="1" x14ac:dyDescent="0.4">
      <c r="B25" s="177" t="s">
        <v>192</v>
      </c>
      <c r="D25" s="150">
        <v>0</v>
      </c>
      <c r="E25" s="150">
        <v>0</v>
      </c>
      <c r="F25" s="150">
        <v>0</v>
      </c>
      <c r="G25" s="150">
        <v>0</v>
      </c>
      <c r="H25" s="150">
        <v>0</v>
      </c>
      <c r="I25" s="150">
        <v>0</v>
      </c>
      <c r="J25" s="150">
        <v>0</v>
      </c>
      <c r="K25" s="150">
        <v>0</v>
      </c>
      <c r="L25" s="150">
        <v>0</v>
      </c>
      <c r="M25" s="150">
        <v>0</v>
      </c>
      <c r="N25" s="150">
        <v>0</v>
      </c>
      <c r="O25" s="150">
        <v>0</v>
      </c>
      <c r="P25" s="150">
        <v>0</v>
      </c>
      <c r="Q25" s="150">
        <v>0</v>
      </c>
      <c r="R25" s="150">
        <v>0</v>
      </c>
      <c r="S25" s="150">
        <v>0</v>
      </c>
      <c r="T25" s="150">
        <v>0</v>
      </c>
      <c r="U25" s="150">
        <v>0</v>
      </c>
      <c r="V25" s="150">
        <v>0</v>
      </c>
      <c r="W25" s="150">
        <v>0</v>
      </c>
      <c r="X25" s="150">
        <v>0</v>
      </c>
      <c r="Y25" s="150">
        <v>0</v>
      </c>
      <c r="Z25" s="150">
        <v>0</v>
      </c>
      <c r="AA25" s="150">
        <v>0</v>
      </c>
      <c r="AB25" s="150">
        <v>0</v>
      </c>
      <c r="AC25" s="150">
        <v>0</v>
      </c>
      <c r="AD25" s="150">
        <v>0</v>
      </c>
      <c r="AE25" s="150">
        <v>0</v>
      </c>
      <c r="AF25" s="150">
        <v>0</v>
      </c>
      <c r="AG25" s="150">
        <v>0</v>
      </c>
      <c r="AH25" s="150">
        <v>0</v>
      </c>
      <c r="AI25" s="150">
        <v>0</v>
      </c>
      <c r="AJ25" s="150">
        <v>0</v>
      </c>
      <c r="AK25" s="150">
        <v>0</v>
      </c>
      <c r="AL25" s="150">
        <v>0</v>
      </c>
      <c r="AM25" s="150">
        <v>0</v>
      </c>
      <c r="AN25" s="150">
        <v>0</v>
      </c>
      <c r="AO25" s="150">
        <v>0</v>
      </c>
      <c r="AP25" s="150">
        <v>0</v>
      </c>
      <c r="AQ25" s="150">
        <v>0</v>
      </c>
      <c r="AR25" s="150">
        <v>0</v>
      </c>
      <c r="AS25" s="150">
        <v>0</v>
      </c>
      <c r="AT25" s="150">
        <v>0</v>
      </c>
      <c r="AU25" s="150">
        <v>0</v>
      </c>
      <c r="AV25" s="150">
        <v>1</v>
      </c>
      <c r="AW25" s="150">
        <v>3</v>
      </c>
      <c r="AX25" s="150">
        <v>5</v>
      </c>
      <c r="AY25" s="150">
        <v>7</v>
      </c>
      <c r="AZ25" s="150">
        <v>11</v>
      </c>
      <c r="BA25" s="150">
        <v>14</v>
      </c>
      <c r="BB25" s="150">
        <v>16</v>
      </c>
      <c r="BC25" s="150">
        <v>13</v>
      </c>
      <c r="BD25" s="150">
        <v>0</v>
      </c>
      <c r="BE25" s="150">
        <v>0</v>
      </c>
      <c r="BF25" s="150">
        <v>0</v>
      </c>
      <c r="BG25" s="150">
        <v>0</v>
      </c>
      <c r="BH25" s="150">
        <v>0</v>
      </c>
      <c r="BI25" s="150">
        <v>0</v>
      </c>
      <c r="BJ25" s="150">
        <v>0</v>
      </c>
      <c r="BK25" s="150">
        <v>0</v>
      </c>
      <c r="BL25" s="150">
        <v>0</v>
      </c>
      <c r="BM25" s="150">
        <v>0</v>
      </c>
      <c r="BN25" s="150">
        <v>0</v>
      </c>
      <c r="BO25" s="150">
        <v>0</v>
      </c>
      <c r="BP25" s="150">
        <v>0</v>
      </c>
      <c r="BQ25" s="150">
        <v>0</v>
      </c>
      <c r="BR25" s="150">
        <v>0</v>
      </c>
      <c r="BS25" s="150">
        <v>0</v>
      </c>
      <c r="BT25" s="150">
        <v>0</v>
      </c>
      <c r="BU25" s="150">
        <v>0</v>
      </c>
      <c r="BV25" s="150">
        <v>0</v>
      </c>
      <c r="BW25" s="150">
        <v>0</v>
      </c>
      <c r="BX25" s="150">
        <v>0</v>
      </c>
      <c r="BY25" s="150">
        <v>0</v>
      </c>
      <c r="BZ25" s="150">
        <v>0</v>
      </c>
      <c r="CA25" s="150">
        <v>0</v>
      </c>
      <c r="CB25" s="151">
        <v>0</v>
      </c>
    </row>
    <row r="26" spans="2:80" x14ac:dyDescent="0.4">
      <c r="B26" s="140" t="s">
        <v>195</v>
      </c>
      <c r="D26" s="150">
        <v>0</v>
      </c>
      <c r="E26" s="150">
        <v>0</v>
      </c>
      <c r="F26" s="150">
        <v>0</v>
      </c>
      <c r="G26" s="150">
        <v>0</v>
      </c>
      <c r="H26" s="150">
        <v>0</v>
      </c>
      <c r="I26" s="150">
        <v>0</v>
      </c>
      <c r="J26" s="150">
        <v>0</v>
      </c>
      <c r="K26" s="150">
        <v>0</v>
      </c>
      <c r="L26" s="150">
        <v>0</v>
      </c>
      <c r="M26" s="150">
        <v>0</v>
      </c>
      <c r="N26" s="150">
        <v>0</v>
      </c>
      <c r="O26" s="150">
        <v>0</v>
      </c>
      <c r="P26" s="150">
        <v>0</v>
      </c>
      <c r="Q26" s="150">
        <v>0</v>
      </c>
      <c r="R26" s="150">
        <v>0</v>
      </c>
      <c r="S26" s="150">
        <v>0</v>
      </c>
      <c r="T26" s="150">
        <v>0</v>
      </c>
      <c r="U26" s="150">
        <v>0</v>
      </c>
      <c r="V26" s="150">
        <v>0</v>
      </c>
      <c r="W26" s="150">
        <v>0</v>
      </c>
      <c r="X26" s="150">
        <v>0</v>
      </c>
      <c r="Y26" s="150">
        <v>0</v>
      </c>
      <c r="Z26" s="150">
        <v>0</v>
      </c>
      <c r="AA26" s="150">
        <v>0</v>
      </c>
      <c r="AB26" s="150">
        <v>0</v>
      </c>
      <c r="AC26" s="150">
        <v>0</v>
      </c>
      <c r="AD26" s="150">
        <v>0</v>
      </c>
      <c r="AE26" s="150">
        <v>0</v>
      </c>
      <c r="AF26" s="150">
        <v>0</v>
      </c>
      <c r="AG26" s="150">
        <v>0</v>
      </c>
      <c r="AH26" s="150">
        <v>0</v>
      </c>
      <c r="AI26" s="150">
        <v>0</v>
      </c>
      <c r="AJ26" s="150">
        <v>0</v>
      </c>
      <c r="AK26" s="150">
        <v>0</v>
      </c>
      <c r="AL26" s="150">
        <v>0</v>
      </c>
      <c r="AM26" s="150">
        <v>0</v>
      </c>
      <c r="AN26" s="150">
        <v>0</v>
      </c>
      <c r="AO26" s="150">
        <v>0</v>
      </c>
      <c r="AP26" s="150">
        <v>0</v>
      </c>
      <c r="AQ26" s="150">
        <v>0</v>
      </c>
      <c r="AR26" s="150">
        <v>0</v>
      </c>
      <c r="AS26" s="150">
        <v>0</v>
      </c>
      <c r="AT26" s="150">
        <v>0</v>
      </c>
      <c r="AU26" s="150">
        <v>0</v>
      </c>
      <c r="AV26" s="150">
        <v>0</v>
      </c>
      <c r="AW26" s="150">
        <v>0</v>
      </c>
      <c r="AX26" s="150">
        <v>0</v>
      </c>
      <c r="AY26" s="150">
        <v>0</v>
      </c>
      <c r="AZ26" s="150">
        <v>0</v>
      </c>
      <c r="BA26" s="150">
        <v>0</v>
      </c>
      <c r="BB26" s="150">
        <v>0</v>
      </c>
      <c r="BC26" s="150">
        <v>0</v>
      </c>
      <c r="BD26" s="150">
        <v>0</v>
      </c>
      <c r="BE26" s="150">
        <v>0</v>
      </c>
      <c r="BF26" s="150">
        <v>0</v>
      </c>
      <c r="BG26" s="150">
        <v>0</v>
      </c>
      <c r="BH26" s="150">
        <v>0</v>
      </c>
      <c r="BI26" s="150">
        <v>0</v>
      </c>
      <c r="BJ26" s="150">
        <v>0</v>
      </c>
      <c r="BK26" s="150">
        <v>0</v>
      </c>
      <c r="BL26" s="150">
        <v>136</v>
      </c>
      <c r="BM26" s="150">
        <v>391</v>
      </c>
      <c r="BN26" s="150">
        <v>579</v>
      </c>
      <c r="BO26" s="150">
        <v>811</v>
      </c>
      <c r="BP26" s="150">
        <v>1365</v>
      </c>
      <c r="BQ26" s="150">
        <v>1912</v>
      </c>
      <c r="BR26" s="150">
        <v>2235</v>
      </c>
      <c r="BS26" s="150">
        <v>2356</v>
      </c>
      <c r="BT26" s="150">
        <v>2381</v>
      </c>
      <c r="BU26" s="150">
        <v>2325</v>
      </c>
      <c r="BV26" s="150">
        <v>2159</v>
      </c>
      <c r="BW26" s="150">
        <v>1938</v>
      </c>
      <c r="BX26" s="150">
        <v>2507</v>
      </c>
      <c r="BY26" s="150">
        <v>2518</v>
      </c>
      <c r="BZ26" s="150">
        <v>2527</v>
      </c>
      <c r="CA26" s="150">
        <v>2535</v>
      </c>
      <c r="CB26" s="151">
        <v>2542</v>
      </c>
    </row>
    <row r="27" spans="2:80" x14ac:dyDescent="0.4">
      <c r="B27" s="152" t="s">
        <v>186</v>
      </c>
      <c r="D27" s="150">
        <v>0</v>
      </c>
      <c r="E27" s="150">
        <v>0</v>
      </c>
      <c r="F27" s="150">
        <v>0</v>
      </c>
      <c r="G27" s="150">
        <v>0</v>
      </c>
      <c r="H27" s="150">
        <v>0</v>
      </c>
      <c r="I27" s="150">
        <v>0</v>
      </c>
      <c r="J27" s="150">
        <v>0</v>
      </c>
      <c r="K27" s="150">
        <v>0</v>
      </c>
      <c r="L27" s="150">
        <v>0</v>
      </c>
      <c r="M27" s="150">
        <v>0</v>
      </c>
      <c r="N27" s="150">
        <v>0</v>
      </c>
      <c r="O27" s="150">
        <v>0</v>
      </c>
      <c r="P27" s="150">
        <v>0</v>
      </c>
      <c r="Q27" s="150">
        <v>0</v>
      </c>
      <c r="R27" s="150">
        <v>0</v>
      </c>
      <c r="S27" s="150">
        <v>0</v>
      </c>
      <c r="T27" s="150">
        <v>0</v>
      </c>
      <c r="U27" s="150">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150">
        <v>0</v>
      </c>
      <c r="AN27" s="150">
        <v>0</v>
      </c>
      <c r="AO27" s="150">
        <v>0</v>
      </c>
      <c r="AP27" s="150">
        <v>0</v>
      </c>
      <c r="AQ27" s="150">
        <v>0</v>
      </c>
      <c r="AR27" s="150">
        <v>0</v>
      </c>
      <c r="AS27" s="150">
        <v>0</v>
      </c>
      <c r="AT27" s="150">
        <v>0</v>
      </c>
      <c r="AU27" s="150">
        <v>0</v>
      </c>
      <c r="AV27" s="150">
        <v>0</v>
      </c>
      <c r="AW27" s="150">
        <v>0</v>
      </c>
      <c r="AX27" s="150">
        <v>0</v>
      </c>
      <c r="AY27" s="150">
        <v>0</v>
      </c>
      <c r="AZ27" s="150">
        <v>0</v>
      </c>
      <c r="BA27" s="150">
        <v>0</v>
      </c>
      <c r="BB27" s="150">
        <v>0</v>
      </c>
      <c r="BC27" s="150">
        <v>0</v>
      </c>
      <c r="BD27" s="150">
        <v>0</v>
      </c>
      <c r="BE27" s="150">
        <v>0</v>
      </c>
      <c r="BF27" s="150">
        <v>0</v>
      </c>
      <c r="BG27" s="150">
        <v>0</v>
      </c>
      <c r="BH27" s="150">
        <v>0</v>
      </c>
      <c r="BI27" s="150">
        <v>0</v>
      </c>
      <c r="BJ27" s="150">
        <v>0</v>
      </c>
      <c r="BK27" s="150">
        <v>0</v>
      </c>
      <c r="BL27" s="150">
        <v>59</v>
      </c>
      <c r="BM27" s="150">
        <v>145</v>
      </c>
      <c r="BN27" s="150">
        <v>199</v>
      </c>
      <c r="BO27" s="150">
        <v>262</v>
      </c>
      <c r="BP27" s="150">
        <v>364</v>
      </c>
      <c r="BQ27" s="150">
        <v>492</v>
      </c>
      <c r="BR27" s="150">
        <v>507</v>
      </c>
      <c r="BS27" s="150">
        <v>489</v>
      </c>
      <c r="BT27" s="150">
        <v>483</v>
      </c>
      <c r="BU27" s="150">
        <v>459</v>
      </c>
      <c r="BV27" s="150">
        <v>397</v>
      </c>
      <c r="BW27" s="150">
        <v>347</v>
      </c>
      <c r="BX27" s="150">
        <v>346</v>
      </c>
      <c r="BY27" s="150">
        <v>348</v>
      </c>
      <c r="BZ27" s="150">
        <v>349</v>
      </c>
      <c r="CA27" s="150">
        <v>350</v>
      </c>
      <c r="CB27" s="151">
        <v>351</v>
      </c>
    </row>
    <row r="28" spans="2:80" x14ac:dyDescent="0.4">
      <c r="B28" s="152" t="s">
        <v>279</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c r="AM28" s="150">
        <v>0</v>
      </c>
      <c r="AN28" s="150">
        <v>0</v>
      </c>
      <c r="AO28" s="150">
        <v>0</v>
      </c>
      <c r="AP28" s="150">
        <v>0</v>
      </c>
      <c r="AQ28" s="150">
        <v>0</v>
      </c>
      <c r="AR28" s="150">
        <v>0</v>
      </c>
      <c r="AS28" s="150">
        <v>0</v>
      </c>
      <c r="AT28" s="150">
        <v>0</v>
      </c>
      <c r="AU28" s="150">
        <v>0</v>
      </c>
      <c r="AV28" s="150">
        <v>0</v>
      </c>
      <c r="AW28" s="150">
        <v>0</v>
      </c>
      <c r="AX28" s="150">
        <v>0</v>
      </c>
      <c r="AY28" s="150">
        <v>0</v>
      </c>
      <c r="AZ28" s="150">
        <v>0</v>
      </c>
      <c r="BA28" s="150">
        <v>0</v>
      </c>
      <c r="BB28" s="150">
        <v>0</v>
      </c>
      <c r="BC28" s="150">
        <v>0</v>
      </c>
      <c r="BD28" s="150">
        <v>0</v>
      </c>
      <c r="BE28" s="150">
        <v>0</v>
      </c>
      <c r="BF28" s="150">
        <v>0</v>
      </c>
      <c r="BG28" s="150">
        <v>0</v>
      </c>
      <c r="BH28" s="150">
        <v>0</v>
      </c>
      <c r="BI28" s="150">
        <v>0</v>
      </c>
      <c r="BJ28" s="150">
        <v>0</v>
      </c>
      <c r="BK28" s="150">
        <v>0</v>
      </c>
      <c r="BL28" s="150">
        <v>6</v>
      </c>
      <c r="BM28" s="150">
        <v>22</v>
      </c>
      <c r="BN28" s="150">
        <v>38</v>
      </c>
      <c r="BO28" s="150">
        <v>59</v>
      </c>
      <c r="BP28" s="150">
        <v>103</v>
      </c>
      <c r="BQ28" s="150">
        <v>180</v>
      </c>
      <c r="BR28" s="150">
        <v>248</v>
      </c>
      <c r="BS28" s="150">
        <v>325</v>
      </c>
      <c r="BT28" s="150">
        <v>379</v>
      </c>
      <c r="BU28" s="150">
        <v>398</v>
      </c>
      <c r="BV28" s="150">
        <v>413</v>
      </c>
      <c r="BW28" s="150">
        <v>436</v>
      </c>
      <c r="BX28" s="150">
        <v>505</v>
      </c>
      <c r="BY28" s="150">
        <v>507</v>
      </c>
      <c r="BZ28" s="150">
        <v>508</v>
      </c>
      <c r="CA28" s="150">
        <v>509</v>
      </c>
      <c r="CB28" s="151">
        <v>510</v>
      </c>
    </row>
    <row r="29" spans="2:80" x14ac:dyDescent="0.4">
      <c r="B29" s="152" t="s">
        <v>196</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c r="AM29" s="150">
        <v>0</v>
      </c>
      <c r="AN29" s="150">
        <v>0</v>
      </c>
      <c r="AO29" s="150">
        <v>0</v>
      </c>
      <c r="AP29" s="150">
        <v>0</v>
      </c>
      <c r="AQ29" s="150">
        <v>0</v>
      </c>
      <c r="AR29" s="150">
        <v>0</v>
      </c>
      <c r="AS29" s="150">
        <v>0</v>
      </c>
      <c r="AT29" s="150">
        <v>0</v>
      </c>
      <c r="AU29" s="150">
        <v>0</v>
      </c>
      <c r="AV29" s="150">
        <v>0</v>
      </c>
      <c r="AW29" s="150">
        <v>0</v>
      </c>
      <c r="AX29" s="150">
        <v>0</v>
      </c>
      <c r="AY29" s="150">
        <v>0</v>
      </c>
      <c r="AZ29" s="150">
        <v>0</v>
      </c>
      <c r="BA29" s="150">
        <v>0</v>
      </c>
      <c r="BB29" s="150">
        <v>0</v>
      </c>
      <c r="BC29" s="150">
        <v>0</v>
      </c>
      <c r="BD29" s="150">
        <v>0</v>
      </c>
      <c r="BE29" s="150">
        <v>0</v>
      </c>
      <c r="BF29" s="150">
        <v>0</v>
      </c>
      <c r="BG29" s="150">
        <v>0</v>
      </c>
      <c r="BH29" s="150">
        <v>0</v>
      </c>
      <c r="BI29" s="150">
        <v>0</v>
      </c>
      <c r="BJ29" s="150">
        <v>0</v>
      </c>
      <c r="BK29" s="150">
        <v>0</v>
      </c>
      <c r="BL29" s="150">
        <v>56</v>
      </c>
      <c r="BM29" s="150">
        <v>168</v>
      </c>
      <c r="BN29" s="150">
        <v>275</v>
      </c>
      <c r="BO29" s="150">
        <v>424</v>
      </c>
      <c r="BP29" s="150">
        <v>784</v>
      </c>
      <c r="BQ29" s="150">
        <v>1116</v>
      </c>
      <c r="BR29" s="150">
        <v>1340</v>
      </c>
      <c r="BS29" s="150">
        <v>1398</v>
      </c>
      <c r="BT29" s="150">
        <v>1381</v>
      </c>
      <c r="BU29" s="150">
        <v>1335</v>
      </c>
      <c r="BV29" s="150">
        <v>1226</v>
      </c>
      <c r="BW29" s="150">
        <v>1041</v>
      </c>
      <c r="BX29" s="150">
        <v>1537</v>
      </c>
      <c r="BY29" s="150">
        <v>1544</v>
      </c>
      <c r="BZ29" s="150">
        <v>1550</v>
      </c>
      <c r="CA29" s="150">
        <v>1555</v>
      </c>
      <c r="CB29" s="151">
        <v>1559</v>
      </c>
    </row>
    <row r="30" spans="2:80" x14ac:dyDescent="0.4">
      <c r="B30" s="152" t="s">
        <v>281</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c r="AM30" s="150">
        <v>0</v>
      </c>
      <c r="AN30" s="150">
        <v>0</v>
      </c>
      <c r="AO30" s="150">
        <v>0</v>
      </c>
      <c r="AP30" s="150">
        <v>0</v>
      </c>
      <c r="AQ30" s="150">
        <v>0</v>
      </c>
      <c r="AR30" s="150">
        <v>0</v>
      </c>
      <c r="AS30" s="150">
        <v>0</v>
      </c>
      <c r="AT30" s="150">
        <v>0</v>
      </c>
      <c r="AU30" s="150">
        <v>0</v>
      </c>
      <c r="AV30" s="150">
        <v>0</v>
      </c>
      <c r="AW30" s="150">
        <v>0</v>
      </c>
      <c r="AX30" s="150">
        <v>0</v>
      </c>
      <c r="AY30" s="150">
        <v>0</v>
      </c>
      <c r="AZ30" s="150">
        <v>0</v>
      </c>
      <c r="BA30" s="150">
        <v>0</v>
      </c>
      <c r="BB30" s="150">
        <v>0</v>
      </c>
      <c r="BC30" s="150">
        <v>0</v>
      </c>
      <c r="BD30" s="150">
        <v>0</v>
      </c>
      <c r="BE30" s="150">
        <v>0</v>
      </c>
      <c r="BF30" s="150">
        <v>0</v>
      </c>
      <c r="BG30" s="150">
        <v>0</v>
      </c>
      <c r="BH30" s="150">
        <v>0</v>
      </c>
      <c r="BI30" s="150">
        <v>0</v>
      </c>
      <c r="BJ30" s="150">
        <v>0</v>
      </c>
      <c r="BK30" s="150">
        <v>0</v>
      </c>
      <c r="BL30" s="150">
        <v>16</v>
      </c>
      <c r="BM30" s="150">
        <v>56</v>
      </c>
      <c r="BN30" s="150">
        <v>67</v>
      </c>
      <c r="BO30" s="150">
        <v>65</v>
      </c>
      <c r="BP30" s="150">
        <v>114</v>
      </c>
      <c r="BQ30" s="150">
        <v>124</v>
      </c>
      <c r="BR30" s="150">
        <v>141</v>
      </c>
      <c r="BS30" s="150">
        <v>144</v>
      </c>
      <c r="BT30" s="150">
        <v>137</v>
      </c>
      <c r="BU30" s="150">
        <v>133</v>
      </c>
      <c r="BV30" s="150">
        <v>123</v>
      </c>
      <c r="BW30" s="150">
        <v>114</v>
      </c>
      <c r="BX30" s="150">
        <v>118</v>
      </c>
      <c r="BY30" s="150">
        <v>119</v>
      </c>
      <c r="BZ30" s="150">
        <v>120</v>
      </c>
      <c r="CA30" s="150">
        <v>121</v>
      </c>
      <c r="CB30" s="151">
        <v>122</v>
      </c>
    </row>
    <row r="31" spans="2:80" ht="26.25" customHeight="1" x14ac:dyDescent="0.4">
      <c r="B31" s="140" t="s">
        <v>197</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96</v>
      </c>
      <c r="AK31" s="150">
        <v>124</v>
      </c>
      <c r="AL31" s="150">
        <v>165</v>
      </c>
      <c r="AM31" s="150">
        <v>195</v>
      </c>
      <c r="AN31" s="150">
        <v>201</v>
      </c>
      <c r="AO31" s="150">
        <v>200</v>
      </c>
      <c r="AP31" s="150">
        <v>210</v>
      </c>
      <c r="AQ31" s="150">
        <v>217</v>
      </c>
      <c r="AR31" s="150">
        <v>277</v>
      </c>
      <c r="AS31" s="150">
        <v>308</v>
      </c>
      <c r="AT31" s="150">
        <v>327</v>
      </c>
      <c r="AU31" s="150">
        <v>365</v>
      </c>
      <c r="AV31" s="150">
        <v>431</v>
      </c>
      <c r="AW31" s="150">
        <v>512</v>
      </c>
      <c r="AX31" s="150">
        <v>575</v>
      </c>
      <c r="AY31" s="150">
        <v>638</v>
      </c>
      <c r="AZ31" s="150">
        <v>714</v>
      </c>
      <c r="BA31" s="150">
        <v>758</v>
      </c>
      <c r="BB31" s="150">
        <v>782</v>
      </c>
      <c r="BC31" s="150">
        <v>537</v>
      </c>
      <c r="BD31" s="150">
        <v>0</v>
      </c>
      <c r="BE31" s="150">
        <v>0</v>
      </c>
      <c r="BF31" s="150">
        <v>0</v>
      </c>
      <c r="BG31" s="150">
        <v>0</v>
      </c>
      <c r="BH31" s="150">
        <v>0</v>
      </c>
      <c r="BI31" s="150">
        <v>0</v>
      </c>
      <c r="BJ31" s="150">
        <v>0</v>
      </c>
      <c r="BK31" s="150">
        <v>0</v>
      </c>
      <c r="BL31" s="150">
        <v>0</v>
      </c>
      <c r="BM31" s="150">
        <v>0</v>
      </c>
      <c r="BN31" s="150">
        <v>0</v>
      </c>
      <c r="BO31" s="150">
        <v>0</v>
      </c>
      <c r="BP31" s="150">
        <v>0</v>
      </c>
      <c r="BQ31" s="150">
        <v>0</v>
      </c>
      <c r="BR31" s="150">
        <v>0</v>
      </c>
      <c r="BS31" s="150">
        <v>0</v>
      </c>
      <c r="BT31" s="150">
        <v>0</v>
      </c>
      <c r="BU31" s="150">
        <v>0</v>
      </c>
      <c r="BV31" s="150">
        <v>0</v>
      </c>
      <c r="BW31" s="150">
        <v>0</v>
      </c>
      <c r="BX31" s="150">
        <v>0</v>
      </c>
      <c r="BY31" s="150">
        <v>0</v>
      </c>
      <c r="BZ31" s="150">
        <v>0</v>
      </c>
      <c r="CA31" s="150">
        <v>0</v>
      </c>
      <c r="CB31" s="151">
        <v>0</v>
      </c>
    </row>
    <row r="32" spans="2:80" x14ac:dyDescent="0.4">
      <c r="B32" s="140" t="s">
        <v>301</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c r="AM32" s="150">
        <v>0</v>
      </c>
      <c r="AN32" s="150">
        <v>0</v>
      </c>
      <c r="AO32" s="150">
        <v>0</v>
      </c>
      <c r="AP32" s="150">
        <v>0</v>
      </c>
      <c r="AQ32" s="150">
        <v>0</v>
      </c>
      <c r="AR32" s="150">
        <v>1818</v>
      </c>
      <c r="AS32" s="150">
        <v>1771</v>
      </c>
      <c r="AT32" s="150">
        <v>1875</v>
      </c>
      <c r="AU32" s="150">
        <v>2138</v>
      </c>
      <c r="AV32" s="150">
        <v>2450</v>
      </c>
      <c r="AW32" s="150">
        <v>2646</v>
      </c>
      <c r="AX32" s="150">
        <v>2755</v>
      </c>
      <c r="AY32" s="150">
        <v>2840</v>
      </c>
      <c r="AZ32" s="150">
        <v>2854</v>
      </c>
      <c r="BA32" s="150">
        <v>2744</v>
      </c>
      <c r="BB32" s="150">
        <v>2625</v>
      </c>
      <c r="BC32" s="150">
        <v>2461</v>
      </c>
      <c r="BD32" s="150">
        <v>2282</v>
      </c>
      <c r="BE32" s="150">
        <v>2209</v>
      </c>
      <c r="BF32" s="150">
        <v>2194</v>
      </c>
      <c r="BG32" s="150">
        <v>2267</v>
      </c>
      <c r="BH32" s="150">
        <v>2387</v>
      </c>
      <c r="BI32" s="150">
        <v>2495</v>
      </c>
      <c r="BJ32" s="150">
        <v>2518</v>
      </c>
      <c r="BK32" s="150">
        <v>2527</v>
      </c>
      <c r="BL32" s="150">
        <v>2625</v>
      </c>
      <c r="BM32" s="150">
        <v>2981</v>
      </c>
      <c r="BN32" s="150">
        <v>3224</v>
      </c>
      <c r="BO32" s="150">
        <v>3356</v>
      </c>
      <c r="BP32" s="150">
        <v>3502</v>
      </c>
      <c r="BQ32" s="150">
        <v>3520</v>
      </c>
      <c r="BR32" s="150">
        <v>3457</v>
      </c>
      <c r="BS32" s="150">
        <v>3360</v>
      </c>
      <c r="BT32" s="150">
        <v>3230</v>
      </c>
      <c r="BU32" s="150">
        <v>3063</v>
      </c>
      <c r="BV32" s="150">
        <v>2736</v>
      </c>
      <c r="BW32" s="150">
        <v>2183</v>
      </c>
      <c r="BX32" s="150">
        <v>3331</v>
      </c>
      <c r="BY32" s="150">
        <v>3337</v>
      </c>
      <c r="BZ32" s="150">
        <v>3379</v>
      </c>
      <c r="CA32" s="150">
        <v>3403</v>
      </c>
      <c r="CB32" s="151">
        <v>3422</v>
      </c>
    </row>
    <row r="33" spans="2:80" x14ac:dyDescent="0.4">
      <c r="B33" s="140" t="s">
        <v>302</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1094</v>
      </c>
      <c r="AI33" s="150">
        <v>1067</v>
      </c>
      <c r="AJ33" s="150">
        <v>1037</v>
      </c>
      <c r="AK33" s="150">
        <v>1096</v>
      </c>
      <c r="AL33" s="150">
        <v>1129</v>
      </c>
      <c r="AM33" s="150">
        <v>1055</v>
      </c>
      <c r="AN33" s="150">
        <v>1022</v>
      </c>
      <c r="AO33" s="150">
        <v>1058</v>
      </c>
      <c r="AP33" s="150">
        <v>1071</v>
      </c>
      <c r="AQ33" s="150">
        <v>1130</v>
      </c>
      <c r="AR33" s="150">
        <v>1227</v>
      </c>
      <c r="AS33" s="150">
        <v>1324</v>
      </c>
      <c r="AT33" s="150">
        <v>1443</v>
      </c>
      <c r="AU33" s="150">
        <v>1617</v>
      </c>
      <c r="AV33" s="150">
        <v>1821</v>
      </c>
      <c r="AW33" s="150">
        <v>1975</v>
      </c>
      <c r="AX33" s="150">
        <v>2123</v>
      </c>
      <c r="AY33" s="150">
        <v>2218</v>
      </c>
      <c r="AZ33" s="150">
        <v>2240</v>
      </c>
      <c r="BA33" s="150">
        <v>2285</v>
      </c>
      <c r="BB33" s="150">
        <v>2288</v>
      </c>
      <c r="BC33" s="150">
        <v>2328</v>
      </c>
      <c r="BD33" s="150">
        <v>2384</v>
      </c>
      <c r="BE33" s="150">
        <v>2427</v>
      </c>
      <c r="BF33" s="150">
        <v>2483</v>
      </c>
      <c r="BG33" s="150">
        <v>2504</v>
      </c>
      <c r="BH33" s="150">
        <v>2510</v>
      </c>
      <c r="BI33" s="150">
        <v>2475</v>
      </c>
      <c r="BJ33" s="150">
        <v>2443</v>
      </c>
      <c r="BK33" s="150">
        <v>2415</v>
      </c>
      <c r="BL33" s="150">
        <v>2332</v>
      </c>
      <c r="BM33" s="150">
        <v>2031</v>
      </c>
      <c r="BN33" s="150">
        <v>1827</v>
      </c>
      <c r="BO33" s="150">
        <v>1577</v>
      </c>
      <c r="BP33" s="150">
        <v>965</v>
      </c>
      <c r="BQ33" s="150">
        <v>366</v>
      </c>
      <c r="BR33" s="150">
        <v>133</v>
      </c>
      <c r="BS33" s="150">
        <v>74</v>
      </c>
      <c r="BT33" s="150">
        <v>52</v>
      </c>
      <c r="BU33" s="150">
        <v>40</v>
      </c>
      <c r="BV33" s="150">
        <v>32</v>
      </c>
      <c r="BW33" s="150">
        <v>29</v>
      </c>
      <c r="BX33" s="150">
        <v>31</v>
      </c>
      <c r="BY33" s="150">
        <v>31</v>
      </c>
      <c r="BZ33" s="150">
        <v>31</v>
      </c>
      <c r="CA33" s="150">
        <v>32</v>
      </c>
      <c r="CB33" s="151">
        <v>32</v>
      </c>
    </row>
    <row r="34" spans="2:80" x14ac:dyDescent="0.4">
      <c r="B34" s="152" t="s">
        <v>275</v>
      </c>
      <c r="D34" s="150">
        <v>0</v>
      </c>
      <c r="E34" s="150">
        <v>0</v>
      </c>
      <c r="F34" s="150">
        <v>0</v>
      </c>
      <c r="G34" s="150">
        <v>0</v>
      </c>
      <c r="H34" s="150">
        <v>0</v>
      </c>
      <c r="I34" s="150">
        <v>0</v>
      </c>
      <c r="J34" s="150">
        <v>0</v>
      </c>
      <c r="K34" s="150">
        <v>0</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c r="AM34" s="150">
        <v>0</v>
      </c>
      <c r="AN34" s="150">
        <v>975</v>
      </c>
      <c r="AO34" s="150">
        <v>1001</v>
      </c>
      <c r="AP34" s="150">
        <v>997</v>
      </c>
      <c r="AQ34" s="150">
        <v>1029</v>
      </c>
      <c r="AR34" s="150">
        <v>1081</v>
      </c>
      <c r="AS34" s="150">
        <v>1126</v>
      </c>
      <c r="AT34" s="150">
        <v>1187</v>
      </c>
      <c r="AU34" s="150">
        <v>1302</v>
      </c>
      <c r="AV34" s="150">
        <v>1440</v>
      </c>
      <c r="AW34" s="150">
        <v>1533</v>
      </c>
      <c r="AX34" s="150">
        <v>1611</v>
      </c>
      <c r="AY34" s="150">
        <v>1634</v>
      </c>
      <c r="AZ34" s="150">
        <v>1622</v>
      </c>
      <c r="BA34" s="150">
        <v>1618</v>
      </c>
      <c r="BB34" s="150">
        <v>1581</v>
      </c>
      <c r="BC34" s="150">
        <v>1569</v>
      </c>
      <c r="BD34" s="150">
        <v>1573</v>
      </c>
      <c r="BE34" s="150">
        <v>1572</v>
      </c>
      <c r="BF34" s="150">
        <v>1586</v>
      </c>
      <c r="BG34" s="150">
        <v>1570</v>
      </c>
      <c r="BH34" s="150">
        <v>1543</v>
      </c>
      <c r="BI34" s="150">
        <v>1500</v>
      </c>
      <c r="BJ34" s="150">
        <v>1456</v>
      </c>
      <c r="BK34" s="150">
        <v>1413</v>
      </c>
      <c r="BL34" s="150">
        <v>1346</v>
      </c>
      <c r="BM34" s="150">
        <v>1177</v>
      </c>
      <c r="BN34" s="150">
        <v>1054</v>
      </c>
      <c r="BO34" s="150">
        <v>909</v>
      </c>
      <c r="BP34" s="150">
        <v>566</v>
      </c>
      <c r="BQ34" s="150">
        <v>192</v>
      </c>
      <c r="BR34" s="150">
        <v>38</v>
      </c>
      <c r="BS34" s="150">
        <v>10</v>
      </c>
      <c r="BT34" s="150">
        <v>3</v>
      </c>
      <c r="BU34" s="150">
        <v>2</v>
      </c>
      <c r="BV34" s="150">
        <v>0</v>
      </c>
      <c r="BW34" s="150">
        <v>0</v>
      </c>
      <c r="BX34" s="150">
        <v>0</v>
      </c>
      <c r="BY34" s="150">
        <v>0</v>
      </c>
      <c r="BZ34" s="150">
        <v>0</v>
      </c>
      <c r="CA34" s="150">
        <v>0</v>
      </c>
      <c r="CB34" s="151">
        <v>0</v>
      </c>
    </row>
    <row r="35" spans="2:80" x14ac:dyDescent="0.4">
      <c r="B35" s="152" t="s">
        <v>281</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c r="AM35" s="150">
        <v>0</v>
      </c>
      <c r="AN35" s="150">
        <v>47</v>
      </c>
      <c r="AO35" s="150">
        <v>56</v>
      </c>
      <c r="AP35" s="150">
        <v>74</v>
      </c>
      <c r="AQ35" s="150">
        <v>101</v>
      </c>
      <c r="AR35" s="150">
        <v>146</v>
      </c>
      <c r="AS35" s="150">
        <v>199</v>
      </c>
      <c r="AT35" s="150">
        <v>256</v>
      </c>
      <c r="AU35" s="150">
        <v>315</v>
      </c>
      <c r="AV35" s="150">
        <v>381</v>
      </c>
      <c r="AW35" s="150">
        <v>442</v>
      </c>
      <c r="AX35" s="150">
        <v>511</v>
      </c>
      <c r="AY35" s="150">
        <v>584</v>
      </c>
      <c r="AZ35" s="150">
        <v>618</v>
      </c>
      <c r="BA35" s="150">
        <v>667</v>
      </c>
      <c r="BB35" s="150">
        <v>707</v>
      </c>
      <c r="BC35" s="150">
        <v>759</v>
      </c>
      <c r="BD35" s="150">
        <v>811</v>
      </c>
      <c r="BE35" s="150">
        <v>856</v>
      </c>
      <c r="BF35" s="150">
        <v>898</v>
      </c>
      <c r="BG35" s="150">
        <v>934</v>
      </c>
      <c r="BH35" s="150">
        <v>967</v>
      </c>
      <c r="BI35" s="150">
        <v>975</v>
      </c>
      <c r="BJ35" s="150">
        <v>987</v>
      </c>
      <c r="BK35" s="150">
        <v>1002</v>
      </c>
      <c r="BL35" s="150">
        <v>986</v>
      </c>
      <c r="BM35" s="150">
        <v>854</v>
      </c>
      <c r="BN35" s="150">
        <v>773</v>
      </c>
      <c r="BO35" s="150">
        <v>668</v>
      </c>
      <c r="BP35" s="150">
        <v>399</v>
      </c>
      <c r="BQ35" s="150">
        <v>174</v>
      </c>
      <c r="BR35" s="150">
        <v>95</v>
      </c>
      <c r="BS35" s="150">
        <v>65</v>
      </c>
      <c r="BT35" s="150">
        <v>49</v>
      </c>
      <c r="BU35" s="150">
        <v>39</v>
      </c>
      <c r="BV35" s="150">
        <v>32</v>
      </c>
      <c r="BW35" s="150">
        <v>29</v>
      </c>
      <c r="BX35" s="150">
        <v>31</v>
      </c>
      <c r="BY35" s="150">
        <v>31</v>
      </c>
      <c r="BZ35" s="150">
        <v>31</v>
      </c>
      <c r="CA35" s="150">
        <v>32</v>
      </c>
      <c r="CB35" s="151">
        <v>32</v>
      </c>
    </row>
    <row r="36" spans="2:80" ht="26.25" customHeight="1" x14ac:dyDescent="0.4">
      <c r="B36" s="140" t="s">
        <v>289</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1115</v>
      </c>
      <c r="AJ36" s="150">
        <v>1316</v>
      </c>
      <c r="AK36" s="150">
        <v>1846</v>
      </c>
      <c r="AL36" s="150">
        <v>2376</v>
      </c>
      <c r="AM36" s="150">
        <v>2685</v>
      </c>
      <c r="AN36" s="150">
        <v>2858</v>
      </c>
      <c r="AO36" s="150">
        <v>2992</v>
      </c>
      <c r="AP36" s="150">
        <v>2988</v>
      </c>
      <c r="AQ36" s="150">
        <v>2790</v>
      </c>
      <c r="AR36" s="150">
        <v>2370</v>
      </c>
      <c r="AS36" s="150">
        <v>2370</v>
      </c>
      <c r="AT36" s="150">
        <v>2449</v>
      </c>
      <c r="AU36" s="150">
        <v>3018</v>
      </c>
      <c r="AV36" s="150">
        <v>3536</v>
      </c>
      <c r="AW36" s="150">
        <v>3776</v>
      </c>
      <c r="AX36" s="150">
        <v>3882</v>
      </c>
      <c r="AY36" s="150">
        <v>3876</v>
      </c>
      <c r="AZ36" s="150">
        <v>3750</v>
      </c>
      <c r="BA36" s="150">
        <v>2238</v>
      </c>
      <c r="BB36" s="150">
        <v>2192</v>
      </c>
      <c r="BC36" s="150">
        <v>2202</v>
      </c>
      <c r="BD36" s="150">
        <v>2230</v>
      </c>
      <c r="BE36" s="150">
        <v>2235</v>
      </c>
      <c r="BF36" s="150">
        <v>2213</v>
      </c>
      <c r="BG36" s="150">
        <v>2218</v>
      </c>
      <c r="BH36" s="150">
        <v>2187</v>
      </c>
      <c r="BI36" s="150">
        <v>2142</v>
      </c>
      <c r="BJ36" s="150">
        <v>2135</v>
      </c>
      <c r="BK36" s="150">
        <v>2117</v>
      </c>
      <c r="BL36" s="150">
        <v>2087</v>
      </c>
      <c r="BM36" s="150">
        <v>1935</v>
      </c>
      <c r="BN36" s="150">
        <v>1803</v>
      </c>
      <c r="BO36" s="150">
        <v>1619</v>
      </c>
      <c r="BP36" s="150">
        <v>1254</v>
      </c>
      <c r="BQ36" s="150">
        <v>939</v>
      </c>
      <c r="BR36" s="150">
        <v>799</v>
      </c>
      <c r="BS36" s="150">
        <v>706</v>
      </c>
      <c r="BT36" s="150">
        <v>625</v>
      </c>
      <c r="BU36" s="150">
        <v>588</v>
      </c>
      <c r="BV36" s="150">
        <v>494</v>
      </c>
      <c r="BW36" s="150">
        <v>344</v>
      </c>
      <c r="BX36" s="150">
        <v>598</v>
      </c>
      <c r="BY36" s="150">
        <v>598</v>
      </c>
      <c r="BZ36" s="150">
        <v>620</v>
      </c>
      <c r="CA36" s="150">
        <v>642</v>
      </c>
      <c r="CB36" s="151">
        <v>683</v>
      </c>
    </row>
    <row r="37" spans="2:80" x14ac:dyDescent="0.4">
      <c r="B37" s="140" t="s">
        <v>282</v>
      </c>
      <c r="D37" s="150">
        <v>0</v>
      </c>
      <c r="E37" s="150">
        <v>0</v>
      </c>
      <c r="F37" s="150">
        <v>0</v>
      </c>
      <c r="G37" s="150">
        <v>0</v>
      </c>
      <c r="H37" s="150">
        <v>0</v>
      </c>
      <c r="I37" s="150">
        <v>0</v>
      </c>
      <c r="J37" s="150">
        <v>0</v>
      </c>
      <c r="K37" s="150">
        <v>0</v>
      </c>
      <c r="L37" s="150">
        <v>0</v>
      </c>
      <c r="M37" s="150">
        <v>0</v>
      </c>
      <c r="N37" s="150">
        <v>0</v>
      </c>
      <c r="O37" s="150">
        <v>0</v>
      </c>
      <c r="P37" s="150">
        <v>0</v>
      </c>
      <c r="Q37" s="150">
        <v>0</v>
      </c>
      <c r="R37" s="150">
        <v>0</v>
      </c>
      <c r="S37" s="150">
        <v>0</v>
      </c>
      <c r="T37" s="150">
        <v>0</v>
      </c>
      <c r="U37" s="150">
        <v>0</v>
      </c>
      <c r="V37" s="150">
        <v>0</v>
      </c>
      <c r="W37" s="150">
        <v>0</v>
      </c>
      <c r="X37" s="150">
        <v>0</v>
      </c>
      <c r="Y37" s="150">
        <v>0</v>
      </c>
      <c r="Z37" s="150">
        <v>0</v>
      </c>
      <c r="AA37" s="150">
        <v>0</v>
      </c>
      <c r="AB37" s="150">
        <v>0</v>
      </c>
      <c r="AC37" s="150">
        <v>0</v>
      </c>
      <c r="AD37" s="150">
        <v>0</v>
      </c>
      <c r="AE37" s="150">
        <v>0</v>
      </c>
      <c r="AF37" s="150">
        <v>0</v>
      </c>
      <c r="AG37" s="150">
        <v>0</v>
      </c>
      <c r="AH37" s="150">
        <v>0</v>
      </c>
      <c r="AI37" s="150">
        <v>0</v>
      </c>
      <c r="AJ37" s="150">
        <v>0</v>
      </c>
      <c r="AK37" s="150">
        <v>0</v>
      </c>
      <c r="AL37" s="150">
        <v>0</v>
      </c>
      <c r="AM37" s="150">
        <v>0</v>
      </c>
      <c r="AN37" s="150">
        <v>0</v>
      </c>
      <c r="AO37" s="150">
        <v>0</v>
      </c>
      <c r="AP37" s="150">
        <v>0</v>
      </c>
      <c r="AQ37" s="150">
        <v>0</v>
      </c>
      <c r="AR37" s="150">
        <v>0</v>
      </c>
      <c r="AS37" s="150">
        <v>0</v>
      </c>
      <c r="AT37" s="150">
        <v>0</v>
      </c>
      <c r="AU37" s="150">
        <v>0</v>
      </c>
      <c r="AV37" s="150">
        <v>0</v>
      </c>
      <c r="AW37" s="150">
        <v>0</v>
      </c>
      <c r="AX37" s="150">
        <v>0</v>
      </c>
      <c r="AY37" s="150">
        <v>0</v>
      </c>
      <c r="AZ37" s="150">
        <v>0</v>
      </c>
      <c r="BA37" s="150">
        <v>0</v>
      </c>
      <c r="BB37" s="150">
        <v>0</v>
      </c>
      <c r="BC37" s="150">
        <v>0</v>
      </c>
      <c r="BD37" s="150">
        <v>0</v>
      </c>
      <c r="BE37" s="150">
        <v>0</v>
      </c>
      <c r="BF37" s="150">
        <v>0</v>
      </c>
      <c r="BG37" s="150">
        <v>192</v>
      </c>
      <c r="BH37" s="150">
        <v>187</v>
      </c>
      <c r="BI37" s="150">
        <v>182</v>
      </c>
      <c r="BJ37" s="150">
        <v>176</v>
      </c>
      <c r="BK37" s="150">
        <v>170</v>
      </c>
      <c r="BL37" s="150">
        <v>164</v>
      </c>
      <c r="BM37" s="150">
        <v>157</v>
      </c>
      <c r="BN37" s="150">
        <v>152</v>
      </c>
      <c r="BO37" s="150">
        <v>146</v>
      </c>
      <c r="BP37" s="150">
        <v>137</v>
      </c>
      <c r="BQ37" s="150">
        <v>137</v>
      </c>
      <c r="BR37" s="150">
        <v>131</v>
      </c>
      <c r="BS37" s="150">
        <v>126</v>
      </c>
      <c r="BT37" s="150">
        <v>123</v>
      </c>
      <c r="BU37" s="150">
        <v>120</v>
      </c>
      <c r="BV37" s="150">
        <v>116</v>
      </c>
      <c r="BW37" s="150">
        <v>112</v>
      </c>
      <c r="BX37" s="150">
        <v>104</v>
      </c>
      <c r="BY37" s="150">
        <v>105</v>
      </c>
      <c r="BZ37" s="150">
        <v>103</v>
      </c>
      <c r="CA37" s="150">
        <v>100</v>
      </c>
      <c r="CB37" s="151">
        <v>95</v>
      </c>
    </row>
    <row r="38" spans="2:80" x14ac:dyDescent="0.4">
      <c r="B38" s="177" t="s">
        <v>211</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c r="AM38" s="150">
        <v>0</v>
      </c>
      <c r="AN38" s="150">
        <v>0</v>
      </c>
      <c r="AO38" s="150">
        <v>0</v>
      </c>
      <c r="AP38" s="150">
        <v>0</v>
      </c>
      <c r="AQ38" s="150">
        <v>0</v>
      </c>
      <c r="AR38" s="150">
        <v>0</v>
      </c>
      <c r="AS38" s="150">
        <v>0</v>
      </c>
      <c r="AT38" s="150">
        <v>0</v>
      </c>
      <c r="AU38" s="150">
        <v>0</v>
      </c>
      <c r="AV38" s="150">
        <v>0</v>
      </c>
      <c r="AW38" s="150">
        <v>0</v>
      </c>
      <c r="AX38" s="150">
        <v>0</v>
      </c>
      <c r="AY38" s="150">
        <v>0</v>
      </c>
      <c r="AZ38" s="150">
        <v>1931</v>
      </c>
      <c r="BA38" s="150">
        <v>1252</v>
      </c>
      <c r="BB38" s="150">
        <v>1110</v>
      </c>
      <c r="BC38" s="150">
        <v>1177</v>
      </c>
      <c r="BD38" s="150">
        <v>1022</v>
      </c>
      <c r="BE38" s="150">
        <v>932</v>
      </c>
      <c r="BF38" s="150">
        <v>920</v>
      </c>
      <c r="BG38" s="150">
        <v>898</v>
      </c>
      <c r="BH38" s="150">
        <v>819</v>
      </c>
      <c r="BI38" s="150">
        <v>870</v>
      </c>
      <c r="BJ38" s="150">
        <v>927</v>
      </c>
      <c r="BK38" s="150">
        <v>818</v>
      </c>
      <c r="BL38" s="150">
        <v>1025</v>
      </c>
      <c r="BM38" s="150">
        <v>1538</v>
      </c>
      <c r="BN38" s="150">
        <v>1415</v>
      </c>
      <c r="BO38" s="150">
        <v>1515</v>
      </c>
      <c r="BP38" s="150">
        <v>1507</v>
      </c>
      <c r="BQ38" s="150">
        <v>1273</v>
      </c>
      <c r="BR38" s="150">
        <v>885</v>
      </c>
      <c r="BS38" s="150">
        <v>652</v>
      </c>
      <c r="BT38" s="150">
        <v>564</v>
      </c>
      <c r="BU38" s="150">
        <v>443</v>
      </c>
      <c r="BV38" s="150">
        <v>348</v>
      </c>
      <c r="BW38" s="150">
        <v>163</v>
      </c>
      <c r="BX38" s="150">
        <v>654</v>
      </c>
      <c r="BY38" s="150">
        <v>665</v>
      </c>
      <c r="BZ38" s="150">
        <v>682</v>
      </c>
      <c r="CA38" s="150">
        <v>704</v>
      </c>
      <c r="CB38" s="151">
        <v>724</v>
      </c>
    </row>
    <row r="39" spans="2:80" x14ac:dyDescent="0.4">
      <c r="B39" s="152" t="s">
        <v>186</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c r="AM39" s="150">
        <v>0</v>
      </c>
      <c r="AN39" s="150">
        <v>0</v>
      </c>
      <c r="AO39" s="150">
        <v>0</v>
      </c>
      <c r="AP39" s="150">
        <v>0</v>
      </c>
      <c r="AQ39" s="150">
        <v>0</v>
      </c>
      <c r="AR39" s="150">
        <v>0</v>
      </c>
      <c r="AS39" s="150">
        <v>0</v>
      </c>
      <c r="AT39" s="150">
        <v>0</v>
      </c>
      <c r="AU39" s="150">
        <v>0</v>
      </c>
      <c r="AV39" s="150">
        <v>0</v>
      </c>
      <c r="AW39" s="150">
        <v>0</v>
      </c>
      <c r="AX39" s="150">
        <v>0</v>
      </c>
      <c r="AY39" s="150">
        <v>0</v>
      </c>
      <c r="AZ39" s="150">
        <v>308</v>
      </c>
      <c r="BA39" s="150">
        <v>170</v>
      </c>
      <c r="BB39" s="150">
        <v>162</v>
      </c>
      <c r="BC39" s="150">
        <v>178</v>
      </c>
      <c r="BD39" s="150">
        <v>168</v>
      </c>
      <c r="BE39" s="150">
        <v>178</v>
      </c>
      <c r="BF39" s="150">
        <v>190</v>
      </c>
      <c r="BG39" s="150">
        <v>185</v>
      </c>
      <c r="BH39" s="150">
        <v>158</v>
      </c>
      <c r="BI39" s="150">
        <v>165</v>
      </c>
      <c r="BJ39" s="150">
        <v>157</v>
      </c>
      <c r="BK39" s="150">
        <v>142</v>
      </c>
      <c r="BL39" s="150">
        <v>244</v>
      </c>
      <c r="BM39" s="150">
        <v>321</v>
      </c>
      <c r="BN39" s="150">
        <v>234</v>
      </c>
      <c r="BO39" s="150">
        <v>212</v>
      </c>
      <c r="BP39" s="150">
        <v>178</v>
      </c>
      <c r="BQ39" s="150">
        <v>145</v>
      </c>
      <c r="BR39" s="150">
        <v>111</v>
      </c>
      <c r="BS39" s="150">
        <v>86</v>
      </c>
      <c r="BT39" s="150">
        <v>92</v>
      </c>
      <c r="BU39" s="150">
        <v>68</v>
      </c>
      <c r="BV39" s="150">
        <v>62</v>
      </c>
      <c r="BW39" s="150">
        <v>50</v>
      </c>
      <c r="BX39" s="150">
        <v>95</v>
      </c>
      <c r="BY39" s="150">
        <v>96</v>
      </c>
      <c r="BZ39" s="150">
        <v>98</v>
      </c>
      <c r="CA39" s="150">
        <v>99</v>
      </c>
      <c r="CB39" s="151">
        <v>105</v>
      </c>
    </row>
    <row r="40" spans="2:80" x14ac:dyDescent="0.4">
      <c r="B40" s="152" t="s">
        <v>279</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150">
        <v>0</v>
      </c>
      <c r="AN40" s="150">
        <v>0</v>
      </c>
      <c r="AO40" s="150">
        <v>0</v>
      </c>
      <c r="AP40" s="150">
        <v>0</v>
      </c>
      <c r="AQ40" s="150">
        <v>0</v>
      </c>
      <c r="AR40" s="150">
        <v>0</v>
      </c>
      <c r="AS40" s="150">
        <v>0</v>
      </c>
      <c r="AT40" s="150">
        <v>0</v>
      </c>
      <c r="AU40" s="150">
        <v>0</v>
      </c>
      <c r="AV40" s="150">
        <v>0</v>
      </c>
      <c r="AW40" s="150">
        <v>0</v>
      </c>
      <c r="AX40" s="150">
        <v>0</v>
      </c>
      <c r="AY40" s="150">
        <v>0</v>
      </c>
      <c r="AZ40" s="150">
        <v>48</v>
      </c>
      <c r="BA40" s="150">
        <v>25</v>
      </c>
      <c r="BB40" s="150">
        <v>23</v>
      </c>
      <c r="BC40" s="150">
        <v>24</v>
      </c>
      <c r="BD40" s="150">
        <v>21</v>
      </c>
      <c r="BE40" s="150">
        <v>20</v>
      </c>
      <c r="BF40" s="150">
        <v>19</v>
      </c>
      <c r="BG40" s="150">
        <v>18</v>
      </c>
      <c r="BH40" s="150">
        <v>14</v>
      </c>
      <c r="BI40" s="150">
        <v>15</v>
      </c>
      <c r="BJ40" s="150">
        <v>15</v>
      </c>
      <c r="BK40" s="150">
        <v>13</v>
      </c>
      <c r="BL40" s="150">
        <v>21</v>
      </c>
      <c r="BM40" s="150">
        <v>30</v>
      </c>
      <c r="BN40" s="150">
        <v>22</v>
      </c>
      <c r="BO40" s="150">
        <v>19</v>
      </c>
      <c r="BP40" s="150">
        <v>18</v>
      </c>
      <c r="BQ40" s="150">
        <v>15</v>
      </c>
      <c r="BR40" s="150">
        <v>11</v>
      </c>
      <c r="BS40" s="150">
        <v>0</v>
      </c>
      <c r="BT40" s="150">
        <v>0</v>
      </c>
      <c r="BU40" s="150">
        <v>0</v>
      </c>
      <c r="BV40" s="150">
        <v>0</v>
      </c>
      <c r="BW40" s="150">
        <v>0</v>
      </c>
      <c r="BX40" s="150">
        <v>0</v>
      </c>
      <c r="BY40" s="150">
        <v>0</v>
      </c>
      <c r="BZ40" s="150">
        <v>0</v>
      </c>
      <c r="CA40" s="150">
        <v>0</v>
      </c>
      <c r="CB40" s="151">
        <v>0</v>
      </c>
    </row>
    <row r="41" spans="2:80" x14ac:dyDescent="0.4">
      <c r="B41" s="152" t="s">
        <v>196</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c r="AM41" s="150">
        <v>0</v>
      </c>
      <c r="AN41" s="150">
        <v>0</v>
      </c>
      <c r="AO41" s="150">
        <v>0</v>
      </c>
      <c r="AP41" s="150">
        <v>0</v>
      </c>
      <c r="AQ41" s="150">
        <v>0</v>
      </c>
      <c r="AR41" s="150">
        <v>0</v>
      </c>
      <c r="AS41" s="150">
        <v>0</v>
      </c>
      <c r="AT41" s="150">
        <v>0</v>
      </c>
      <c r="AU41" s="150">
        <v>0</v>
      </c>
      <c r="AV41" s="150">
        <v>0</v>
      </c>
      <c r="AW41" s="150">
        <v>0</v>
      </c>
      <c r="AX41" s="150">
        <v>0</v>
      </c>
      <c r="AY41" s="150">
        <v>0</v>
      </c>
      <c r="AZ41" s="150">
        <v>1389</v>
      </c>
      <c r="BA41" s="150">
        <v>962</v>
      </c>
      <c r="BB41" s="150">
        <v>846</v>
      </c>
      <c r="BC41" s="150">
        <v>888</v>
      </c>
      <c r="BD41" s="150">
        <v>764</v>
      </c>
      <c r="BE41" s="150">
        <v>666</v>
      </c>
      <c r="BF41" s="150">
        <v>646</v>
      </c>
      <c r="BG41" s="150">
        <v>631</v>
      </c>
      <c r="BH41" s="150">
        <v>588</v>
      </c>
      <c r="BI41" s="150">
        <v>632</v>
      </c>
      <c r="BJ41" s="150">
        <v>691</v>
      </c>
      <c r="BK41" s="150">
        <v>609</v>
      </c>
      <c r="BL41" s="150">
        <v>695</v>
      </c>
      <c r="BM41" s="150">
        <v>1072</v>
      </c>
      <c r="BN41" s="150">
        <v>1069</v>
      </c>
      <c r="BO41" s="150">
        <v>1208</v>
      </c>
      <c r="BP41" s="150">
        <v>1242</v>
      </c>
      <c r="BQ41" s="150">
        <v>1045</v>
      </c>
      <c r="BR41" s="150">
        <v>710</v>
      </c>
      <c r="BS41" s="150">
        <v>531</v>
      </c>
      <c r="BT41" s="150">
        <v>432</v>
      </c>
      <c r="BU41" s="150">
        <v>339</v>
      </c>
      <c r="BV41" s="150">
        <v>250</v>
      </c>
      <c r="BW41" s="150">
        <v>76</v>
      </c>
      <c r="BX41" s="150">
        <v>523</v>
      </c>
      <c r="BY41" s="150">
        <v>534</v>
      </c>
      <c r="BZ41" s="150">
        <v>547</v>
      </c>
      <c r="CA41" s="150">
        <v>565</v>
      </c>
      <c r="CB41" s="151">
        <v>579</v>
      </c>
    </row>
    <row r="42" spans="2:80" x14ac:dyDescent="0.4">
      <c r="B42" s="152" t="s">
        <v>281</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c r="AM42" s="150">
        <v>0</v>
      </c>
      <c r="AN42" s="150">
        <v>0</v>
      </c>
      <c r="AO42" s="150">
        <v>0</v>
      </c>
      <c r="AP42" s="150">
        <v>0</v>
      </c>
      <c r="AQ42" s="150">
        <v>0</v>
      </c>
      <c r="AR42" s="150">
        <v>0</v>
      </c>
      <c r="AS42" s="150">
        <v>0</v>
      </c>
      <c r="AT42" s="150">
        <v>0</v>
      </c>
      <c r="AU42" s="150">
        <v>0</v>
      </c>
      <c r="AV42" s="150">
        <v>0</v>
      </c>
      <c r="AW42" s="150">
        <v>0</v>
      </c>
      <c r="AX42" s="150">
        <v>0</v>
      </c>
      <c r="AY42" s="150">
        <v>0</v>
      </c>
      <c r="AZ42" s="150">
        <v>187</v>
      </c>
      <c r="BA42" s="150">
        <v>96</v>
      </c>
      <c r="BB42" s="150">
        <v>79</v>
      </c>
      <c r="BC42" s="150">
        <v>87</v>
      </c>
      <c r="BD42" s="150">
        <v>69</v>
      </c>
      <c r="BE42" s="150">
        <v>67</v>
      </c>
      <c r="BF42" s="150">
        <v>65</v>
      </c>
      <c r="BG42" s="150">
        <v>64</v>
      </c>
      <c r="BH42" s="150">
        <v>59</v>
      </c>
      <c r="BI42" s="150">
        <v>58</v>
      </c>
      <c r="BJ42" s="150">
        <v>64</v>
      </c>
      <c r="BK42" s="150">
        <v>54</v>
      </c>
      <c r="BL42" s="150">
        <v>66</v>
      </c>
      <c r="BM42" s="150">
        <v>114</v>
      </c>
      <c r="BN42" s="150">
        <v>91</v>
      </c>
      <c r="BO42" s="150">
        <v>77</v>
      </c>
      <c r="BP42" s="150">
        <v>69</v>
      </c>
      <c r="BQ42" s="150">
        <v>68</v>
      </c>
      <c r="BR42" s="150">
        <v>53</v>
      </c>
      <c r="BS42" s="150">
        <v>35</v>
      </c>
      <c r="BT42" s="150">
        <v>41</v>
      </c>
      <c r="BU42" s="150">
        <v>36</v>
      </c>
      <c r="BV42" s="150">
        <v>35</v>
      </c>
      <c r="BW42" s="150">
        <v>37</v>
      </c>
      <c r="BX42" s="150">
        <v>36</v>
      </c>
      <c r="BY42" s="150">
        <v>36</v>
      </c>
      <c r="BZ42" s="150">
        <v>37</v>
      </c>
      <c r="CA42" s="150">
        <v>40</v>
      </c>
      <c r="CB42" s="151">
        <v>40</v>
      </c>
    </row>
    <row r="43" spans="2:80" ht="26.25" customHeight="1" x14ac:dyDescent="0.4">
      <c r="B43" s="140" t="s">
        <v>212</v>
      </c>
      <c r="D43" s="150">
        <v>0</v>
      </c>
      <c r="E43" s="150">
        <v>0</v>
      </c>
      <c r="F43" s="150">
        <v>0</v>
      </c>
      <c r="G43" s="150">
        <v>0</v>
      </c>
      <c r="H43" s="150">
        <v>0</v>
      </c>
      <c r="I43" s="150">
        <v>0</v>
      </c>
      <c r="J43" s="150">
        <v>0</v>
      </c>
      <c r="K43" s="150">
        <v>0</v>
      </c>
      <c r="L43" s="150">
        <v>0</v>
      </c>
      <c r="M43" s="150">
        <v>0</v>
      </c>
      <c r="N43" s="150">
        <v>0</v>
      </c>
      <c r="O43" s="150">
        <v>0</v>
      </c>
      <c r="P43" s="150">
        <v>0</v>
      </c>
      <c r="Q43" s="150">
        <v>0</v>
      </c>
      <c r="R43" s="150">
        <v>0</v>
      </c>
      <c r="S43" s="150">
        <v>0</v>
      </c>
      <c r="T43" s="150">
        <v>0</v>
      </c>
      <c r="U43" s="150">
        <v>0</v>
      </c>
      <c r="V43" s="150">
        <v>0</v>
      </c>
      <c r="W43" s="150">
        <v>0</v>
      </c>
      <c r="X43" s="150">
        <v>0</v>
      </c>
      <c r="Y43" s="150">
        <v>0</v>
      </c>
      <c r="Z43" s="150">
        <v>0</v>
      </c>
      <c r="AA43" s="150">
        <v>0</v>
      </c>
      <c r="AB43" s="150">
        <v>0</v>
      </c>
      <c r="AC43" s="150">
        <v>0</v>
      </c>
      <c r="AD43" s="150">
        <v>0</v>
      </c>
      <c r="AE43" s="150">
        <v>0</v>
      </c>
      <c r="AF43" s="150">
        <v>0</v>
      </c>
      <c r="AG43" s="150">
        <v>0</v>
      </c>
      <c r="AH43" s="150">
        <v>0</v>
      </c>
      <c r="AI43" s="150">
        <v>0</v>
      </c>
      <c r="AJ43" s="150">
        <v>0</v>
      </c>
      <c r="AK43" s="150">
        <v>0</v>
      </c>
      <c r="AL43" s="150">
        <v>0</v>
      </c>
      <c r="AM43" s="150">
        <v>0</v>
      </c>
      <c r="AN43" s="150">
        <v>0</v>
      </c>
      <c r="AO43" s="150">
        <v>0</v>
      </c>
      <c r="AP43" s="150">
        <v>0</v>
      </c>
      <c r="AQ43" s="150">
        <v>0</v>
      </c>
      <c r="AR43" s="150">
        <v>0</v>
      </c>
      <c r="AS43" s="150">
        <v>0</v>
      </c>
      <c r="AT43" s="150">
        <v>0</v>
      </c>
      <c r="AU43" s="150">
        <v>11</v>
      </c>
      <c r="AV43" s="150">
        <v>13</v>
      </c>
      <c r="AW43" s="150">
        <v>12</v>
      </c>
      <c r="AX43" s="150">
        <v>11</v>
      </c>
      <c r="AY43" s="150">
        <v>13</v>
      </c>
      <c r="AZ43" s="150">
        <v>12</v>
      </c>
      <c r="BA43" s="150">
        <v>11</v>
      </c>
      <c r="BB43" s="150">
        <v>13</v>
      </c>
      <c r="BC43" s="150">
        <v>13</v>
      </c>
      <c r="BD43" s="150">
        <v>15</v>
      </c>
      <c r="BE43" s="150">
        <v>17</v>
      </c>
      <c r="BF43" s="150">
        <v>17</v>
      </c>
      <c r="BG43" s="150">
        <v>25</v>
      </c>
      <c r="BH43" s="150">
        <v>29</v>
      </c>
      <c r="BI43" s="150">
        <v>31</v>
      </c>
      <c r="BJ43" s="150">
        <v>30</v>
      </c>
      <c r="BK43" s="150">
        <v>44</v>
      </c>
      <c r="BL43" s="150">
        <v>54</v>
      </c>
      <c r="BM43" s="150">
        <v>56</v>
      </c>
      <c r="BN43" s="150">
        <v>54</v>
      </c>
      <c r="BO43" s="150">
        <v>57</v>
      </c>
      <c r="BP43" s="150">
        <v>60</v>
      </c>
      <c r="BQ43" s="150">
        <v>58</v>
      </c>
      <c r="BR43" s="150">
        <v>59</v>
      </c>
      <c r="BS43" s="150">
        <v>62</v>
      </c>
      <c r="BT43" s="150">
        <v>61</v>
      </c>
      <c r="BU43" s="150">
        <v>59</v>
      </c>
      <c r="BV43" s="150">
        <v>58</v>
      </c>
      <c r="BW43" s="150">
        <v>59</v>
      </c>
      <c r="BX43" s="150">
        <v>59</v>
      </c>
      <c r="BY43" s="150">
        <v>60</v>
      </c>
      <c r="BZ43" s="150">
        <v>60</v>
      </c>
      <c r="CA43" s="150">
        <v>60</v>
      </c>
      <c r="CB43" s="151">
        <v>60</v>
      </c>
    </row>
    <row r="44" spans="2:80" x14ac:dyDescent="0.4">
      <c r="B44" s="140" t="s">
        <v>291</v>
      </c>
      <c r="D44" s="150">
        <v>0</v>
      </c>
      <c r="E44" s="150">
        <v>0</v>
      </c>
      <c r="F44" s="150">
        <v>0</v>
      </c>
      <c r="G44" s="150">
        <v>0</v>
      </c>
      <c r="H44" s="150">
        <v>0</v>
      </c>
      <c r="I44" s="150">
        <v>0</v>
      </c>
      <c r="J44" s="150">
        <v>0</v>
      </c>
      <c r="K44" s="150">
        <v>0</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31</v>
      </c>
      <c r="AG44" s="150">
        <v>44</v>
      </c>
      <c r="AH44" s="150">
        <v>61</v>
      </c>
      <c r="AI44" s="150">
        <v>86</v>
      </c>
      <c r="AJ44" s="150">
        <v>114</v>
      </c>
      <c r="AK44" s="150">
        <v>131</v>
      </c>
      <c r="AL44" s="150">
        <v>154</v>
      </c>
      <c r="AM44" s="150">
        <v>185</v>
      </c>
      <c r="AN44" s="150">
        <v>216</v>
      </c>
      <c r="AO44" s="150">
        <v>246</v>
      </c>
      <c r="AP44" s="150">
        <v>275</v>
      </c>
      <c r="AQ44" s="150">
        <v>303</v>
      </c>
      <c r="AR44" s="150">
        <v>325</v>
      </c>
      <c r="AS44" s="150">
        <v>345</v>
      </c>
      <c r="AT44" s="150">
        <v>364</v>
      </c>
      <c r="AU44" s="150">
        <v>387</v>
      </c>
      <c r="AV44" s="150">
        <v>0</v>
      </c>
      <c r="AW44" s="150">
        <v>0</v>
      </c>
      <c r="AX44" s="150">
        <v>0</v>
      </c>
      <c r="AY44" s="150">
        <v>0</v>
      </c>
      <c r="AZ44" s="150">
        <v>0</v>
      </c>
      <c r="BA44" s="150">
        <v>0</v>
      </c>
      <c r="BB44" s="150">
        <v>0</v>
      </c>
      <c r="BC44" s="150">
        <v>0</v>
      </c>
      <c r="BD44" s="150">
        <v>0</v>
      </c>
      <c r="BE44" s="150">
        <v>0</v>
      </c>
      <c r="BF44" s="150">
        <v>0</v>
      </c>
      <c r="BG44" s="150">
        <v>0</v>
      </c>
      <c r="BH44" s="150">
        <v>0</v>
      </c>
      <c r="BI44" s="150">
        <v>0</v>
      </c>
      <c r="BJ44" s="150">
        <v>0</v>
      </c>
      <c r="BK44" s="150">
        <v>0</v>
      </c>
      <c r="BL44" s="150">
        <v>0</v>
      </c>
      <c r="BM44" s="150">
        <v>0</v>
      </c>
      <c r="BN44" s="150">
        <v>0</v>
      </c>
      <c r="BO44" s="150">
        <v>0</v>
      </c>
      <c r="BP44" s="150">
        <v>0</v>
      </c>
      <c r="BQ44" s="150">
        <v>0</v>
      </c>
      <c r="BR44" s="150">
        <v>0</v>
      </c>
      <c r="BS44" s="150">
        <v>0</v>
      </c>
      <c r="BT44" s="150">
        <v>0</v>
      </c>
      <c r="BU44" s="150">
        <v>0</v>
      </c>
      <c r="BV44" s="150">
        <v>0</v>
      </c>
      <c r="BW44" s="150">
        <v>0</v>
      </c>
      <c r="BX44" s="150">
        <v>0</v>
      </c>
      <c r="BY44" s="150">
        <v>0</v>
      </c>
      <c r="BZ44" s="150">
        <v>0</v>
      </c>
      <c r="CA44" s="150">
        <v>0</v>
      </c>
      <c r="CB44" s="151">
        <v>0</v>
      </c>
    </row>
    <row r="45" spans="2:80" x14ac:dyDescent="0.4">
      <c r="B45" s="14" t="s">
        <v>221</v>
      </c>
      <c r="D45" s="150">
        <v>0</v>
      </c>
      <c r="E45" s="150">
        <v>0</v>
      </c>
      <c r="F45" s="150">
        <v>0</v>
      </c>
      <c r="G45" s="150">
        <v>0</v>
      </c>
      <c r="H45" s="150">
        <v>0</v>
      </c>
      <c r="I45" s="150">
        <v>0</v>
      </c>
      <c r="J45" s="150">
        <v>0</v>
      </c>
      <c r="K45" s="150">
        <v>0</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50">
        <v>0</v>
      </c>
      <c r="AN45" s="150">
        <v>0</v>
      </c>
      <c r="AO45" s="150">
        <v>0</v>
      </c>
      <c r="AP45" s="150">
        <v>0</v>
      </c>
      <c r="AQ45" s="150">
        <v>0</v>
      </c>
      <c r="AR45" s="150">
        <v>0</v>
      </c>
      <c r="AS45" s="150">
        <v>0</v>
      </c>
      <c r="AT45" s="150">
        <v>0</v>
      </c>
      <c r="AU45" s="150">
        <v>0</v>
      </c>
      <c r="AV45" s="150">
        <v>0</v>
      </c>
      <c r="AW45" s="150">
        <v>0</v>
      </c>
      <c r="AX45" s="150">
        <v>0</v>
      </c>
      <c r="AY45" s="150">
        <v>0</v>
      </c>
      <c r="AZ45" s="150">
        <v>0</v>
      </c>
      <c r="BA45" s="150">
        <v>0</v>
      </c>
      <c r="BB45" s="150">
        <v>0</v>
      </c>
      <c r="BC45" s="150">
        <v>0</v>
      </c>
      <c r="BD45" s="150">
        <v>0</v>
      </c>
      <c r="BE45" s="150">
        <v>0</v>
      </c>
      <c r="BF45" s="150">
        <v>0</v>
      </c>
      <c r="BG45" s="150">
        <v>0</v>
      </c>
      <c r="BH45" s="150">
        <v>0</v>
      </c>
      <c r="BI45" s="150">
        <v>0</v>
      </c>
      <c r="BJ45" s="150">
        <v>0</v>
      </c>
      <c r="BK45" s="150">
        <v>0</v>
      </c>
      <c r="BL45" s="150">
        <v>0</v>
      </c>
      <c r="BM45" s="150">
        <v>0</v>
      </c>
      <c r="BN45" s="150">
        <v>0</v>
      </c>
      <c r="BO45" s="150">
        <v>0</v>
      </c>
      <c r="BP45" s="150">
        <v>0</v>
      </c>
      <c r="BQ45" s="150">
        <v>12</v>
      </c>
      <c r="BR45" s="150">
        <v>184</v>
      </c>
      <c r="BS45" s="150">
        <v>570</v>
      </c>
      <c r="BT45" s="150">
        <v>968</v>
      </c>
      <c r="BU45" s="150">
        <v>1392</v>
      </c>
      <c r="BV45" s="150">
        <v>1713</v>
      </c>
      <c r="BW45" s="150">
        <v>1937</v>
      </c>
      <c r="BX45" s="150">
        <v>1928</v>
      </c>
      <c r="BY45" s="150">
        <v>2055</v>
      </c>
      <c r="BZ45" s="150">
        <v>2221</v>
      </c>
      <c r="CA45" s="150">
        <v>2382</v>
      </c>
      <c r="CB45" s="151">
        <v>2478</v>
      </c>
    </row>
    <row r="46" spans="2:80" x14ac:dyDescent="0.4">
      <c r="B46" s="152" t="s">
        <v>275</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50">
        <v>0</v>
      </c>
      <c r="AN46" s="150">
        <v>0</v>
      </c>
      <c r="AO46" s="150">
        <v>0</v>
      </c>
      <c r="AP46" s="150">
        <v>0</v>
      </c>
      <c r="AQ46" s="150">
        <v>0</v>
      </c>
      <c r="AR46" s="150">
        <v>0</v>
      </c>
      <c r="AS46" s="150">
        <v>0</v>
      </c>
      <c r="AT46" s="150">
        <v>0</v>
      </c>
      <c r="AU46" s="150">
        <v>0</v>
      </c>
      <c r="AV46" s="150">
        <v>0</v>
      </c>
      <c r="AW46" s="150">
        <v>0</v>
      </c>
      <c r="AX46" s="150">
        <v>0</v>
      </c>
      <c r="AY46" s="150">
        <v>0</v>
      </c>
      <c r="AZ46" s="150">
        <v>0</v>
      </c>
      <c r="BA46" s="150">
        <v>0</v>
      </c>
      <c r="BB46" s="150">
        <v>0</v>
      </c>
      <c r="BC46" s="150">
        <v>0</v>
      </c>
      <c r="BD46" s="150">
        <v>0</v>
      </c>
      <c r="BE46" s="150">
        <v>0</v>
      </c>
      <c r="BF46" s="150">
        <v>0</v>
      </c>
      <c r="BG46" s="150">
        <v>0</v>
      </c>
      <c r="BH46" s="150">
        <v>0</v>
      </c>
      <c r="BI46" s="150">
        <v>0</v>
      </c>
      <c r="BJ46" s="150">
        <v>0</v>
      </c>
      <c r="BK46" s="150">
        <v>0</v>
      </c>
      <c r="BL46" s="150">
        <v>0</v>
      </c>
      <c r="BM46" s="150">
        <v>0</v>
      </c>
      <c r="BN46" s="150">
        <v>0</v>
      </c>
      <c r="BO46" s="150">
        <v>0</v>
      </c>
      <c r="BP46" s="150">
        <v>0</v>
      </c>
      <c r="BQ46" s="150">
        <v>12</v>
      </c>
      <c r="BR46" s="150">
        <v>182</v>
      </c>
      <c r="BS46" s="150">
        <v>563</v>
      </c>
      <c r="BT46" s="150">
        <v>957</v>
      </c>
      <c r="BU46" s="150">
        <v>1377</v>
      </c>
      <c r="BV46" s="150">
        <v>1694</v>
      </c>
      <c r="BW46" s="150">
        <v>1916</v>
      </c>
      <c r="BX46" s="150">
        <v>1907</v>
      </c>
      <c r="BY46" s="150">
        <v>2033</v>
      </c>
      <c r="BZ46" s="150">
        <v>2197</v>
      </c>
      <c r="CA46" s="150">
        <v>2356</v>
      </c>
      <c r="CB46" s="151">
        <v>2451</v>
      </c>
    </row>
    <row r="47" spans="2:80" x14ac:dyDescent="0.4">
      <c r="B47" s="152" t="s">
        <v>276</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50">
        <v>0</v>
      </c>
      <c r="AN47" s="150">
        <v>0</v>
      </c>
      <c r="AO47" s="150">
        <v>0</v>
      </c>
      <c r="AP47" s="150">
        <v>0</v>
      </c>
      <c r="AQ47" s="150">
        <v>0</v>
      </c>
      <c r="AR47" s="150">
        <v>0</v>
      </c>
      <c r="AS47" s="150">
        <v>0</v>
      </c>
      <c r="AT47" s="150">
        <v>0</v>
      </c>
      <c r="AU47" s="150">
        <v>0</v>
      </c>
      <c r="AV47" s="150">
        <v>0</v>
      </c>
      <c r="AW47" s="150">
        <v>0</v>
      </c>
      <c r="AX47" s="150">
        <v>0</v>
      </c>
      <c r="AY47" s="150">
        <v>0</v>
      </c>
      <c r="AZ47" s="150">
        <v>0</v>
      </c>
      <c r="BA47" s="150">
        <v>0</v>
      </c>
      <c r="BB47" s="150">
        <v>0</v>
      </c>
      <c r="BC47" s="150">
        <v>0</v>
      </c>
      <c r="BD47" s="150">
        <v>0</v>
      </c>
      <c r="BE47" s="150">
        <v>0</v>
      </c>
      <c r="BF47" s="150">
        <v>0</v>
      </c>
      <c r="BG47" s="150">
        <v>0</v>
      </c>
      <c r="BH47" s="150">
        <v>0</v>
      </c>
      <c r="BI47" s="150">
        <v>0</v>
      </c>
      <c r="BJ47" s="150">
        <v>0</v>
      </c>
      <c r="BK47" s="150">
        <v>0</v>
      </c>
      <c r="BL47" s="150">
        <v>0</v>
      </c>
      <c r="BM47" s="150">
        <v>0</v>
      </c>
      <c r="BN47" s="150">
        <v>0</v>
      </c>
      <c r="BO47" s="150">
        <v>0</v>
      </c>
      <c r="BP47" s="150">
        <v>0</v>
      </c>
      <c r="BQ47" s="150">
        <v>0</v>
      </c>
      <c r="BR47" s="150">
        <v>2</v>
      </c>
      <c r="BS47" s="150">
        <v>6</v>
      </c>
      <c r="BT47" s="150">
        <v>11</v>
      </c>
      <c r="BU47" s="150">
        <v>15</v>
      </c>
      <c r="BV47" s="150">
        <v>19</v>
      </c>
      <c r="BW47" s="150">
        <v>21</v>
      </c>
      <c r="BX47" s="150">
        <v>21</v>
      </c>
      <c r="BY47" s="150">
        <v>22</v>
      </c>
      <c r="BZ47" s="150">
        <v>24</v>
      </c>
      <c r="CA47" s="150">
        <v>26</v>
      </c>
      <c r="CB47" s="151">
        <v>27</v>
      </c>
    </row>
    <row r="48" spans="2:80" ht="25.5" customHeight="1" x14ac:dyDescent="0.4">
      <c r="B48" s="140" t="s">
        <v>225</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100</v>
      </c>
      <c r="AG48" s="150">
        <v>103</v>
      </c>
      <c r="AH48" s="150">
        <v>110</v>
      </c>
      <c r="AI48" s="150">
        <v>143</v>
      </c>
      <c r="AJ48" s="150">
        <v>164</v>
      </c>
      <c r="AK48" s="150">
        <v>169</v>
      </c>
      <c r="AL48" s="150">
        <v>177</v>
      </c>
      <c r="AM48" s="150">
        <v>188</v>
      </c>
      <c r="AN48" s="150">
        <v>212</v>
      </c>
      <c r="AO48" s="150">
        <v>227</v>
      </c>
      <c r="AP48" s="150">
        <v>228</v>
      </c>
      <c r="AQ48" s="150">
        <v>228</v>
      </c>
      <c r="AR48" s="150">
        <v>233</v>
      </c>
      <c r="AS48" s="150">
        <v>240</v>
      </c>
      <c r="AT48" s="150">
        <v>247</v>
      </c>
      <c r="AU48" s="150">
        <v>257</v>
      </c>
      <c r="AV48" s="150">
        <v>265</v>
      </c>
      <c r="AW48" s="150">
        <v>273</v>
      </c>
      <c r="AX48" s="150">
        <v>289</v>
      </c>
      <c r="AY48" s="150">
        <v>308</v>
      </c>
      <c r="AZ48" s="150">
        <v>328</v>
      </c>
      <c r="BA48" s="150">
        <v>339</v>
      </c>
      <c r="BB48" s="150">
        <v>338</v>
      </c>
      <c r="BC48" s="150">
        <v>337</v>
      </c>
      <c r="BD48" s="150">
        <v>336</v>
      </c>
      <c r="BE48" s="150">
        <v>326</v>
      </c>
      <c r="BF48" s="150">
        <v>289</v>
      </c>
      <c r="BG48" s="150">
        <v>274</v>
      </c>
      <c r="BH48" s="150">
        <v>260</v>
      </c>
      <c r="BI48" s="150">
        <v>246</v>
      </c>
      <c r="BJ48" s="150">
        <v>234</v>
      </c>
      <c r="BK48" s="150">
        <v>221</v>
      </c>
      <c r="BL48" s="150">
        <v>210</v>
      </c>
      <c r="BM48" s="150">
        <v>200</v>
      </c>
      <c r="BN48" s="150">
        <v>191</v>
      </c>
      <c r="BO48" s="150">
        <v>184</v>
      </c>
      <c r="BP48" s="150">
        <v>177</v>
      </c>
      <c r="BQ48" s="150">
        <v>167</v>
      </c>
      <c r="BR48" s="150">
        <v>134</v>
      </c>
      <c r="BS48" s="150">
        <v>75</v>
      </c>
      <c r="BT48" s="150">
        <v>25</v>
      </c>
      <c r="BU48" s="150">
        <v>3</v>
      </c>
      <c r="BV48" s="150">
        <v>0</v>
      </c>
      <c r="BW48" s="150">
        <v>0</v>
      </c>
      <c r="BX48" s="150">
        <v>0</v>
      </c>
      <c r="BY48" s="150">
        <v>0</v>
      </c>
      <c r="BZ48" s="150">
        <v>0</v>
      </c>
      <c r="CA48" s="150">
        <v>0</v>
      </c>
      <c r="CB48" s="151">
        <v>0</v>
      </c>
    </row>
    <row r="49" spans="1:80" x14ac:dyDescent="0.4">
      <c r="B49" s="140" t="s">
        <v>230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c r="AM49" s="150">
        <v>0</v>
      </c>
      <c r="AN49" s="150">
        <v>0</v>
      </c>
      <c r="AO49" s="150">
        <v>0</v>
      </c>
      <c r="AP49" s="150">
        <v>0</v>
      </c>
      <c r="AQ49" s="150">
        <v>0</v>
      </c>
      <c r="AR49" s="150">
        <v>0</v>
      </c>
      <c r="AS49" s="150">
        <v>0</v>
      </c>
      <c r="AT49" s="150">
        <v>0</v>
      </c>
      <c r="AU49" s="150">
        <v>0</v>
      </c>
      <c r="AV49" s="150">
        <v>0</v>
      </c>
      <c r="AW49" s="150">
        <v>0</v>
      </c>
      <c r="AX49" s="150">
        <v>0</v>
      </c>
      <c r="AY49" s="150">
        <v>0</v>
      </c>
      <c r="AZ49" s="150">
        <v>0</v>
      </c>
      <c r="BA49" s="150">
        <v>0</v>
      </c>
      <c r="BB49" s="150">
        <v>0</v>
      </c>
      <c r="BC49" s="150">
        <v>0</v>
      </c>
      <c r="BD49" s="150">
        <v>80</v>
      </c>
      <c r="BE49" s="150">
        <v>82</v>
      </c>
      <c r="BF49" s="150">
        <v>86</v>
      </c>
      <c r="BG49" s="150">
        <v>104</v>
      </c>
      <c r="BH49" s="150">
        <v>137</v>
      </c>
      <c r="BI49" s="150">
        <v>154</v>
      </c>
      <c r="BJ49" s="150">
        <v>154</v>
      </c>
      <c r="BK49" s="150">
        <v>193</v>
      </c>
      <c r="BL49" s="150">
        <v>245</v>
      </c>
      <c r="BM49" s="150">
        <v>250</v>
      </c>
      <c r="BN49" s="150">
        <v>269</v>
      </c>
      <c r="BO49" s="150">
        <v>266</v>
      </c>
      <c r="BP49" s="150">
        <v>275</v>
      </c>
      <c r="BQ49" s="150">
        <v>271</v>
      </c>
      <c r="BR49" s="150">
        <v>264</v>
      </c>
      <c r="BS49" s="150">
        <v>264</v>
      </c>
      <c r="BT49" s="150">
        <v>270</v>
      </c>
      <c r="BU49" s="150">
        <v>271</v>
      </c>
      <c r="BV49" s="150">
        <v>269</v>
      </c>
      <c r="BW49" s="150">
        <v>265</v>
      </c>
      <c r="BX49" s="150">
        <v>264</v>
      </c>
      <c r="BY49" s="150">
        <v>264</v>
      </c>
      <c r="BZ49" s="150">
        <v>265</v>
      </c>
      <c r="CA49" s="150">
        <v>265</v>
      </c>
      <c r="CB49" s="151">
        <v>267</v>
      </c>
    </row>
    <row r="50" spans="1:80" s="179" customFormat="1" x14ac:dyDescent="0.4">
      <c r="A50" s="178"/>
      <c r="B50" s="140" t="s">
        <v>234</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572</v>
      </c>
      <c r="AG50" s="150">
        <v>552</v>
      </c>
      <c r="AH50" s="150">
        <v>503</v>
      </c>
      <c r="AI50" s="150">
        <v>461</v>
      </c>
      <c r="AJ50" s="150">
        <v>823</v>
      </c>
      <c r="AK50" s="150">
        <v>901</v>
      </c>
      <c r="AL50" s="150">
        <v>978</v>
      </c>
      <c r="AM50" s="150">
        <v>925</v>
      </c>
      <c r="AN50" s="150">
        <v>913</v>
      </c>
      <c r="AO50" s="150">
        <v>886</v>
      </c>
      <c r="AP50" s="150">
        <v>924</v>
      </c>
      <c r="AQ50" s="150">
        <v>716</v>
      </c>
      <c r="AR50" s="150">
        <v>546</v>
      </c>
      <c r="AS50" s="150">
        <v>319</v>
      </c>
      <c r="AT50" s="150">
        <v>328</v>
      </c>
      <c r="AU50" s="150">
        <v>603</v>
      </c>
      <c r="AV50" s="150">
        <v>660</v>
      </c>
      <c r="AW50" s="150">
        <v>609</v>
      </c>
      <c r="AX50" s="150">
        <v>487</v>
      </c>
      <c r="AY50" s="150">
        <v>395</v>
      </c>
      <c r="AZ50" s="150">
        <v>0</v>
      </c>
      <c r="BA50" s="150">
        <v>0</v>
      </c>
      <c r="BB50" s="150">
        <v>0</v>
      </c>
      <c r="BC50" s="150">
        <v>0</v>
      </c>
      <c r="BD50" s="150">
        <v>0</v>
      </c>
      <c r="BE50" s="150">
        <v>0</v>
      </c>
      <c r="BF50" s="150">
        <v>0</v>
      </c>
      <c r="BG50" s="150">
        <v>0</v>
      </c>
      <c r="BH50" s="150">
        <v>0</v>
      </c>
      <c r="BI50" s="150">
        <v>0</v>
      </c>
      <c r="BJ50" s="150">
        <v>0</v>
      </c>
      <c r="BK50" s="150">
        <v>0</v>
      </c>
      <c r="BL50" s="150">
        <v>0</v>
      </c>
      <c r="BM50" s="150">
        <v>0</v>
      </c>
      <c r="BN50" s="150">
        <v>0</v>
      </c>
      <c r="BO50" s="150">
        <v>0</v>
      </c>
      <c r="BP50" s="150">
        <v>0</v>
      </c>
      <c r="BQ50" s="150">
        <v>0</v>
      </c>
      <c r="BR50" s="150">
        <v>0</v>
      </c>
      <c r="BS50" s="150">
        <v>0</v>
      </c>
      <c r="BT50" s="150">
        <v>0</v>
      </c>
      <c r="BU50" s="150">
        <v>0</v>
      </c>
      <c r="BV50" s="150">
        <v>0</v>
      </c>
      <c r="BW50" s="150">
        <v>0</v>
      </c>
      <c r="BX50" s="150">
        <v>0</v>
      </c>
      <c r="BY50" s="150">
        <v>0</v>
      </c>
      <c r="BZ50" s="150">
        <v>0</v>
      </c>
      <c r="CA50" s="150">
        <v>0</v>
      </c>
      <c r="CB50" s="151">
        <v>0</v>
      </c>
    </row>
    <row r="51" spans="1:80" s="179" customFormat="1" x14ac:dyDescent="0.4">
      <c r="A51" s="178"/>
      <c r="B51" s="140" t="s">
        <v>335</v>
      </c>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v>2</v>
      </c>
      <c r="BR51" s="150">
        <v>13</v>
      </c>
      <c r="BS51" s="150">
        <v>130</v>
      </c>
      <c r="BT51" s="150">
        <v>373</v>
      </c>
      <c r="BU51" s="150">
        <v>627</v>
      </c>
      <c r="BV51" s="150">
        <v>1282</v>
      </c>
      <c r="BW51" s="150">
        <v>2299</v>
      </c>
      <c r="BX51" s="150"/>
      <c r="BY51" s="150"/>
      <c r="BZ51" s="150"/>
      <c r="CA51" s="150"/>
      <c r="CB51" s="151"/>
    </row>
    <row r="52" spans="1:80" ht="26.25" customHeight="1" x14ac:dyDescent="0.4">
      <c r="B52" s="161" t="s">
        <v>336</v>
      </c>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1"/>
    </row>
    <row r="53" spans="1:80" x14ac:dyDescent="0.4">
      <c r="B53" s="140" t="s">
        <v>180</v>
      </c>
      <c r="D53" s="150">
        <v>0</v>
      </c>
      <c r="E53" s="150">
        <v>0</v>
      </c>
      <c r="F53" s="150">
        <v>0</v>
      </c>
      <c r="G53" s="150">
        <v>0</v>
      </c>
      <c r="H53" s="150">
        <v>0</v>
      </c>
      <c r="I53" s="150">
        <v>0</v>
      </c>
      <c r="J53" s="150">
        <v>0</v>
      </c>
      <c r="K53" s="150">
        <v>0</v>
      </c>
      <c r="L53" s="150">
        <v>0</v>
      </c>
      <c r="M53" s="150">
        <v>0</v>
      </c>
      <c r="N53" s="150">
        <v>0</v>
      </c>
      <c r="O53" s="150">
        <v>0</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c r="AM53" s="150">
        <v>0</v>
      </c>
      <c r="AN53" s="150">
        <v>0</v>
      </c>
      <c r="AO53" s="150">
        <v>0</v>
      </c>
      <c r="AP53" s="150">
        <v>0</v>
      </c>
      <c r="AQ53" s="150">
        <v>0</v>
      </c>
      <c r="AR53" s="150">
        <v>0</v>
      </c>
      <c r="AS53" s="150">
        <v>0</v>
      </c>
      <c r="AT53" s="150">
        <v>0</v>
      </c>
      <c r="AU53" s="150">
        <v>0</v>
      </c>
      <c r="AV53" s="150">
        <v>0</v>
      </c>
      <c r="AW53" s="150">
        <v>0</v>
      </c>
      <c r="AX53" s="150">
        <v>0</v>
      </c>
      <c r="AY53" s="150">
        <v>1268</v>
      </c>
      <c r="AZ53" s="150">
        <v>1298</v>
      </c>
      <c r="BA53" s="150">
        <v>1365</v>
      </c>
      <c r="BB53" s="150">
        <v>1404</v>
      </c>
      <c r="BC53" s="150">
        <v>1434</v>
      </c>
      <c r="BD53" s="150">
        <v>1464</v>
      </c>
      <c r="BE53" s="150">
        <v>1495</v>
      </c>
      <c r="BF53" s="150">
        <v>1510</v>
      </c>
      <c r="BG53" s="150">
        <v>1547</v>
      </c>
      <c r="BH53" s="150">
        <v>1589</v>
      </c>
      <c r="BI53" s="150">
        <v>1629</v>
      </c>
      <c r="BJ53" s="150">
        <v>1666</v>
      </c>
      <c r="BK53" s="150">
        <v>1700</v>
      </c>
      <c r="BL53" s="150">
        <v>1737</v>
      </c>
      <c r="BM53" s="150">
        <v>1776</v>
      </c>
      <c r="BN53" s="150">
        <v>1782</v>
      </c>
      <c r="BO53" s="150">
        <v>1756</v>
      </c>
      <c r="BP53" s="150">
        <v>1710</v>
      </c>
      <c r="BQ53" s="150">
        <v>1641</v>
      </c>
      <c r="BR53" s="150">
        <v>1617</v>
      </c>
      <c r="BS53" s="150">
        <v>1603</v>
      </c>
      <c r="BT53" s="150">
        <v>1594</v>
      </c>
      <c r="BU53" s="150">
        <v>1578</v>
      </c>
      <c r="BV53" s="150">
        <v>1571</v>
      </c>
      <c r="BW53" s="150">
        <v>1591</v>
      </c>
      <c r="BX53" s="150">
        <v>1474</v>
      </c>
      <c r="BY53" s="150">
        <v>1498</v>
      </c>
      <c r="BZ53" s="150">
        <v>1518</v>
      </c>
      <c r="CA53" s="150">
        <v>1541</v>
      </c>
      <c r="CB53" s="151">
        <v>1570</v>
      </c>
    </row>
    <row r="54" spans="1:80" x14ac:dyDescent="0.4">
      <c r="B54" s="152" t="s">
        <v>275</v>
      </c>
      <c r="D54" s="150">
        <v>0</v>
      </c>
      <c r="E54" s="150">
        <v>0</v>
      </c>
      <c r="F54" s="150">
        <v>0</v>
      </c>
      <c r="G54" s="150">
        <v>0</v>
      </c>
      <c r="H54" s="150">
        <v>0</v>
      </c>
      <c r="I54" s="150">
        <v>0</v>
      </c>
      <c r="J54" s="150">
        <v>0</v>
      </c>
      <c r="K54" s="150">
        <v>0</v>
      </c>
      <c r="L54" s="150">
        <v>0</v>
      </c>
      <c r="M54" s="150">
        <v>0</v>
      </c>
      <c r="N54" s="150">
        <v>0</v>
      </c>
      <c r="O54" s="150">
        <v>0</v>
      </c>
      <c r="P54" s="150">
        <v>0</v>
      </c>
      <c r="Q54" s="150">
        <v>0</v>
      </c>
      <c r="R54" s="150">
        <v>0</v>
      </c>
      <c r="S54" s="150">
        <v>0</v>
      </c>
      <c r="T54" s="150">
        <v>0</v>
      </c>
      <c r="U54" s="150">
        <v>0</v>
      </c>
      <c r="V54" s="150">
        <v>0</v>
      </c>
      <c r="W54" s="150">
        <v>0</v>
      </c>
      <c r="X54" s="150">
        <v>0</v>
      </c>
      <c r="Y54" s="150">
        <v>0</v>
      </c>
      <c r="Z54" s="150">
        <v>0</v>
      </c>
      <c r="AA54" s="150">
        <v>0</v>
      </c>
      <c r="AB54" s="150">
        <v>0</v>
      </c>
      <c r="AC54" s="150">
        <v>72</v>
      </c>
      <c r="AD54" s="150">
        <v>84</v>
      </c>
      <c r="AE54" s="150">
        <v>99</v>
      </c>
      <c r="AF54" s="150">
        <v>112</v>
      </c>
      <c r="AG54" s="150">
        <v>129</v>
      </c>
      <c r="AH54" s="150">
        <v>143</v>
      </c>
      <c r="AI54" s="150">
        <v>151</v>
      </c>
      <c r="AJ54" s="150">
        <v>179</v>
      </c>
      <c r="AK54" s="150">
        <v>203</v>
      </c>
      <c r="AL54" s="150">
        <v>230</v>
      </c>
      <c r="AM54" s="150">
        <v>269</v>
      </c>
      <c r="AN54" s="150">
        <v>317</v>
      </c>
      <c r="AO54" s="150">
        <v>359</v>
      </c>
      <c r="AP54" s="150">
        <v>394</v>
      </c>
      <c r="AQ54" s="150">
        <v>443</v>
      </c>
      <c r="AR54" s="150">
        <v>490</v>
      </c>
      <c r="AS54" s="150">
        <v>538</v>
      </c>
      <c r="AT54" s="150">
        <v>596</v>
      </c>
      <c r="AU54" s="150">
        <v>686</v>
      </c>
      <c r="AV54" s="150">
        <v>890</v>
      </c>
      <c r="AW54" s="150">
        <v>962</v>
      </c>
      <c r="AX54" s="150">
        <v>1046</v>
      </c>
      <c r="AY54" s="150">
        <v>1115</v>
      </c>
      <c r="AZ54" s="150">
        <v>1152</v>
      </c>
      <c r="BA54" s="150">
        <v>1207</v>
      </c>
      <c r="BB54" s="150">
        <v>1238</v>
      </c>
      <c r="BC54" s="150">
        <v>1256</v>
      </c>
      <c r="BD54" s="150">
        <v>1276</v>
      </c>
      <c r="BE54" s="150">
        <v>1296</v>
      </c>
      <c r="BF54" s="150">
        <v>1304</v>
      </c>
      <c r="BG54" s="150">
        <v>1343</v>
      </c>
      <c r="BH54" s="150">
        <v>1400</v>
      </c>
      <c r="BI54" s="150">
        <v>1445</v>
      </c>
      <c r="BJ54" s="150">
        <v>1489</v>
      </c>
      <c r="BK54" s="150">
        <v>1528</v>
      </c>
      <c r="BL54" s="150">
        <v>1568</v>
      </c>
      <c r="BM54" s="150">
        <v>1607</v>
      </c>
      <c r="BN54" s="150">
        <v>1619</v>
      </c>
      <c r="BO54" s="150">
        <v>1597</v>
      </c>
      <c r="BP54" s="150">
        <v>1553</v>
      </c>
      <c r="BQ54" s="150">
        <v>1490</v>
      </c>
      <c r="BR54" s="150">
        <v>1462</v>
      </c>
      <c r="BS54" s="150">
        <v>1459</v>
      </c>
      <c r="BT54" s="150">
        <v>1445</v>
      </c>
      <c r="BU54" s="150">
        <v>1435</v>
      </c>
      <c r="BV54" s="150">
        <v>1431</v>
      </c>
      <c r="BW54" s="150">
        <v>1452</v>
      </c>
      <c r="BX54" s="150">
        <v>1351</v>
      </c>
      <c r="BY54" s="150">
        <v>1376</v>
      </c>
      <c r="BZ54" s="150">
        <v>1396</v>
      </c>
      <c r="CA54" s="150">
        <v>1419</v>
      </c>
      <c r="CB54" s="151">
        <v>1447</v>
      </c>
    </row>
    <row r="55" spans="1:80" x14ac:dyDescent="0.4">
      <c r="B55" s="152" t="s">
        <v>276</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150">
        <v>0</v>
      </c>
      <c r="AN55" s="150">
        <v>0</v>
      </c>
      <c r="AO55" s="150">
        <v>0</v>
      </c>
      <c r="AP55" s="150">
        <v>0</v>
      </c>
      <c r="AQ55" s="150">
        <v>0</v>
      </c>
      <c r="AR55" s="150">
        <v>0</v>
      </c>
      <c r="AS55" s="150">
        <v>0</v>
      </c>
      <c r="AT55" s="150">
        <v>0</v>
      </c>
      <c r="AU55" s="150">
        <v>0</v>
      </c>
      <c r="AV55" s="150">
        <v>0</v>
      </c>
      <c r="AW55" s="150">
        <v>0</v>
      </c>
      <c r="AX55" s="150">
        <v>0</v>
      </c>
      <c r="AY55" s="150">
        <v>153</v>
      </c>
      <c r="AZ55" s="150">
        <v>146</v>
      </c>
      <c r="BA55" s="150">
        <v>158</v>
      </c>
      <c r="BB55" s="150">
        <v>166</v>
      </c>
      <c r="BC55" s="150">
        <v>178</v>
      </c>
      <c r="BD55" s="150">
        <v>188</v>
      </c>
      <c r="BE55" s="150">
        <v>199</v>
      </c>
      <c r="BF55" s="150">
        <v>206</v>
      </c>
      <c r="BG55" s="150">
        <v>204</v>
      </c>
      <c r="BH55" s="150">
        <v>189</v>
      </c>
      <c r="BI55" s="150">
        <v>184</v>
      </c>
      <c r="BJ55" s="150">
        <v>177</v>
      </c>
      <c r="BK55" s="150">
        <v>172</v>
      </c>
      <c r="BL55" s="150">
        <v>169</v>
      </c>
      <c r="BM55" s="150">
        <v>169</v>
      </c>
      <c r="BN55" s="150">
        <v>163</v>
      </c>
      <c r="BO55" s="150">
        <v>160</v>
      </c>
      <c r="BP55" s="150">
        <v>158</v>
      </c>
      <c r="BQ55" s="150">
        <v>151</v>
      </c>
      <c r="BR55" s="150">
        <v>155</v>
      </c>
      <c r="BS55" s="150">
        <v>144</v>
      </c>
      <c r="BT55" s="150">
        <v>149</v>
      </c>
      <c r="BU55" s="150">
        <v>144</v>
      </c>
      <c r="BV55" s="150">
        <v>140</v>
      </c>
      <c r="BW55" s="150">
        <v>139</v>
      </c>
      <c r="BX55" s="150">
        <v>123</v>
      </c>
      <c r="BY55" s="150">
        <v>122</v>
      </c>
      <c r="BZ55" s="150">
        <v>121</v>
      </c>
      <c r="CA55" s="150">
        <v>122</v>
      </c>
      <c r="CB55" s="151">
        <v>123</v>
      </c>
    </row>
    <row r="56" spans="1:80" x14ac:dyDescent="0.4">
      <c r="B56" s="140" t="s">
        <v>181</v>
      </c>
      <c r="D56" s="150">
        <v>0</v>
      </c>
      <c r="E56" s="150">
        <v>0</v>
      </c>
      <c r="F56" s="150">
        <v>0</v>
      </c>
      <c r="G56" s="150">
        <v>0</v>
      </c>
      <c r="H56" s="150">
        <v>0</v>
      </c>
      <c r="I56" s="150">
        <v>0</v>
      </c>
      <c r="J56" s="150">
        <v>0</v>
      </c>
      <c r="K56" s="150">
        <v>0</v>
      </c>
      <c r="L56" s="150">
        <v>0</v>
      </c>
      <c r="M56" s="150">
        <v>0</v>
      </c>
      <c r="N56" s="150">
        <v>0</v>
      </c>
      <c r="O56" s="150">
        <v>0</v>
      </c>
      <c r="P56" s="150">
        <v>0</v>
      </c>
      <c r="Q56" s="150">
        <v>0</v>
      </c>
      <c r="R56" s="150">
        <v>0</v>
      </c>
      <c r="S56" s="150">
        <v>0</v>
      </c>
      <c r="T56" s="150">
        <v>0</v>
      </c>
      <c r="U56" s="150">
        <v>0</v>
      </c>
      <c r="V56" s="150">
        <v>0</v>
      </c>
      <c r="W56" s="150">
        <v>0</v>
      </c>
      <c r="X56" s="150">
        <v>0</v>
      </c>
      <c r="Y56" s="150">
        <v>0</v>
      </c>
      <c r="Z56" s="150">
        <v>0</v>
      </c>
      <c r="AA56" s="150">
        <v>0</v>
      </c>
      <c r="AB56" s="150">
        <v>0</v>
      </c>
      <c r="AC56" s="150">
        <v>0</v>
      </c>
      <c r="AD56" s="150">
        <v>0</v>
      </c>
      <c r="AE56" s="150">
        <v>0</v>
      </c>
      <c r="AF56" s="150">
        <v>0</v>
      </c>
      <c r="AG56" s="150">
        <v>0</v>
      </c>
      <c r="AH56" s="150">
        <v>63</v>
      </c>
      <c r="AI56" s="150">
        <v>55</v>
      </c>
      <c r="AJ56" s="150">
        <v>54</v>
      </c>
      <c r="AK56" s="150">
        <v>52</v>
      </c>
      <c r="AL56" s="150">
        <v>48</v>
      </c>
      <c r="AM56" s="150">
        <v>49</v>
      </c>
      <c r="AN56" s="150">
        <v>48</v>
      </c>
      <c r="AO56" s="150">
        <v>48</v>
      </c>
      <c r="AP56" s="150">
        <v>45</v>
      </c>
      <c r="AQ56" s="150">
        <v>45</v>
      </c>
      <c r="AR56" s="150">
        <v>48</v>
      </c>
      <c r="AS56" s="150">
        <v>53</v>
      </c>
      <c r="AT56" s="150">
        <v>45</v>
      </c>
      <c r="AU56" s="150">
        <v>50</v>
      </c>
      <c r="AV56" s="150">
        <v>54</v>
      </c>
      <c r="AW56" s="150">
        <v>55</v>
      </c>
      <c r="AX56" s="150">
        <v>51</v>
      </c>
      <c r="AY56" s="150">
        <v>51</v>
      </c>
      <c r="AZ56" s="150">
        <v>46</v>
      </c>
      <c r="BA56" s="150">
        <v>38</v>
      </c>
      <c r="BB56" s="150">
        <v>36</v>
      </c>
      <c r="BC56" s="150">
        <v>34</v>
      </c>
      <c r="BD56" s="150">
        <v>30</v>
      </c>
      <c r="BE56" s="150">
        <v>29</v>
      </c>
      <c r="BF56" s="150">
        <v>29</v>
      </c>
      <c r="BG56" s="150">
        <v>27</v>
      </c>
      <c r="BH56" s="150">
        <v>26</v>
      </c>
      <c r="BI56" s="150">
        <v>23</v>
      </c>
      <c r="BJ56" s="150">
        <v>21</v>
      </c>
      <c r="BK56" s="150">
        <v>19</v>
      </c>
      <c r="BL56" s="150">
        <v>14</v>
      </c>
      <c r="BM56" s="150">
        <v>11</v>
      </c>
      <c r="BN56" s="150">
        <v>8</v>
      </c>
      <c r="BO56" s="150">
        <v>6</v>
      </c>
      <c r="BP56" s="150">
        <v>5</v>
      </c>
      <c r="BQ56" s="150">
        <v>3</v>
      </c>
      <c r="BR56" s="150">
        <v>2</v>
      </c>
      <c r="BS56" s="150">
        <v>1</v>
      </c>
      <c r="BT56" s="150">
        <v>1</v>
      </c>
      <c r="BU56" s="150">
        <v>1</v>
      </c>
      <c r="BV56" s="150">
        <v>0</v>
      </c>
      <c r="BW56" s="150">
        <v>0</v>
      </c>
      <c r="BX56" s="150">
        <v>0</v>
      </c>
      <c r="BY56" s="150">
        <v>0</v>
      </c>
      <c r="BZ56" s="150">
        <v>0</v>
      </c>
      <c r="CA56" s="150">
        <v>0</v>
      </c>
      <c r="CB56" s="151">
        <v>0</v>
      </c>
    </row>
    <row r="57" spans="1:80" x14ac:dyDescent="0.4">
      <c r="B57" s="140" t="s">
        <v>183</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c r="AM57" s="150">
        <v>0</v>
      </c>
      <c r="AN57" s="150">
        <v>0</v>
      </c>
      <c r="AO57" s="150">
        <v>0</v>
      </c>
      <c r="AP57" s="150">
        <v>0</v>
      </c>
      <c r="AQ57" s="150">
        <v>0</v>
      </c>
      <c r="AR57" s="150">
        <v>0</v>
      </c>
      <c r="AS57" s="150">
        <v>0</v>
      </c>
      <c r="AT57" s="150">
        <v>0</v>
      </c>
      <c r="AU57" s="150">
        <v>0</v>
      </c>
      <c r="AV57" s="150">
        <v>0</v>
      </c>
      <c r="AW57" s="150">
        <v>0</v>
      </c>
      <c r="AX57" s="150">
        <v>0</v>
      </c>
      <c r="AY57" s="150">
        <v>0</v>
      </c>
      <c r="AZ57" s="150">
        <v>0</v>
      </c>
      <c r="BA57" s="150">
        <v>0</v>
      </c>
      <c r="BB57" s="150">
        <v>0</v>
      </c>
      <c r="BC57" s="150">
        <v>0</v>
      </c>
      <c r="BD57" s="150">
        <v>0</v>
      </c>
      <c r="BE57" s="150">
        <v>0</v>
      </c>
      <c r="BF57" s="150">
        <v>0</v>
      </c>
      <c r="BG57" s="150">
        <v>178</v>
      </c>
      <c r="BH57" s="150">
        <v>235</v>
      </c>
      <c r="BI57" s="150">
        <v>279</v>
      </c>
      <c r="BJ57" s="150">
        <v>319</v>
      </c>
      <c r="BK57" s="150">
        <v>356</v>
      </c>
      <c r="BL57" s="150">
        <v>388</v>
      </c>
      <c r="BM57" s="150">
        <v>411</v>
      </c>
      <c r="BN57" s="150">
        <v>420</v>
      </c>
      <c r="BO57" s="150">
        <v>417</v>
      </c>
      <c r="BP57" s="150">
        <v>405</v>
      </c>
      <c r="BQ57" s="150">
        <v>396</v>
      </c>
      <c r="BR57" s="150">
        <v>378</v>
      </c>
      <c r="BS57" s="150">
        <v>378</v>
      </c>
      <c r="BT57" s="150">
        <v>365</v>
      </c>
      <c r="BU57" s="150">
        <v>361</v>
      </c>
      <c r="BV57" s="150">
        <v>325</v>
      </c>
      <c r="BW57" s="150">
        <v>308</v>
      </c>
      <c r="BX57" s="150">
        <v>310</v>
      </c>
      <c r="BY57" s="150">
        <v>318</v>
      </c>
      <c r="BZ57" s="150">
        <v>331</v>
      </c>
      <c r="CA57" s="150">
        <v>348</v>
      </c>
      <c r="CB57" s="151">
        <v>362</v>
      </c>
    </row>
    <row r="58" spans="1:80" x14ac:dyDescent="0.4">
      <c r="B58" s="152" t="s">
        <v>275</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c r="AM58" s="150">
        <v>0</v>
      </c>
      <c r="AN58" s="150">
        <v>0</v>
      </c>
      <c r="AO58" s="150">
        <v>0</v>
      </c>
      <c r="AP58" s="150">
        <v>0</v>
      </c>
      <c r="AQ58" s="150">
        <v>0</v>
      </c>
      <c r="AR58" s="150">
        <v>0</v>
      </c>
      <c r="AS58" s="150">
        <v>0</v>
      </c>
      <c r="AT58" s="150">
        <v>0</v>
      </c>
      <c r="AU58" s="150">
        <v>0</v>
      </c>
      <c r="AV58" s="150">
        <v>0</v>
      </c>
      <c r="AW58" s="150">
        <v>0</v>
      </c>
      <c r="AX58" s="150">
        <v>0</v>
      </c>
      <c r="AY58" s="150">
        <v>0</v>
      </c>
      <c r="AZ58" s="150">
        <v>0</v>
      </c>
      <c r="BA58" s="150">
        <v>0</v>
      </c>
      <c r="BB58" s="150">
        <v>0</v>
      </c>
      <c r="BC58" s="150">
        <v>0</v>
      </c>
      <c r="BD58" s="150">
        <v>0</v>
      </c>
      <c r="BE58" s="150">
        <v>0</v>
      </c>
      <c r="BF58" s="150">
        <v>0</v>
      </c>
      <c r="BG58" s="150">
        <v>20</v>
      </c>
      <c r="BH58" s="150">
        <v>22</v>
      </c>
      <c r="BI58" s="150">
        <v>24</v>
      </c>
      <c r="BJ58" s="150">
        <v>26</v>
      </c>
      <c r="BK58" s="150">
        <v>28</v>
      </c>
      <c r="BL58" s="150">
        <v>30</v>
      </c>
      <c r="BM58" s="150">
        <v>31</v>
      </c>
      <c r="BN58" s="150">
        <v>30</v>
      </c>
      <c r="BO58" s="150">
        <v>26</v>
      </c>
      <c r="BP58" s="150">
        <v>22</v>
      </c>
      <c r="BQ58" s="150">
        <v>22</v>
      </c>
      <c r="BR58" s="150">
        <v>20</v>
      </c>
      <c r="BS58" s="150">
        <v>19</v>
      </c>
      <c r="BT58" s="150">
        <v>18</v>
      </c>
      <c r="BU58" s="150">
        <v>17</v>
      </c>
      <c r="BV58" s="150">
        <v>12</v>
      </c>
      <c r="BW58" s="150">
        <v>9</v>
      </c>
      <c r="BX58" s="150">
        <v>8</v>
      </c>
      <c r="BY58" s="150">
        <v>8</v>
      </c>
      <c r="BZ58" s="150">
        <v>8</v>
      </c>
      <c r="CA58" s="150">
        <v>9</v>
      </c>
      <c r="CB58" s="151">
        <v>9</v>
      </c>
    </row>
    <row r="59" spans="1:80" x14ac:dyDescent="0.4">
      <c r="B59" s="152" t="s">
        <v>276</v>
      </c>
      <c r="D59" s="150">
        <v>0</v>
      </c>
      <c r="E59" s="150">
        <v>0</v>
      </c>
      <c r="F59" s="150">
        <v>0</v>
      </c>
      <c r="G59" s="150">
        <v>0</v>
      </c>
      <c r="H59" s="150">
        <v>0</v>
      </c>
      <c r="I59" s="150">
        <v>0</v>
      </c>
      <c r="J59" s="150">
        <v>0</v>
      </c>
      <c r="K59" s="150">
        <v>0</v>
      </c>
      <c r="L59" s="150">
        <v>0</v>
      </c>
      <c r="M59" s="150">
        <v>0</v>
      </c>
      <c r="N59" s="150">
        <v>0</v>
      </c>
      <c r="O59" s="150">
        <v>0</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c r="AM59" s="150">
        <v>0</v>
      </c>
      <c r="AN59" s="150">
        <v>0</v>
      </c>
      <c r="AO59" s="150">
        <v>0</v>
      </c>
      <c r="AP59" s="150">
        <v>0</v>
      </c>
      <c r="AQ59" s="150">
        <v>0</v>
      </c>
      <c r="AR59" s="150">
        <v>0</v>
      </c>
      <c r="AS59" s="150">
        <v>0</v>
      </c>
      <c r="AT59" s="150">
        <v>0</v>
      </c>
      <c r="AU59" s="150">
        <v>0</v>
      </c>
      <c r="AV59" s="150">
        <v>0</v>
      </c>
      <c r="AW59" s="150">
        <v>0</v>
      </c>
      <c r="AX59" s="150">
        <v>0</v>
      </c>
      <c r="AY59" s="150">
        <v>0</v>
      </c>
      <c r="AZ59" s="150">
        <v>0</v>
      </c>
      <c r="BA59" s="150">
        <v>0</v>
      </c>
      <c r="BB59" s="150">
        <v>0</v>
      </c>
      <c r="BC59" s="150">
        <v>0</v>
      </c>
      <c r="BD59" s="150">
        <v>0</v>
      </c>
      <c r="BE59" s="150">
        <v>0</v>
      </c>
      <c r="BF59" s="150">
        <v>0</v>
      </c>
      <c r="BG59" s="150">
        <v>158</v>
      </c>
      <c r="BH59" s="150">
        <v>213</v>
      </c>
      <c r="BI59" s="150">
        <v>255</v>
      </c>
      <c r="BJ59" s="150">
        <v>292</v>
      </c>
      <c r="BK59" s="150">
        <v>327</v>
      </c>
      <c r="BL59" s="150">
        <v>357</v>
      </c>
      <c r="BM59" s="150">
        <v>381</v>
      </c>
      <c r="BN59" s="150">
        <v>390</v>
      </c>
      <c r="BO59" s="150">
        <v>391</v>
      </c>
      <c r="BP59" s="150">
        <v>383</v>
      </c>
      <c r="BQ59" s="150">
        <v>374</v>
      </c>
      <c r="BR59" s="150">
        <v>358</v>
      </c>
      <c r="BS59" s="150">
        <v>359</v>
      </c>
      <c r="BT59" s="150">
        <v>347</v>
      </c>
      <c r="BU59" s="150">
        <v>344</v>
      </c>
      <c r="BV59" s="150">
        <v>313</v>
      </c>
      <c r="BW59" s="150">
        <v>299</v>
      </c>
      <c r="BX59" s="150">
        <v>302</v>
      </c>
      <c r="BY59" s="150">
        <v>311</v>
      </c>
      <c r="BZ59" s="150">
        <v>323</v>
      </c>
      <c r="CA59" s="150">
        <v>339</v>
      </c>
      <c r="CB59" s="151">
        <v>353</v>
      </c>
    </row>
    <row r="60" spans="1:80" ht="26.25" customHeight="1" x14ac:dyDescent="0.4">
      <c r="B60" s="140" t="s">
        <v>313</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7720</v>
      </c>
      <c r="AD60" s="150">
        <v>8850</v>
      </c>
      <c r="AE60" s="150">
        <v>10</v>
      </c>
      <c r="AF60" s="150">
        <v>0</v>
      </c>
      <c r="AG60" s="150">
        <v>0</v>
      </c>
      <c r="AH60" s="150">
        <v>9600</v>
      </c>
      <c r="AI60" s="150">
        <v>9600</v>
      </c>
      <c r="AJ60" s="150">
        <v>9800</v>
      </c>
      <c r="AK60" s="150">
        <v>10100</v>
      </c>
      <c r="AL60" s="150">
        <v>10200</v>
      </c>
      <c r="AM60" s="150">
        <v>10300</v>
      </c>
      <c r="AN60" s="150">
        <v>10500</v>
      </c>
      <c r="AO60" s="150">
        <v>10500</v>
      </c>
      <c r="AP60" s="150">
        <v>10700</v>
      </c>
      <c r="AQ60" s="150">
        <v>10700</v>
      </c>
      <c r="AR60" s="150">
        <v>10900</v>
      </c>
      <c r="AS60" s="150">
        <v>11200</v>
      </c>
      <c r="AT60" s="150">
        <v>11236</v>
      </c>
      <c r="AU60" s="150">
        <v>11432</v>
      </c>
      <c r="AV60" s="150">
        <v>11511</v>
      </c>
      <c r="AW60" s="150">
        <v>12209</v>
      </c>
      <c r="AX60" s="150">
        <v>12331</v>
      </c>
      <c r="AY60" s="150">
        <v>12418</v>
      </c>
      <c r="AZ60" s="150">
        <v>12861</v>
      </c>
      <c r="BA60" s="150">
        <v>12326</v>
      </c>
      <c r="BB60" s="150">
        <v>12442</v>
      </c>
      <c r="BC60" s="150">
        <v>11818</v>
      </c>
      <c r="BD60" s="150">
        <v>11896</v>
      </c>
      <c r="BE60" s="150">
        <v>12014</v>
      </c>
      <c r="BF60" s="150">
        <v>12002</v>
      </c>
      <c r="BG60" s="150">
        <v>12232</v>
      </c>
      <c r="BH60" s="150">
        <v>12302</v>
      </c>
      <c r="BI60" s="150">
        <v>12387</v>
      </c>
      <c r="BJ60" s="150">
        <v>12586</v>
      </c>
      <c r="BK60" s="150">
        <v>12728</v>
      </c>
      <c r="BL60" s="150">
        <v>11754</v>
      </c>
      <c r="BM60" s="150">
        <v>12123</v>
      </c>
      <c r="BN60" s="150">
        <v>12239</v>
      </c>
      <c r="BO60" s="150">
        <v>12335</v>
      </c>
      <c r="BP60" s="150">
        <v>12346</v>
      </c>
      <c r="BQ60" s="150">
        <v>12245</v>
      </c>
      <c r="BR60" s="150">
        <v>12459</v>
      </c>
      <c r="BS60" s="150">
        <v>12757</v>
      </c>
      <c r="BT60" s="150">
        <v>12642</v>
      </c>
      <c r="BU60" s="150">
        <v>12605</v>
      </c>
      <c r="BV60" s="150">
        <v>12570</v>
      </c>
      <c r="BW60" s="150">
        <v>12454</v>
      </c>
      <c r="BX60" s="150">
        <v>12490</v>
      </c>
      <c r="BY60" s="150">
        <v>12778</v>
      </c>
      <c r="BZ60" s="150">
        <v>13071</v>
      </c>
      <c r="CA60" s="150">
        <v>13398</v>
      </c>
      <c r="CB60" s="151">
        <v>13664</v>
      </c>
    </row>
    <row r="61" spans="1:80" x14ac:dyDescent="0.4">
      <c r="B61" s="140" t="s">
        <v>19</v>
      </c>
      <c r="D61" s="150">
        <v>0</v>
      </c>
      <c r="E61" s="150">
        <v>0</v>
      </c>
      <c r="F61" s="150">
        <v>0</v>
      </c>
      <c r="G61" s="150">
        <v>0</v>
      </c>
      <c r="H61" s="150">
        <v>0</v>
      </c>
      <c r="I61" s="150">
        <v>0</v>
      </c>
      <c r="J61" s="150">
        <v>0</v>
      </c>
      <c r="K61" s="150">
        <v>0</v>
      </c>
      <c r="L61" s="150">
        <v>0</v>
      </c>
      <c r="M61" s="150">
        <v>0</v>
      </c>
      <c r="N61" s="150">
        <v>0</v>
      </c>
      <c r="O61" s="150">
        <v>0</v>
      </c>
      <c r="P61" s="150">
        <v>0</v>
      </c>
      <c r="Q61" s="150">
        <v>0</v>
      </c>
      <c r="R61" s="150">
        <v>0</v>
      </c>
      <c r="S61" s="150">
        <v>0</v>
      </c>
      <c r="T61" s="150">
        <v>0</v>
      </c>
      <c r="U61" s="150">
        <v>0</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c r="AM61" s="150">
        <v>0</v>
      </c>
      <c r="AN61" s="150">
        <v>0</v>
      </c>
      <c r="AO61" s="150">
        <v>0</v>
      </c>
      <c r="AP61" s="150">
        <v>0</v>
      </c>
      <c r="AQ61" s="150">
        <v>0</v>
      </c>
      <c r="AR61" s="150">
        <v>3013</v>
      </c>
      <c r="AS61" s="150">
        <v>2979</v>
      </c>
      <c r="AT61" s="150">
        <v>3735</v>
      </c>
      <c r="AU61" s="150">
        <v>3159</v>
      </c>
      <c r="AV61" s="150">
        <v>2996</v>
      </c>
      <c r="AW61" s="150">
        <v>2838</v>
      </c>
      <c r="AX61" s="150">
        <v>2801</v>
      </c>
      <c r="AY61" s="150">
        <v>2769</v>
      </c>
      <c r="AZ61" s="150">
        <v>2692</v>
      </c>
      <c r="BA61" s="150">
        <v>2623</v>
      </c>
      <c r="BB61" s="150">
        <v>2567</v>
      </c>
      <c r="BC61" s="150">
        <v>2471</v>
      </c>
      <c r="BD61" s="150">
        <v>2387</v>
      </c>
      <c r="BE61" s="150">
        <v>2371</v>
      </c>
      <c r="BF61" s="150">
        <v>2357</v>
      </c>
      <c r="BG61" s="150">
        <v>2335</v>
      </c>
      <c r="BH61" s="150">
        <v>2442</v>
      </c>
      <c r="BI61" s="150">
        <v>2426</v>
      </c>
      <c r="BJ61" s="150">
        <v>2510</v>
      </c>
      <c r="BK61" s="150">
        <v>2535</v>
      </c>
      <c r="BL61" s="150">
        <v>2592</v>
      </c>
      <c r="BM61" s="150">
        <v>2631</v>
      </c>
      <c r="BN61" s="150">
        <v>2633</v>
      </c>
      <c r="BO61" s="150">
        <v>2620</v>
      </c>
      <c r="BP61" s="150">
        <v>2544</v>
      </c>
      <c r="BQ61" s="150">
        <v>0</v>
      </c>
      <c r="BR61" s="150">
        <v>0</v>
      </c>
      <c r="BS61" s="150">
        <v>0</v>
      </c>
      <c r="BT61" s="150">
        <v>0</v>
      </c>
      <c r="BU61" s="150">
        <v>0</v>
      </c>
      <c r="BV61" s="150">
        <v>0</v>
      </c>
      <c r="BW61" s="150">
        <v>0</v>
      </c>
      <c r="BX61" s="150">
        <v>0</v>
      </c>
      <c r="BY61" s="150">
        <v>0</v>
      </c>
      <c r="BZ61" s="150">
        <v>0</v>
      </c>
      <c r="CA61" s="150">
        <v>0</v>
      </c>
      <c r="CB61" s="151">
        <v>0</v>
      </c>
    </row>
    <row r="62" spans="1:80" x14ac:dyDescent="0.4">
      <c r="B62" s="140" t="s">
        <v>191</v>
      </c>
      <c r="D62" s="150">
        <v>0</v>
      </c>
      <c r="E62" s="150">
        <v>0</v>
      </c>
      <c r="F62" s="150">
        <v>0</v>
      </c>
      <c r="G62" s="150">
        <v>0</v>
      </c>
      <c r="H62" s="150">
        <v>0</v>
      </c>
      <c r="I62" s="150">
        <v>0</v>
      </c>
      <c r="J62" s="150">
        <v>0</v>
      </c>
      <c r="K62" s="150">
        <v>0</v>
      </c>
      <c r="L62" s="150">
        <v>0</v>
      </c>
      <c r="M62" s="150">
        <v>0</v>
      </c>
      <c r="N62" s="150">
        <v>0</v>
      </c>
      <c r="O62" s="150">
        <v>0</v>
      </c>
      <c r="P62" s="150">
        <v>0</v>
      </c>
      <c r="Q62" s="150">
        <v>0</v>
      </c>
      <c r="R62" s="150">
        <v>0</v>
      </c>
      <c r="S62" s="150">
        <v>0</v>
      </c>
      <c r="T62" s="150">
        <v>0</v>
      </c>
      <c r="U62" s="150">
        <v>0</v>
      </c>
      <c r="V62" s="150">
        <v>0</v>
      </c>
      <c r="W62" s="150">
        <v>0</v>
      </c>
      <c r="X62" s="150">
        <v>0</v>
      </c>
      <c r="Y62" s="150">
        <v>0</v>
      </c>
      <c r="Z62" s="150">
        <v>0</v>
      </c>
      <c r="AA62" s="150">
        <v>0</v>
      </c>
      <c r="AB62" s="150">
        <v>0</v>
      </c>
      <c r="AC62" s="150">
        <v>0</v>
      </c>
      <c r="AD62" s="150">
        <v>0</v>
      </c>
      <c r="AE62" s="150">
        <v>0</v>
      </c>
      <c r="AF62" s="150">
        <v>0</v>
      </c>
      <c r="AG62" s="150">
        <v>0</v>
      </c>
      <c r="AH62" s="150">
        <v>0</v>
      </c>
      <c r="AI62" s="150">
        <v>0</v>
      </c>
      <c r="AJ62" s="150">
        <v>0</v>
      </c>
      <c r="AK62" s="150">
        <v>0</v>
      </c>
      <c r="AL62" s="150">
        <v>0</v>
      </c>
      <c r="AM62" s="150">
        <v>0</v>
      </c>
      <c r="AN62" s="150">
        <v>0</v>
      </c>
      <c r="AO62" s="150">
        <v>0</v>
      </c>
      <c r="AP62" s="150">
        <v>0</v>
      </c>
      <c r="AQ62" s="150">
        <v>0</v>
      </c>
      <c r="AR62" s="150">
        <v>0</v>
      </c>
      <c r="AS62" s="150">
        <v>0</v>
      </c>
      <c r="AT62" s="150">
        <v>0</v>
      </c>
      <c r="AU62" s="150">
        <v>0</v>
      </c>
      <c r="AV62" s="150">
        <v>310</v>
      </c>
      <c r="AW62" s="150">
        <v>358</v>
      </c>
      <c r="AX62" s="150">
        <v>404</v>
      </c>
      <c r="AY62" s="150">
        <v>455</v>
      </c>
      <c r="AZ62" s="150">
        <v>505</v>
      </c>
      <c r="BA62" s="150">
        <v>556</v>
      </c>
      <c r="BB62" s="150">
        <v>597</v>
      </c>
      <c r="BC62" s="150">
        <v>635</v>
      </c>
      <c r="BD62" s="150">
        <v>677</v>
      </c>
      <c r="BE62" s="150">
        <v>719</v>
      </c>
      <c r="BF62" s="150">
        <v>741</v>
      </c>
      <c r="BG62" s="150">
        <v>784</v>
      </c>
      <c r="BH62" s="150">
        <v>826</v>
      </c>
      <c r="BI62" s="150">
        <v>864</v>
      </c>
      <c r="BJ62" s="150">
        <v>903</v>
      </c>
      <c r="BK62" s="150">
        <v>949</v>
      </c>
      <c r="BL62" s="150">
        <v>991</v>
      </c>
      <c r="BM62" s="150">
        <v>1031</v>
      </c>
      <c r="BN62" s="150">
        <v>1055</v>
      </c>
      <c r="BO62" s="150">
        <v>1066</v>
      </c>
      <c r="BP62" s="150">
        <v>1079</v>
      </c>
      <c r="BQ62" s="150">
        <v>1079</v>
      </c>
      <c r="BR62" s="150">
        <v>1072</v>
      </c>
      <c r="BS62" s="150">
        <v>1046</v>
      </c>
      <c r="BT62" s="150">
        <v>967</v>
      </c>
      <c r="BU62" s="150">
        <v>840</v>
      </c>
      <c r="BV62" s="150">
        <v>746</v>
      </c>
      <c r="BW62" s="150">
        <v>670</v>
      </c>
      <c r="BX62" s="150">
        <v>527</v>
      </c>
      <c r="BY62" s="150">
        <v>480</v>
      </c>
      <c r="BZ62" s="150">
        <v>427</v>
      </c>
      <c r="CA62" s="150">
        <v>373</v>
      </c>
      <c r="CB62" s="151">
        <v>334</v>
      </c>
    </row>
    <row r="63" spans="1:80" x14ac:dyDescent="0.4">
      <c r="B63" s="152" t="s">
        <v>275</v>
      </c>
      <c r="D63" s="150">
        <v>0</v>
      </c>
      <c r="E63" s="150">
        <v>0</v>
      </c>
      <c r="F63" s="150">
        <v>0</v>
      </c>
      <c r="G63" s="150">
        <v>0</v>
      </c>
      <c r="H63" s="150">
        <v>0</v>
      </c>
      <c r="I63" s="150">
        <v>0</v>
      </c>
      <c r="J63" s="150">
        <v>0</v>
      </c>
      <c r="K63" s="150">
        <v>0</v>
      </c>
      <c r="L63" s="150">
        <v>0</v>
      </c>
      <c r="M63" s="150">
        <v>0</v>
      </c>
      <c r="N63" s="150">
        <v>0</v>
      </c>
      <c r="O63" s="150">
        <v>0</v>
      </c>
      <c r="P63" s="150">
        <v>0</v>
      </c>
      <c r="Q63" s="150">
        <v>0</v>
      </c>
      <c r="R63" s="150">
        <v>0</v>
      </c>
      <c r="S63" s="150">
        <v>0</v>
      </c>
      <c r="T63" s="150">
        <v>0</v>
      </c>
      <c r="U63" s="150">
        <v>0</v>
      </c>
      <c r="V63" s="150">
        <v>0</v>
      </c>
      <c r="W63" s="150">
        <v>0</v>
      </c>
      <c r="X63" s="150">
        <v>0</v>
      </c>
      <c r="Y63" s="150">
        <v>0</v>
      </c>
      <c r="Z63" s="150">
        <v>0</v>
      </c>
      <c r="AA63" s="150">
        <v>0</v>
      </c>
      <c r="AB63" s="150">
        <v>0</v>
      </c>
      <c r="AC63" s="150">
        <v>0</v>
      </c>
      <c r="AD63" s="150">
        <v>0</v>
      </c>
      <c r="AE63" s="150">
        <v>0</v>
      </c>
      <c r="AF63" s="150">
        <v>0</v>
      </c>
      <c r="AG63" s="150">
        <v>0</v>
      </c>
      <c r="AH63" s="150">
        <v>0</v>
      </c>
      <c r="AI63" s="150">
        <v>0</v>
      </c>
      <c r="AJ63" s="150">
        <v>0</v>
      </c>
      <c r="AK63" s="150">
        <v>0</v>
      </c>
      <c r="AL63" s="150">
        <v>0</v>
      </c>
      <c r="AM63" s="150">
        <v>0</v>
      </c>
      <c r="AN63" s="150">
        <v>0</v>
      </c>
      <c r="AO63" s="150">
        <v>0</v>
      </c>
      <c r="AP63" s="150">
        <v>0</v>
      </c>
      <c r="AQ63" s="150">
        <v>0</v>
      </c>
      <c r="AR63" s="150">
        <v>0</v>
      </c>
      <c r="AS63" s="150">
        <v>0</v>
      </c>
      <c r="AT63" s="150">
        <v>0</v>
      </c>
      <c r="AU63" s="150">
        <v>0</v>
      </c>
      <c r="AV63" s="150">
        <v>292</v>
      </c>
      <c r="AW63" s="150">
        <v>357</v>
      </c>
      <c r="AX63" s="150">
        <v>402</v>
      </c>
      <c r="AY63" s="150">
        <v>452</v>
      </c>
      <c r="AZ63" s="150">
        <v>503</v>
      </c>
      <c r="BA63" s="150">
        <v>555</v>
      </c>
      <c r="BB63" s="150">
        <v>595</v>
      </c>
      <c r="BC63" s="150">
        <v>632</v>
      </c>
      <c r="BD63" s="150">
        <v>674</v>
      </c>
      <c r="BE63" s="150">
        <v>715</v>
      </c>
      <c r="BF63" s="150">
        <v>736</v>
      </c>
      <c r="BG63" s="150">
        <v>779</v>
      </c>
      <c r="BH63" s="150">
        <v>821</v>
      </c>
      <c r="BI63" s="150">
        <v>859</v>
      </c>
      <c r="BJ63" s="150">
        <v>897</v>
      </c>
      <c r="BK63" s="150">
        <v>942</v>
      </c>
      <c r="BL63" s="150">
        <v>984</v>
      </c>
      <c r="BM63" s="150">
        <v>1023</v>
      </c>
      <c r="BN63" s="150">
        <v>1046</v>
      </c>
      <c r="BO63" s="150">
        <v>1057</v>
      </c>
      <c r="BP63" s="150">
        <v>1070</v>
      </c>
      <c r="BQ63" s="150">
        <v>1069</v>
      </c>
      <c r="BR63" s="150">
        <v>1062</v>
      </c>
      <c r="BS63" s="150">
        <v>1036</v>
      </c>
      <c r="BT63" s="150">
        <v>957</v>
      </c>
      <c r="BU63" s="150">
        <v>832</v>
      </c>
      <c r="BV63" s="150">
        <v>738</v>
      </c>
      <c r="BW63" s="150">
        <v>663</v>
      </c>
      <c r="BX63" s="150">
        <v>520</v>
      </c>
      <c r="BY63" s="150">
        <v>474</v>
      </c>
      <c r="BZ63" s="150">
        <v>421</v>
      </c>
      <c r="CA63" s="150">
        <v>367</v>
      </c>
      <c r="CB63" s="151">
        <v>329</v>
      </c>
    </row>
    <row r="64" spans="1:80" x14ac:dyDescent="0.4">
      <c r="B64" s="152" t="s">
        <v>276</v>
      </c>
      <c r="D64" s="150">
        <v>0</v>
      </c>
      <c r="E64" s="150">
        <v>0</v>
      </c>
      <c r="F64" s="150">
        <v>0</v>
      </c>
      <c r="G64" s="150">
        <v>0</v>
      </c>
      <c r="H64" s="150">
        <v>0</v>
      </c>
      <c r="I64" s="150">
        <v>0</v>
      </c>
      <c r="J64" s="150">
        <v>0</v>
      </c>
      <c r="K64" s="150">
        <v>0</v>
      </c>
      <c r="L64" s="150">
        <v>0</v>
      </c>
      <c r="M64" s="150">
        <v>0</v>
      </c>
      <c r="N64" s="150">
        <v>0</v>
      </c>
      <c r="O64" s="150">
        <v>0</v>
      </c>
      <c r="P64" s="150">
        <v>0</v>
      </c>
      <c r="Q64" s="150">
        <v>0</v>
      </c>
      <c r="R64" s="150">
        <v>0</v>
      </c>
      <c r="S64" s="150">
        <v>0</v>
      </c>
      <c r="T64" s="150">
        <v>0</v>
      </c>
      <c r="U64" s="150">
        <v>0</v>
      </c>
      <c r="V64" s="150">
        <v>0</v>
      </c>
      <c r="W64" s="150">
        <v>0</v>
      </c>
      <c r="X64" s="150">
        <v>0</v>
      </c>
      <c r="Y64" s="150">
        <v>0</v>
      </c>
      <c r="Z64" s="150">
        <v>0</v>
      </c>
      <c r="AA64" s="150">
        <v>0</v>
      </c>
      <c r="AB64" s="150">
        <v>0</v>
      </c>
      <c r="AC64" s="150">
        <v>0</v>
      </c>
      <c r="AD64" s="150">
        <v>0</v>
      </c>
      <c r="AE64" s="150">
        <v>0</v>
      </c>
      <c r="AF64" s="150">
        <v>0</v>
      </c>
      <c r="AG64" s="150">
        <v>0</v>
      </c>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18</v>
      </c>
      <c r="AW64" s="150">
        <v>1</v>
      </c>
      <c r="AX64" s="150">
        <v>2</v>
      </c>
      <c r="AY64" s="150">
        <v>3</v>
      </c>
      <c r="AZ64" s="150">
        <v>2</v>
      </c>
      <c r="BA64" s="150">
        <v>1</v>
      </c>
      <c r="BB64" s="150">
        <v>2</v>
      </c>
      <c r="BC64" s="150">
        <v>3</v>
      </c>
      <c r="BD64" s="150">
        <v>3</v>
      </c>
      <c r="BE64" s="150">
        <v>4</v>
      </c>
      <c r="BF64" s="150">
        <v>5</v>
      </c>
      <c r="BG64" s="150">
        <v>5</v>
      </c>
      <c r="BH64" s="150">
        <v>5</v>
      </c>
      <c r="BI64" s="150">
        <v>5</v>
      </c>
      <c r="BJ64" s="150">
        <v>6</v>
      </c>
      <c r="BK64" s="150">
        <v>6</v>
      </c>
      <c r="BL64" s="150">
        <v>7</v>
      </c>
      <c r="BM64" s="150">
        <v>8</v>
      </c>
      <c r="BN64" s="150">
        <v>9</v>
      </c>
      <c r="BO64" s="150">
        <v>9</v>
      </c>
      <c r="BP64" s="150">
        <v>9</v>
      </c>
      <c r="BQ64" s="150">
        <v>10</v>
      </c>
      <c r="BR64" s="150">
        <v>10</v>
      </c>
      <c r="BS64" s="150">
        <v>10</v>
      </c>
      <c r="BT64" s="150">
        <v>10</v>
      </c>
      <c r="BU64" s="150">
        <v>9</v>
      </c>
      <c r="BV64" s="150">
        <v>8</v>
      </c>
      <c r="BW64" s="150">
        <v>7</v>
      </c>
      <c r="BX64" s="150">
        <v>7</v>
      </c>
      <c r="BY64" s="150">
        <v>6</v>
      </c>
      <c r="BZ64" s="150">
        <v>6</v>
      </c>
      <c r="CA64" s="150">
        <v>6</v>
      </c>
      <c r="CB64" s="151">
        <v>5</v>
      </c>
    </row>
    <row r="65" spans="2:80" ht="26.25" customHeight="1" x14ac:dyDescent="0.4">
      <c r="B65" s="140" t="s">
        <v>301</v>
      </c>
      <c r="D65" s="150">
        <v>0</v>
      </c>
      <c r="E65" s="150">
        <v>0</v>
      </c>
      <c r="F65" s="150">
        <v>0</v>
      </c>
      <c r="G65" s="150">
        <v>0</v>
      </c>
      <c r="H65" s="150">
        <v>0</v>
      </c>
      <c r="I65" s="150">
        <v>0</v>
      </c>
      <c r="J65" s="150">
        <v>0</v>
      </c>
      <c r="K65" s="150">
        <v>0</v>
      </c>
      <c r="L65" s="150">
        <v>0</v>
      </c>
      <c r="M65" s="150">
        <v>0</v>
      </c>
      <c r="N65" s="150">
        <v>0</v>
      </c>
      <c r="O65" s="150">
        <v>0</v>
      </c>
      <c r="P65" s="150">
        <v>0</v>
      </c>
      <c r="Q65" s="150">
        <v>0</v>
      </c>
      <c r="R65" s="150">
        <v>0</v>
      </c>
      <c r="S65" s="150">
        <v>0</v>
      </c>
      <c r="T65" s="150">
        <v>0</v>
      </c>
      <c r="U65" s="150">
        <v>0</v>
      </c>
      <c r="V65" s="150">
        <v>0</v>
      </c>
      <c r="W65" s="150">
        <v>0</v>
      </c>
      <c r="X65" s="150">
        <v>0</v>
      </c>
      <c r="Y65" s="150">
        <v>0</v>
      </c>
      <c r="Z65" s="150">
        <v>0</v>
      </c>
      <c r="AA65" s="150">
        <v>0</v>
      </c>
      <c r="AB65" s="150">
        <v>0</v>
      </c>
      <c r="AC65" s="150">
        <v>0</v>
      </c>
      <c r="AD65" s="150">
        <v>0</v>
      </c>
      <c r="AE65" s="150">
        <v>0</v>
      </c>
      <c r="AF65" s="150">
        <v>0</v>
      </c>
      <c r="AG65" s="150">
        <v>0</v>
      </c>
      <c r="AH65" s="150">
        <v>0</v>
      </c>
      <c r="AI65" s="150">
        <v>0</v>
      </c>
      <c r="AJ65" s="150">
        <v>0</v>
      </c>
      <c r="AK65" s="150">
        <v>0</v>
      </c>
      <c r="AL65" s="150">
        <v>0</v>
      </c>
      <c r="AM65" s="150">
        <v>0</v>
      </c>
      <c r="AN65" s="150">
        <v>0</v>
      </c>
      <c r="AO65" s="150">
        <v>0</v>
      </c>
      <c r="AP65" s="150">
        <v>0</v>
      </c>
      <c r="AQ65" s="150">
        <v>0</v>
      </c>
      <c r="AR65" s="150">
        <v>2178</v>
      </c>
      <c r="AS65" s="150">
        <v>2116</v>
      </c>
      <c r="AT65" s="150">
        <v>2076</v>
      </c>
      <c r="AU65" s="150">
        <v>1981</v>
      </c>
      <c r="AV65" s="150">
        <v>1929</v>
      </c>
      <c r="AW65" s="150">
        <v>1955</v>
      </c>
      <c r="AX65" s="150">
        <v>1937</v>
      </c>
      <c r="AY65" s="150">
        <v>1917</v>
      </c>
      <c r="AZ65" s="150">
        <v>1886</v>
      </c>
      <c r="BA65" s="150">
        <v>1844</v>
      </c>
      <c r="BB65" s="150">
        <v>1798</v>
      </c>
      <c r="BC65" s="150">
        <v>1726</v>
      </c>
      <c r="BD65" s="150">
        <v>1664</v>
      </c>
      <c r="BE65" s="150">
        <v>1637</v>
      </c>
      <c r="BF65" s="150">
        <v>1612</v>
      </c>
      <c r="BG65" s="150">
        <v>1546</v>
      </c>
      <c r="BH65" s="150">
        <v>1554</v>
      </c>
      <c r="BI65" s="150">
        <v>1491</v>
      </c>
      <c r="BJ65" s="150">
        <v>1503</v>
      </c>
      <c r="BK65" s="150">
        <v>1509</v>
      </c>
      <c r="BL65" s="150">
        <v>1541</v>
      </c>
      <c r="BM65" s="150">
        <v>1566</v>
      </c>
      <c r="BN65" s="150">
        <v>1574</v>
      </c>
      <c r="BO65" s="150">
        <v>1576</v>
      </c>
      <c r="BP65" s="150">
        <v>1551</v>
      </c>
      <c r="BQ65" s="150">
        <v>1505</v>
      </c>
      <c r="BR65" s="150">
        <v>1464</v>
      </c>
      <c r="BS65" s="150">
        <v>1417</v>
      </c>
      <c r="BT65" s="150">
        <v>1364</v>
      </c>
      <c r="BU65" s="150">
        <v>1308</v>
      </c>
      <c r="BV65" s="150">
        <v>1248</v>
      </c>
      <c r="BW65" s="150">
        <v>1204</v>
      </c>
      <c r="BX65" s="150">
        <v>1170</v>
      </c>
      <c r="BY65" s="150">
        <v>1158</v>
      </c>
      <c r="BZ65" s="150">
        <v>1154</v>
      </c>
      <c r="CA65" s="150">
        <v>1151</v>
      </c>
      <c r="CB65" s="151">
        <v>1152</v>
      </c>
    </row>
    <row r="66" spans="2:80" x14ac:dyDescent="0.4">
      <c r="B66" s="140" t="s">
        <v>302</v>
      </c>
      <c r="D66" s="150">
        <v>0</v>
      </c>
      <c r="E66" s="150">
        <v>0</v>
      </c>
      <c r="F66" s="150">
        <v>0</v>
      </c>
      <c r="G66" s="150">
        <v>0</v>
      </c>
      <c r="H66" s="150">
        <v>0</v>
      </c>
      <c r="I66" s="150">
        <v>0</v>
      </c>
      <c r="J66" s="150">
        <v>0</v>
      </c>
      <c r="K66" s="150">
        <v>0</v>
      </c>
      <c r="L66" s="150">
        <v>0</v>
      </c>
      <c r="M66" s="150">
        <v>0</v>
      </c>
      <c r="N66" s="150">
        <v>0</v>
      </c>
      <c r="O66" s="150">
        <v>0</v>
      </c>
      <c r="P66" s="150">
        <v>0</v>
      </c>
      <c r="Q66" s="150">
        <v>0</v>
      </c>
      <c r="R66" s="150">
        <v>0</v>
      </c>
      <c r="S66" s="150">
        <v>0</v>
      </c>
      <c r="T66" s="150">
        <v>0</v>
      </c>
      <c r="U66" s="150">
        <v>0</v>
      </c>
      <c r="V66" s="150">
        <v>0</v>
      </c>
      <c r="W66" s="150">
        <v>0</v>
      </c>
      <c r="X66" s="150">
        <v>0</v>
      </c>
      <c r="Y66" s="150">
        <v>0</v>
      </c>
      <c r="Z66" s="150">
        <v>0</v>
      </c>
      <c r="AA66" s="150">
        <v>0</v>
      </c>
      <c r="AB66" s="150">
        <v>0</v>
      </c>
      <c r="AC66" s="150">
        <v>0</v>
      </c>
      <c r="AD66" s="150">
        <v>0</v>
      </c>
      <c r="AE66" s="150">
        <v>0</v>
      </c>
      <c r="AF66" s="150">
        <v>0</v>
      </c>
      <c r="AG66" s="150">
        <v>0</v>
      </c>
      <c r="AH66" s="150">
        <v>43</v>
      </c>
      <c r="AI66" s="150">
        <v>51</v>
      </c>
      <c r="AJ66" s="150">
        <v>54</v>
      </c>
      <c r="AK66" s="150">
        <v>58</v>
      </c>
      <c r="AL66" s="150">
        <v>62</v>
      </c>
      <c r="AM66" s="150">
        <v>67</v>
      </c>
      <c r="AN66" s="150">
        <v>81</v>
      </c>
      <c r="AO66" s="150">
        <v>96</v>
      </c>
      <c r="AP66" s="150">
        <v>118</v>
      </c>
      <c r="AQ66" s="150">
        <v>143</v>
      </c>
      <c r="AR66" s="150">
        <v>168</v>
      </c>
      <c r="AS66" s="150">
        <v>197</v>
      </c>
      <c r="AT66" s="150">
        <v>230</v>
      </c>
      <c r="AU66" s="150">
        <v>259</v>
      </c>
      <c r="AV66" s="150">
        <v>281</v>
      </c>
      <c r="AW66" s="150">
        <v>299</v>
      </c>
      <c r="AX66" s="150">
        <v>306</v>
      </c>
      <c r="AY66" s="150">
        <v>272</v>
      </c>
      <c r="AZ66" s="150">
        <v>215</v>
      </c>
      <c r="BA66" s="150">
        <v>152</v>
      </c>
      <c r="BB66" s="150">
        <v>83</v>
      </c>
      <c r="BC66" s="150">
        <v>26</v>
      </c>
      <c r="BD66" s="150">
        <v>7</v>
      </c>
      <c r="BE66" s="150">
        <v>2</v>
      </c>
      <c r="BF66" s="150">
        <v>0</v>
      </c>
      <c r="BG66" s="150">
        <v>0</v>
      </c>
      <c r="BH66" s="150">
        <v>0</v>
      </c>
      <c r="BI66" s="150">
        <v>0</v>
      </c>
      <c r="BJ66" s="150">
        <v>0</v>
      </c>
      <c r="BK66" s="150">
        <v>0</v>
      </c>
      <c r="BL66" s="150">
        <v>0</v>
      </c>
      <c r="BM66" s="150">
        <v>0</v>
      </c>
      <c r="BN66" s="150">
        <v>0</v>
      </c>
      <c r="BO66" s="150">
        <v>0</v>
      </c>
      <c r="BP66" s="150">
        <v>0</v>
      </c>
      <c r="BQ66" s="150">
        <v>0</v>
      </c>
      <c r="BR66" s="150">
        <v>0</v>
      </c>
      <c r="BS66" s="150">
        <v>0</v>
      </c>
      <c r="BT66" s="150">
        <v>0</v>
      </c>
      <c r="BU66" s="150">
        <v>0</v>
      </c>
      <c r="BV66" s="150">
        <v>0</v>
      </c>
      <c r="BW66" s="150">
        <v>0</v>
      </c>
      <c r="BX66" s="150">
        <v>0</v>
      </c>
      <c r="BY66" s="150">
        <v>0</v>
      </c>
      <c r="BZ66" s="150">
        <v>0</v>
      </c>
      <c r="CA66" s="150">
        <v>0</v>
      </c>
      <c r="CB66" s="151">
        <v>0</v>
      </c>
    </row>
    <row r="67" spans="2:80" x14ac:dyDescent="0.4">
      <c r="B67" s="152" t="s">
        <v>275</v>
      </c>
      <c r="D67" s="150">
        <v>0</v>
      </c>
      <c r="E67" s="150">
        <v>0</v>
      </c>
      <c r="F67" s="150">
        <v>0</v>
      </c>
      <c r="G67" s="150">
        <v>0</v>
      </c>
      <c r="H67" s="150">
        <v>0</v>
      </c>
      <c r="I67" s="150">
        <v>0</v>
      </c>
      <c r="J67" s="150">
        <v>0</v>
      </c>
      <c r="K67" s="150">
        <v>0</v>
      </c>
      <c r="L67" s="150">
        <v>0</v>
      </c>
      <c r="M67" s="150">
        <v>0</v>
      </c>
      <c r="N67" s="150">
        <v>0</v>
      </c>
      <c r="O67" s="150">
        <v>0</v>
      </c>
      <c r="P67" s="150">
        <v>0</v>
      </c>
      <c r="Q67" s="150">
        <v>0</v>
      </c>
      <c r="R67" s="150">
        <v>0</v>
      </c>
      <c r="S67" s="150">
        <v>0</v>
      </c>
      <c r="T67" s="150">
        <v>0</v>
      </c>
      <c r="U67" s="150">
        <v>0</v>
      </c>
      <c r="V67" s="150">
        <v>0</v>
      </c>
      <c r="W67" s="150">
        <v>0</v>
      </c>
      <c r="X67" s="150">
        <v>0</v>
      </c>
      <c r="Y67" s="150">
        <v>0</v>
      </c>
      <c r="Z67" s="150">
        <v>0</v>
      </c>
      <c r="AA67" s="150">
        <v>0</v>
      </c>
      <c r="AB67" s="150">
        <v>0</v>
      </c>
      <c r="AC67" s="150">
        <v>0</v>
      </c>
      <c r="AD67" s="150">
        <v>0</v>
      </c>
      <c r="AE67" s="150">
        <v>0</v>
      </c>
      <c r="AF67" s="150">
        <v>0</v>
      </c>
      <c r="AG67" s="150">
        <v>0</v>
      </c>
      <c r="AH67" s="150">
        <v>0</v>
      </c>
      <c r="AI67" s="150">
        <v>0</v>
      </c>
      <c r="AJ67" s="150">
        <v>0</v>
      </c>
      <c r="AK67" s="150">
        <v>0</v>
      </c>
      <c r="AL67" s="150">
        <v>0</v>
      </c>
      <c r="AM67" s="150">
        <v>0</v>
      </c>
      <c r="AN67" s="150">
        <v>79</v>
      </c>
      <c r="AO67" s="150">
        <v>96</v>
      </c>
      <c r="AP67" s="150">
        <v>118</v>
      </c>
      <c r="AQ67" s="150">
        <v>141</v>
      </c>
      <c r="AR67" s="150">
        <v>166</v>
      </c>
      <c r="AS67" s="150">
        <v>195</v>
      </c>
      <c r="AT67" s="150">
        <v>226</v>
      </c>
      <c r="AU67" s="150">
        <v>255</v>
      </c>
      <c r="AV67" s="150">
        <v>275</v>
      </c>
      <c r="AW67" s="150">
        <v>291</v>
      </c>
      <c r="AX67" s="150">
        <v>299</v>
      </c>
      <c r="AY67" s="150">
        <v>266</v>
      </c>
      <c r="AZ67" s="150">
        <v>210</v>
      </c>
      <c r="BA67" s="150">
        <v>148</v>
      </c>
      <c r="BB67" s="150">
        <v>78</v>
      </c>
      <c r="BC67" s="150">
        <v>26</v>
      </c>
      <c r="BD67" s="150">
        <v>7</v>
      </c>
      <c r="BE67" s="150">
        <v>2</v>
      </c>
      <c r="BF67" s="150">
        <v>0</v>
      </c>
      <c r="BG67" s="150">
        <v>0</v>
      </c>
      <c r="BH67" s="150">
        <v>0</v>
      </c>
      <c r="BI67" s="150">
        <v>0</v>
      </c>
      <c r="BJ67" s="150">
        <v>0</v>
      </c>
      <c r="BK67" s="150">
        <v>0</v>
      </c>
      <c r="BL67" s="150">
        <v>0</v>
      </c>
      <c r="BM67" s="150">
        <v>0</v>
      </c>
      <c r="BN67" s="150">
        <v>0</v>
      </c>
      <c r="BO67" s="150">
        <v>0</v>
      </c>
      <c r="BP67" s="150">
        <v>0</v>
      </c>
      <c r="BQ67" s="150">
        <v>0</v>
      </c>
      <c r="BR67" s="150">
        <v>0</v>
      </c>
      <c r="BS67" s="150">
        <v>0</v>
      </c>
      <c r="BT67" s="150">
        <v>0</v>
      </c>
      <c r="BU67" s="150">
        <v>0</v>
      </c>
      <c r="BV67" s="150">
        <v>0</v>
      </c>
      <c r="BW67" s="150">
        <v>0</v>
      </c>
      <c r="BX67" s="150">
        <v>0</v>
      </c>
      <c r="BY67" s="150">
        <v>0</v>
      </c>
      <c r="BZ67" s="150">
        <v>0</v>
      </c>
      <c r="CA67" s="150">
        <v>0</v>
      </c>
      <c r="CB67" s="151">
        <v>0</v>
      </c>
    </row>
    <row r="68" spans="2:80" x14ac:dyDescent="0.4">
      <c r="B68" s="152" t="s">
        <v>281</v>
      </c>
      <c r="D68" s="150">
        <v>0</v>
      </c>
      <c r="E68" s="150">
        <v>0</v>
      </c>
      <c r="F68" s="150">
        <v>0</v>
      </c>
      <c r="G68" s="150">
        <v>0</v>
      </c>
      <c r="H68" s="150">
        <v>0</v>
      </c>
      <c r="I68" s="150">
        <v>0</v>
      </c>
      <c r="J68" s="150">
        <v>0</v>
      </c>
      <c r="K68" s="150">
        <v>0</v>
      </c>
      <c r="L68" s="150">
        <v>0</v>
      </c>
      <c r="M68" s="150">
        <v>0</v>
      </c>
      <c r="N68" s="150">
        <v>0</v>
      </c>
      <c r="O68" s="150">
        <v>0</v>
      </c>
      <c r="P68" s="150">
        <v>0</v>
      </c>
      <c r="Q68" s="150">
        <v>0</v>
      </c>
      <c r="R68" s="150">
        <v>0</v>
      </c>
      <c r="S68" s="150">
        <v>0</v>
      </c>
      <c r="T68" s="150">
        <v>0</v>
      </c>
      <c r="U68" s="150">
        <v>0</v>
      </c>
      <c r="V68" s="150">
        <v>0</v>
      </c>
      <c r="W68" s="150">
        <v>0</v>
      </c>
      <c r="X68" s="150">
        <v>0</v>
      </c>
      <c r="Y68" s="150">
        <v>0</v>
      </c>
      <c r="Z68" s="150">
        <v>0</v>
      </c>
      <c r="AA68" s="150">
        <v>0</v>
      </c>
      <c r="AB68" s="150">
        <v>0</v>
      </c>
      <c r="AC68" s="150">
        <v>0</v>
      </c>
      <c r="AD68" s="150">
        <v>0</v>
      </c>
      <c r="AE68" s="150">
        <v>0</v>
      </c>
      <c r="AF68" s="150">
        <v>0</v>
      </c>
      <c r="AG68" s="150">
        <v>0</v>
      </c>
      <c r="AH68" s="150">
        <v>0</v>
      </c>
      <c r="AI68" s="150">
        <v>0</v>
      </c>
      <c r="AJ68" s="150">
        <v>0</v>
      </c>
      <c r="AK68" s="150">
        <v>0</v>
      </c>
      <c r="AL68" s="150">
        <v>0</v>
      </c>
      <c r="AM68" s="150">
        <v>0</v>
      </c>
      <c r="AN68" s="150">
        <v>2</v>
      </c>
      <c r="AO68" s="150">
        <v>0</v>
      </c>
      <c r="AP68" s="150">
        <v>0</v>
      </c>
      <c r="AQ68" s="150">
        <v>2</v>
      </c>
      <c r="AR68" s="150">
        <v>2</v>
      </c>
      <c r="AS68" s="150">
        <v>2</v>
      </c>
      <c r="AT68" s="150">
        <v>3</v>
      </c>
      <c r="AU68" s="150">
        <v>4</v>
      </c>
      <c r="AV68" s="150">
        <v>5</v>
      </c>
      <c r="AW68" s="150">
        <v>8</v>
      </c>
      <c r="AX68" s="150">
        <v>7</v>
      </c>
      <c r="AY68" s="150">
        <v>6</v>
      </c>
      <c r="AZ68" s="150">
        <v>5</v>
      </c>
      <c r="BA68" s="150">
        <v>4</v>
      </c>
      <c r="BB68" s="150">
        <v>5</v>
      </c>
      <c r="BC68" s="150">
        <v>0</v>
      </c>
      <c r="BD68" s="150">
        <v>0</v>
      </c>
      <c r="BE68" s="150">
        <v>0</v>
      </c>
      <c r="BF68" s="150">
        <v>0</v>
      </c>
      <c r="BG68" s="150">
        <v>0</v>
      </c>
      <c r="BH68" s="150">
        <v>0</v>
      </c>
      <c r="BI68" s="150">
        <v>0</v>
      </c>
      <c r="BJ68" s="150">
        <v>0</v>
      </c>
      <c r="BK68" s="150">
        <v>0</v>
      </c>
      <c r="BL68" s="150">
        <v>0</v>
      </c>
      <c r="BM68" s="150">
        <v>0</v>
      </c>
      <c r="BN68" s="150">
        <v>0</v>
      </c>
      <c r="BO68" s="150">
        <v>0</v>
      </c>
      <c r="BP68" s="150">
        <v>0</v>
      </c>
      <c r="BQ68" s="150">
        <v>0</v>
      </c>
      <c r="BR68" s="150">
        <v>0</v>
      </c>
      <c r="BS68" s="150">
        <v>0</v>
      </c>
      <c r="BT68" s="150">
        <v>0</v>
      </c>
      <c r="BU68" s="150">
        <v>0</v>
      </c>
      <c r="BV68" s="150">
        <v>0</v>
      </c>
      <c r="BW68" s="150">
        <v>0</v>
      </c>
      <c r="BX68" s="150">
        <v>0</v>
      </c>
      <c r="BY68" s="150">
        <v>0</v>
      </c>
      <c r="BZ68" s="150">
        <v>0</v>
      </c>
      <c r="CA68" s="150">
        <v>0</v>
      </c>
      <c r="CB68" s="151">
        <v>0</v>
      </c>
    </row>
    <row r="69" spans="2:80" x14ac:dyDescent="0.4">
      <c r="B69" s="140" t="s">
        <v>282</v>
      </c>
      <c r="D69" s="150">
        <v>0</v>
      </c>
      <c r="E69" s="150">
        <v>0</v>
      </c>
      <c r="F69" s="150">
        <v>0</v>
      </c>
      <c r="G69" s="150">
        <v>0</v>
      </c>
      <c r="H69" s="150">
        <v>0</v>
      </c>
      <c r="I69" s="150">
        <v>0</v>
      </c>
      <c r="J69" s="150">
        <v>0</v>
      </c>
      <c r="K69" s="150">
        <v>0</v>
      </c>
      <c r="L69" s="150">
        <v>0</v>
      </c>
      <c r="M69" s="150">
        <v>0</v>
      </c>
      <c r="N69" s="150">
        <v>0</v>
      </c>
      <c r="O69" s="150">
        <v>0</v>
      </c>
      <c r="P69" s="150">
        <v>0</v>
      </c>
      <c r="Q69" s="150">
        <v>0</v>
      </c>
      <c r="R69" s="150">
        <v>0</v>
      </c>
      <c r="S69" s="150">
        <v>0</v>
      </c>
      <c r="T69" s="150">
        <v>0</v>
      </c>
      <c r="U69" s="150">
        <v>0</v>
      </c>
      <c r="V69" s="150">
        <v>0</v>
      </c>
      <c r="W69" s="150">
        <v>0</v>
      </c>
      <c r="X69" s="150">
        <v>0</v>
      </c>
      <c r="Y69" s="150">
        <v>0</v>
      </c>
      <c r="Z69" s="150">
        <v>0</v>
      </c>
      <c r="AA69" s="150">
        <v>0</v>
      </c>
      <c r="AB69" s="150">
        <v>0</v>
      </c>
      <c r="AC69" s="150">
        <v>0</v>
      </c>
      <c r="AD69" s="150">
        <v>0</v>
      </c>
      <c r="AE69" s="150">
        <v>0</v>
      </c>
      <c r="AF69" s="150">
        <v>0</v>
      </c>
      <c r="AG69" s="150">
        <v>0</v>
      </c>
      <c r="AH69" s="150">
        <v>0</v>
      </c>
      <c r="AI69" s="150">
        <v>0</v>
      </c>
      <c r="AJ69" s="150">
        <v>0</v>
      </c>
      <c r="AK69" s="150">
        <v>0</v>
      </c>
      <c r="AL69" s="150">
        <v>0</v>
      </c>
      <c r="AM69" s="150">
        <v>0</v>
      </c>
      <c r="AN69" s="150">
        <v>0</v>
      </c>
      <c r="AO69" s="150">
        <v>0</v>
      </c>
      <c r="AP69" s="150">
        <v>0</v>
      </c>
      <c r="AQ69" s="150">
        <v>0</v>
      </c>
      <c r="AR69" s="150">
        <v>0</v>
      </c>
      <c r="AS69" s="150">
        <v>0</v>
      </c>
      <c r="AT69" s="150">
        <v>0</v>
      </c>
      <c r="AU69" s="150">
        <v>0</v>
      </c>
      <c r="AV69" s="150">
        <v>0</v>
      </c>
      <c r="AW69" s="150">
        <v>0</v>
      </c>
      <c r="AX69" s="150">
        <v>0</v>
      </c>
      <c r="AY69" s="150">
        <v>0</v>
      </c>
      <c r="AZ69" s="150">
        <v>0</v>
      </c>
      <c r="BA69" s="150">
        <v>0</v>
      </c>
      <c r="BB69" s="150">
        <v>0</v>
      </c>
      <c r="BC69" s="150">
        <v>0</v>
      </c>
      <c r="BD69" s="150">
        <v>0</v>
      </c>
      <c r="BE69" s="150">
        <v>0</v>
      </c>
      <c r="BF69" s="150">
        <v>0</v>
      </c>
      <c r="BG69" s="150">
        <v>150</v>
      </c>
      <c r="BH69" s="150">
        <v>153</v>
      </c>
      <c r="BI69" s="150">
        <v>156</v>
      </c>
      <c r="BJ69" s="150">
        <v>159</v>
      </c>
      <c r="BK69" s="150">
        <v>171</v>
      </c>
      <c r="BL69" s="150">
        <v>172</v>
      </c>
      <c r="BM69" s="150">
        <v>176</v>
      </c>
      <c r="BN69" s="150">
        <v>182</v>
      </c>
      <c r="BO69" s="150">
        <v>185</v>
      </c>
      <c r="BP69" s="150">
        <v>187</v>
      </c>
      <c r="BQ69" s="150">
        <v>189</v>
      </c>
      <c r="BR69" s="150">
        <v>188</v>
      </c>
      <c r="BS69" s="150">
        <v>187</v>
      </c>
      <c r="BT69" s="150">
        <v>185</v>
      </c>
      <c r="BU69" s="150">
        <v>182</v>
      </c>
      <c r="BV69" s="150">
        <v>180</v>
      </c>
      <c r="BW69" s="150">
        <v>179</v>
      </c>
      <c r="BX69" s="150">
        <v>154</v>
      </c>
      <c r="BY69" s="150">
        <v>149</v>
      </c>
      <c r="BZ69" s="150">
        <v>147</v>
      </c>
      <c r="CA69" s="150">
        <v>145</v>
      </c>
      <c r="CB69" s="151">
        <v>145</v>
      </c>
    </row>
    <row r="70" spans="2:80" ht="26.25" customHeight="1" x14ac:dyDescent="0.4">
      <c r="B70" s="140" t="s">
        <v>289</v>
      </c>
      <c r="D70" s="150">
        <v>0</v>
      </c>
      <c r="E70" s="150">
        <v>0</v>
      </c>
      <c r="F70" s="150">
        <v>0</v>
      </c>
      <c r="G70" s="150">
        <v>0</v>
      </c>
      <c r="H70" s="150">
        <v>0</v>
      </c>
      <c r="I70" s="150">
        <v>0</v>
      </c>
      <c r="J70" s="150">
        <v>0</v>
      </c>
      <c r="K70" s="150">
        <v>0</v>
      </c>
      <c r="L70" s="150">
        <v>0</v>
      </c>
      <c r="M70" s="150">
        <v>0</v>
      </c>
      <c r="N70" s="150">
        <v>0</v>
      </c>
      <c r="O70" s="150">
        <v>0</v>
      </c>
      <c r="P70" s="150">
        <v>0</v>
      </c>
      <c r="Q70" s="150">
        <v>0</v>
      </c>
      <c r="R70" s="150">
        <v>0</v>
      </c>
      <c r="S70" s="150">
        <v>0</v>
      </c>
      <c r="T70" s="150">
        <v>0</v>
      </c>
      <c r="U70" s="150">
        <v>0</v>
      </c>
      <c r="V70" s="150">
        <v>0</v>
      </c>
      <c r="W70" s="150">
        <v>0</v>
      </c>
      <c r="X70" s="150">
        <v>0</v>
      </c>
      <c r="Y70" s="150">
        <v>0</v>
      </c>
      <c r="Z70" s="150">
        <v>0</v>
      </c>
      <c r="AA70" s="150">
        <v>0</v>
      </c>
      <c r="AB70" s="150">
        <v>0</v>
      </c>
      <c r="AC70" s="150">
        <v>0</v>
      </c>
      <c r="AD70" s="150">
        <v>0</v>
      </c>
      <c r="AE70" s="150">
        <v>0</v>
      </c>
      <c r="AF70" s="150">
        <v>0</v>
      </c>
      <c r="AG70" s="150">
        <v>0</v>
      </c>
      <c r="AH70" s="150">
        <v>0</v>
      </c>
      <c r="AI70" s="150">
        <v>0</v>
      </c>
      <c r="AJ70" s="150">
        <v>0</v>
      </c>
      <c r="AK70" s="150">
        <v>0</v>
      </c>
      <c r="AL70" s="150">
        <v>0</v>
      </c>
      <c r="AM70" s="150">
        <v>0</v>
      </c>
      <c r="AN70" s="150">
        <v>0</v>
      </c>
      <c r="AO70" s="150">
        <v>0</v>
      </c>
      <c r="AP70" s="150">
        <v>0</v>
      </c>
      <c r="AQ70" s="150">
        <v>0</v>
      </c>
      <c r="AR70" s="150">
        <v>1719</v>
      </c>
      <c r="AS70" s="150">
        <v>1607</v>
      </c>
      <c r="AT70" s="150">
        <v>1675</v>
      </c>
      <c r="AU70" s="150">
        <v>1575</v>
      </c>
      <c r="AV70" s="150">
        <v>1643</v>
      </c>
      <c r="AW70" s="150">
        <v>1736</v>
      </c>
      <c r="AX70" s="150">
        <v>1765</v>
      </c>
      <c r="AY70" s="150">
        <v>1781</v>
      </c>
      <c r="AZ70" s="150">
        <v>1764</v>
      </c>
      <c r="BA70" s="150">
        <v>1705</v>
      </c>
      <c r="BB70" s="150">
        <v>1643</v>
      </c>
      <c r="BC70" s="150">
        <v>1620</v>
      </c>
      <c r="BD70" s="150">
        <v>1671</v>
      </c>
      <c r="BE70" s="150">
        <v>1750</v>
      </c>
      <c r="BF70" s="150">
        <v>1776</v>
      </c>
      <c r="BG70" s="150" t="s">
        <v>337</v>
      </c>
      <c r="BH70" s="150" t="s">
        <v>337</v>
      </c>
      <c r="BI70" s="150" t="s">
        <v>337</v>
      </c>
      <c r="BJ70" s="150" t="s">
        <v>337</v>
      </c>
      <c r="BK70" s="150" t="s">
        <v>337</v>
      </c>
      <c r="BL70" s="150" t="s">
        <v>337</v>
      </c>
      <c r="BM70" s="150" t="s">
        <v>337</v>
      </c>
      <c r="BN70" s="150" t="s">
        <v>337</v>
      </c>
      <c r="BO70" s="150" t="s">
        <v>337</v>
      </c>
      <c r="BP70" s="150" t="s">
        <v>337</v>
      </c>
      <c r="BQ70" s="150" t="s">
        <v>337</v>
      </c>
      <c r="BR70" s="150" t="s">
        <v>337</v>
      </c>
      <c r="BS70" s="150" t="s">
        <v>337</v>
      </c>
      <c r="BT70" s="150" t="s">
        <v>337</v>
      </c>
      <c r="BU70" s="150" t="s">
        <v>337</v>
      </c>
      <c r="BV70" s="150" t="s">
        <v>337</v>
      </c>
      <c r="BW70" s="150" t="s">
        <v>337</v>
      </c>
      <c r="BX70" s="150" t="s">
        <v>337</v>
      </c>
      <c r="BY70" s="150" t="s">
        <v>337</v>
      </c>
      <c r="BZ70" s="150" t="s">
        <v>337</v>
      </c>
      <c r="CA70" s="150" t="s">
        <v>337</v>
      </c>
      <c r="CB70" s="151" t="s">
        <v>337</v>
      </c>
    </row>
    <row r="71" spans="2:80" x14ac:dyDescent="0.4">
      <c r="B71" s="140" t="s">
        <v>215</v>
      </c>
      <c r="D71" s="150">
        <v>0</v>
      </c>
      <c r="E71" s="150">
        <v>0</v>
      </c>
      <c r="F71" s="150">
        <v>0</v>
      </c>
      <c r="G71" s="150">
        <v>0</v>
      </c>
      <c r="H71" s="150">
        <v>0</v>
      </c>
      <c r="I71" s="150">
        <v>0</v>
      </c>
      <c r="J71" s="150">
        <v>0</v>
      </c>
      <c r="K71" s="150">
        <v>0</v>
      </c>
      <c r="L71" s="150">
        <v>0</v>
      </c>
      <c r="M71" s="150">
        <v>0</v>
      </c>
      <c r="N71" s="150">
        <v>0</v>
      </c>
      <c r="O71" s="150">
        <v>0</v>
      </c>
      <c r="P71" s="150">
        <v>0</v>
      </c>
      <c r="Q71" s="150">
        <v>0</v>
      </c>
      <c r="R71" s="150">
        <v>0</v>
      </c>
      <c r="S71" s="150">
        <v>0</v>
      </c>
      <c r="T71" s="150">
        <v>0</v>
      </c>
      <c r="U71" s="150">
        <v>0</v>
      </c>
      <c r="V71" s="150">
        <v>0</v>
      </c>
      <c r="W71" s="150">
        <v>0</v>
      </c>
      <c r="X71" s="150">
        <v>0</v>
      </c>
      <c r="Y71" s="150">
        <v>0</v>
      </c>
      <c r="Z71" s="150">
        <v>0</v>
      </c>
      <c r="AA71" s="150">
        <v>0</v>
      </c>
      <c r="AB71" s="150">
        <v>0</v>
      </c>
      <c r="AC71" s="150">
        <v>0</v>
      </c>
      <c r="AD71" s="150">
        <v>0</v>
      </c>
      <c r="AE71" s="150">
        <v>0</v>
      </c>
      <c r="AF71" s="150">
        <v>0</v>
      </c>
      <c r="AG71" s="150">
        <v>0</v>
      </c>
      <c r="AH71" s="150">
        <v>0</v>
      </c>
      <c r="AI71" s="150">
        <v>3</v>
      </c>
      <c r="AJ71" s="150">
        <v>17</v>
      </c>
      <c r="AK71" s="150">
        <v>30</v>
      </c>
      <c r="AL71" s="150">
        <v>44</v>
      </c>
      <c r="AM71" s="150">
        <v>61</v>
      </c>
      <c r="AN71" s="150">
        <v>81</v>
      </c>
      <c r="AO71" s="150">
        <v>104</v>
      </c>
      <c r="AP71" s="150">
        <v>130</v>
      </c>
      <c r="AQ71" s="150">
        <v>155</v>
      </c>
      <c r="AR71" s="150">
        <v>178</v>
      </c>
      <c r="AS71" s="150">
        <v>202</v>
      </c>
      <c r="AT71" s="150">
        <v>225</v>
      </c>
      <c r="AU71" s="150">
        <v>248</v>
      </c>
      <c r="AV71" s="150">
        <v>0</v>
      </c>
      <c r="AW71" s="150">
        <v>0</v>
      </c>
      <c r="AX71" s="150">
        <v>0</v>
      </c>
      <c r="AY71" s="150">
        <v>0</v>
      </c>
      <c r="AZ71" s="150">
        <v>0</v>
      </c>
      <c r="BA71" s="150">
        <v>0</v>
      </c>
      <c r="BB71" s="150">
        <v>0</v>
      </c>
      <c r="BC71" s="150">
        <v>0</v>
      </c>
      <c r="BD71" s="150">
        <v>0</v>
      </c>
      <c r="BE71" s="150">
        <v>0</v>
      </c>
      <c r="BF71" s="150">
        <v>0</v>
      </c>
      <c r="BG71" s="150">
        <v>0</v>
      </c>
      <c r="BH71" s="150">
        <v>0</v>
      </c>
      <c r="BI71" s="150">
        <v>0</v>
      </c>
      <c r="BJ71" s="150">
        <v>0</v>
      </c>
      <c r="BK71" s="150">
        <v>0</v>
      </c>
      <c r="BL71" s="150">
        <v>0</v>
      </c>
      <c r="BM71" s="150">
        <v>0</v>
      </c>
      <c r="BN71" s="150">
        <v>0</v>
      </c>
      <c r="BO71" s="150">
        <v>0</v>
      </c>
      <c r="BP71" s="150">
        <v>0</v>
      </c>
      <c r="BQ71" s="150">
        <v>0</v>
      </c>
      <c r="BR71" s="150">
        <v>0</v>
      </c>
      <c r="BS71" s="150">
        <v>0</v>
      </c>
      <c r="BT71" s="150">
        <v>0</v>
      </c>
      <c r="BU71" s="150">
        <v>0</v>
      </c>
      <c r="BV71" s="150">
        <v>0</v>
      </c>
      <c r="BW71" s="150">
        <v>0</v>
      </c>
      <c r="BX71" s="150">
        <v>0</v>
      </c>
      <c r="BY71" s="150">
        <v>0</v>
      </c>
      <c r="BZ71" s="150">
        <v>0</v>
      </c>
      <c r="CA71" s="150">
        <v>0</v>
      </c>
      <c r="CB71" s="151">
        <v>0</v>
      </c>
    </row>
    <row r="72" spans="2:80" x14ac:dyDescent="0.4">
      <c r="B72" s="140" t="s">
        <v>316</v>
      </c>
      <c r="D72" s="150">
        <v>0</v>
      </c>
      <c r="E72" s="150">
        <v>0</v>
      </c>
      <c r="F72" s="150">
        <v>0</v>
      </c>
      <c r="G72" s="150">
        <v>0</v>
      </c>
      <c r="H72" s="150">
        <v>0</v>
      </c>
      <c r="I72" s="150">
        <v>0</v>
      </c>
      <c r="J72" s="150">
        <v>0</v>
      </c>
      <c r="K72" s="150">
        <v>0</v>
      </c>
      <c r="L72" s="150">
        <v>0</v>
      </c>
      <c r="M72" s="150">
        <v>0</v>
      </c>
      <c r="N72" s="150">
        <v>0</v>
      </c>
      <c r="O72" s="150">
        <v>0</v>
      </c>
      <c r="P72" s="150">
        <v>0</v>
      </c>
      <c r="Q72" s="150">
        <v>0</v>
      </c>
      <c r="R72" s="150">
        <v>0</v>
      </c>
      <c r="S72" s="150">
        <v>0</v>
      </c>
      <c r="T72" s="150">
        <v>0</v>
      </c>
      <c r="U72" s="150">
        <v>0</v>
      </c>
      <c r="V72" s="150">
        <v>0</v>
      </c>
      <c r="W72" s="150">
        <v>0</v>
      </c>
      <c r="X72" s="150">
        <v>0</v>
      </c>
      <c r="Y72" s="150">
        <v>0</v>
      </c>
      <c r="Z72" s="150">
        <v>0</v>
      </c>
      <c r="AA72" s="150">
        <v>0</v>
      </c>
      <c r="AB72" s="150">
        <v>0</v>
      </c>
      <c r="AC72" s="150">
        <v>0</v>
      </c>
      <c r="AD72" s="150">
        <v>0</v>
      </c>
      <c r="AE72" s="150">
        <v>0</v>
      </c>
      <c r="AF72" s="150">
        <v>0</v>
      </c>
      <c r="AG72" s="150">
        <v>0</v>
      </c>
      <c r="AH72" s="150">
        <v>0</v>
      </c>
      <c r="AI72" s="150">
        <v>0</v>
      </c>
      <c r="AJ72" s="150">
        <v>0</v>
      </c>
      <c r="AK72" s="150">
        <v>0</v>
      </c>
      <c r="AL72" s="150">
        <v>0</v>
      </c>
      <c r="AM72" s="150">
        <v>0</v>
      </c>
      <c r="AN72" s="150">
        <v>0</v>
      </c>
      <c r="AO72" s="150">
        <v>0</v>
      </c>
      <c r="AP72" s="150">
        <v>0</v>
      </c>
      <c r="AQ72" s="150">
        <v>0</v>
      </c>
      <c r="AR72" s="150">
        <v>0</v>
      </c>
      <c r="AS72" s="150">
        <v>0</v>
      </c>
      <c r="AT72" s="150">
        <v>0</v>
      </c>
      <c r="AU72" s="150">
        <v>0</v>
      </c>
      <c r="AV72" s="150">
        <v>0</v>
      </c>
      <c r="AW72" s="150">
        <v>0</v>
      </c>
      <c r="AX72" s="150">
        <v>0</v>
      </c>
      <c r="AY72" s="150">
        <v>0</v>
      </c>
      <c r="AZ72" s="150">
        <v>0</v>
      </c>
      <c r="BA72" s="150">
        <v>0</v>
      </c>
      <c r="BB72" s="150">
        <v>0</v>
      </c>
      <c r="BC72" s="150">
        <v>0</v>
      </c>
      <c r="BD72" s="150">
        <v>3156</v>
      </c>
      <c r="BE72" s="150">
        <v>3859</v>
      </c>
      <c r="BF72" s="150">
        <v>3790</v>
      </c>
      <c r="BG72" s="150">
        <v>3839</v>
      </c>
      <c r="BH72" s="150">
        <v>3892</v>
      </c>
      <c r="BI72" s="150">
        <v>3965</v>
      </c>
      <c r="BJ72" s="150">
        <v>3982</v>
      </c>
      <c r="BK72" s="150">
        <v>3993</v>
      </c>
      <c r="BL72" s="150">
        <v>4079</v>
      </c>
      <c r="BM72" s="150">
        <v>4206</v>
      </c>
      <c r="BN72" s="150">
        <v>4236</v>
      </c>
      <c r="BO72" s="150">
        <v>4277</v>
      </c>
      <c r="BP72" s="150">
        <v>4316</v>
      </c>
      <c r="BQ72" s="150">
        <v>4414</v>
      </c>
      <c r="BR72" s="150">
        <v>4493</v>
      </c>
      <c r="BS72" s="150">
        <v>4360</v>
      </c>
      <c r="BT72" s="150">
        <v>4516</v>
      </c>
      <c r="BU72" s="150">
        <v>4551</v>
      </c>
      <c r="BV72" s="150">
        <v>4665</v>
      </c>
      <c r="BW72" s="150">
        <v>4779</v>
      </c>
      <c r="BX72" s="150">
        <v>0</v>
      </c>
      <c r="BY72" s="150">
        <v>0</v>
      </c>
      <c r="BZ72" s="150">
        <v>0</v>
      </c>
      <c r="CA72" s="150">
        <v>0</v>
      </c>
      <c r="CB72" s="151">
        <v>0</v>
      </c>
    </row>
    <row r="73" spans="2:80" ht="15" customHeight="1" x14ac:dyDescent="0.4">
      <c r="B73" s="177" t="s">
        <v>27</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c r="X73" s="150">
        <v>0</v>
      </c>
      <c r="Y73" s="150">
        <v>0</v>
      </c>
      <c r="Z73" s="150">
        <v>0</v>
      </c>
      <c r="AA73" s="150">
        <v>0</v>
      </c>
      <c r="AB73" s="150">
        <v>0</v>
      </c>
      <c r="AC73" s="150">
        <v>0</v>
      </c>
      <c r="AD73" s="150">
        <v>0</v>
      </c>
      <c r="AE73" s="150">
        <v>0</v>
      </c>
      <c r="AF73" s="150">
        <v>0</v>
      </c>
      <c r="AG73" s="150">
        <v>0</v>
      </c>
      <c r="AH73" s="150">
        <v>0</v>
      </c>
      <c r="AI73" s="150">
        <v>0</v>
      </c>
      <c r="AJ73" s="150">
        <v>0</v>
      </c>
      <c r="AK73" s="150">
        <v>0</v>
      </c>
      <c r="AL73" s="150">
        <v>0</v>
      </c>
      <c r="AM73" s="150">
        <v>0</v>
      </c>
      <c r="AN73" s="150">
        <v>0</v>
      </c>
      <c r="AO73" s="150">
        <v>0</v>
      </c>
      <c r="AP73" s="150">
        <v>0</v>
      </c>
      <c r="AQ73" s="150">
        <v>0</v>
      </c>
      <c r="AR73" s="150">
        <v>0</v>
      </c>
      <c r="AS73" s="150">
        <v>0</v>
      </c>
      <c r="AT73" s="150">
        <v>0</v>
      </c>
      <c r="AU73" s="150">
        <v>0</v>
      </c>
      <c r="AV73" s="150">
        <v>0</v>
      </c>
      <c r="AW73" s="150">
        <v>0</v>
      </c>
      <c r="AX73" s="150">
        <v>0</v>
      </c>
      <c r="AY73" s="150">
        <v>0</v>
      </c>
      <c r="AZ73" s="150">
        <v>0</v>
      </c>
      <c r="BA73" s="150">
        <v>0</v>
      </c>
      <c r="BB73" s="150">
        <v>0</v>
      </c>
      <c r="BC73" s="150">
        <v>0</v>
      </c>
      <c r="BD73" s="150">
        <v>0</v>
      </c>
      <c r="BE73" s="150">
        <v>0</v>
      </c>
      <c r="BF73" s="150">
        <v>0</v>
      </c>
      <c r="BG73" s="150">
        <v>1979</v>
      </c>
      <c r="BH73" s="150">
        <v>2594</v>
      </c>
      <c r="BI73" s="150">
        <v>2700</v>
      </c>
      <c r="BJ73" s="150">
        <v>2729</v>
      </c>
      <c r="BK73" s="150">
        <v>2732</v>
      </c>
      <c r="BL73" s="150">
        <v>2724</v>
      </c>
      <c r="BM73" s="150">
        <v>2736</v>
      </c>
      <c r="BN73" s="150">
        <v>2718</v>
      </c>
      <c r="BO73" s="150">
        <v>2649</v>
      </c>
      <c r="BP73" s="150">
        <v>2505</v>
      </c>
      <c r="BQ73" s="150">
        <v>2380</v>
      </c>
      <c r="BR73" s="150">
        <v>2228</v>
      </c>
      <c r="BS73" s="150">
        <v>2098</v>
      </c>
      <c r="BT73" s="150">
        <v>1903</v>
      </c>
      <c r="BU73" s="150">
        <v>1792</v>
      </c>
      <c r="BV73" s="150">
        <v>1654</v>
      </c>
      <c r="BW73" s="150">
        <v>1621</v>
      </c>
      <c r="BX73" s="150">
        <v>1668</v>
      </c>
      <c r="BY73" s="150">
        <v>1657</v>
      </c>
      <c r="BZ73" s="150">
        <v>1590</v>
      </c>
      <c r="CA73" s="150">
        <v>1514</v>
      </c>
      <c r="CB73" s="151">
        <v>1489</v>
      </c>
    </row>
    <row r="74" spans="2:80" x14ac:dyDescent="0.4">
      <c r="B74" s="14" t="s">
        <v>221</v>
      </c>
      <c r="D74" s="150">
        <v>0</v>
      </c>
      <c r="E74" s="150">
        <v>0</v>
      </c>
      <c r="F74" s="150">
        <v>0</v>
      </c>
      <c r="G74" s="150">
        <v>0</v>
      </c>
      <c r="H74" s="150">
        <v>0</v>
      </c>
      <c r="I74" s="150">
        <v>0</v>
      </c>
      <c r="J74" s="150">
        <v>0</v>
      </c>
      <c r="K74" s="150">
        <v>0</v>
      </c>
      <c r="L74" s="150">
        <v>0</v>
      </c>
      <c r="M74" s="150">
        <v>0</v>
      </c>
      <c r="N74" s="150">
        <v>0</v>
      </c>
      <c r="O74" s="150">
        <v>0</v>
      </c>
      <c r="P74" s="150">
        <v>0</v>
      </c>
      <c r="Q74" s="150">
        <v>0</v>
      </c>
      <c r="R74" s="150">
        <v>0</v>
      </c>
      <c r="S74" s="150">
        <v>0</v>
      </c>
      <c r="T74" s="150">
        <v>0</v>
      </c>
      <c r="U74" s="150">
        <v>0</v>
      </c>
      <c r="V74" s="150">
        <v>0</v>
      </c>
      <c r="W74" s="150">
        <v>0</v>
      </c>
      <c r="X74" s="150">
        <v>0</v>
      </c>
      <c r="Y74" s="150">
        <v>0</v>
      </c>
      <c r="Z74" s="150">
        <v>0</v>
      </c>
      <c r="AA74" s="150">
        <v>0</v>
      </c>
      <c r="AB74" s="150">
        <v>0</v>
      </c>
      <c r="AC74" s="150">
        <v>0</v>
      </c>
      <c r="AD74" s="150">
        <v>0</v>
      </c>
      <c r="AE74" s="150">
        <v>0</v>
      </c>
      <c r="AF74" s="150">
        <v>0</v>
      </c>
      <c r="AG74" s="150">
        <v>0</v>
      </c>
      <c r="AH74" s="150">
        <v>0</v>
      </c>
      <c r="AI74" s="150">
        <v>0</v>
      </c>
      <c r="AJ74" s="150">
        <v>0</v>
      </c>
      <c r="AK74" s="150">
        <v>0</v>
      </c>
      <c r="AL74" s="150">
        <v>0</v>
      </c>
      <c r="AM74" s="150">
        <v>0</v>
      </c>
      <c r="AN74" s="150">
        <v>0</v>
      </c>
      <c r="AO74" s="150">
        <v>0</v>
      </c>
      <c r="AP74" s="150">
        <v>0</v>
      </c>
      <c r="AQ74" s="150">
        <v>0</v>
      </c>
      <c r="AR74" s="150">
        <v>0</v>
      </c>
      <c r="AS74" s="150">
        <v>0</v>
      </c>
      <c r="AT74" s="150">
        <v>0</v>
      </c>
      <c r="AU74" s="150">
        <v>0</v>
      </c>
      <c r="AV74" s="150">
        <v>0</v>
      </c>
      <c r="AW74" s="150">
        <v>0</v>
      </c>
      <c r="AX74" s="150">
        <v>0</v>
      </c>
      <c r="AY74" s="150">
        <v>0</v>
      </c>
      <c r="AZ74" s="150">
        <v>0</v>
      </c>
      <c r="BA74" s="150">
        <v>0</v>
      </c>
      <c r="BB74" s="150">
        <v>0</v>
      </c>
      <c r="BC74" s="150">
        <v>0</v>
      </c>
      <c r="BD74" s="150">
        <v>0</v>
      </c>
      <c r="BE74" s="150">
        <v>0</v>
      </c>
      <c r="BF74" s="150">
        <v>0</v>
      </c>
      <c r="BG74" s="150">
        <v>0</v>
      </c>
      <c r="BH74" s="150">
        <v>0</v>
      </c>
      <c r="BI74" s="150">
        <v>0</v>
      </c>
      <c r="BJ74" s="150">
        <v>0</v>
      </c>
      <c r="BK74" s="150">
        <v>0</v>
      </c>
      <c r="BL74" s="150">
        <v>0</v>
      </c>
      <c r="BM74" s="150">
        <v>0</v>
      </c>
      <c r="BN74" s="150">
        <v>0</v>
      </c>
      <c r="BO74" s="150">
        <v>0</v>
      </c>
      <c r="BP74" s="150">
        <v>0</v>
      </c>
      <c r="BQ74" s="150">
        <v>1</v>
      </c>
      <c r="BR74" s="150">
        <v>17</v>
      </c>
      <c r="BS74" s="150">
        <v>25</v>
      </c>
      <c r="BT74" s="150">
        <v>88</v>
      </c>
      <c r="BU74" s="150">
        <v>164</v>
      </c>
      <c r="BV74" s="150">
        <v>201</v>
      </c>
      <c r="BW74" s="150">
        <v>277</v>
      </c>
      <c r="BX74" s="150">
        <v>294</v>
      </c>
      <c r="BY74" s="150">
        <v>336</v>
      </c>
      <c r="BZ74" s="150">
        <v>380</v>
      </c>
      <c r="CA74" s="150">
        <v>421</v>
      </c>
      <c r="CB74" s="151">
        <v>437</v>
      </c>
    </row>
    <row r="75" spans="2:80" x14ac:dyDescent="0.4">
      <c r="B75" s="152" t="s">
        <v>275</v>
      </c>
      <c r="D75" s="150">
        <v>0</v>
      </c>
      <c r="E75" s="150">
        <v>0</v>
      </c>
      <c r="F75" s="150">
        <v>0</v>
      </c>
      <c r="G75" s="150">
        <v>0</v>
      </c>
      <c r="H75" s="150">
        <v>0</v>
      </c>
      <c r="I75" s="150">
        <v>0</v>
      </c>
      <c r="J75" s="150">
        <v>0</v>
      </c>
      <c r="K75" s="150">
        <v>0</v>
      </c>
      <c r="L75" s="150">
        <v>0</v>
      </c>
      <c r="M75" s="150">
        <v>0</v>
      </c>
      <c r="N75" s="150">
        <v>0</v>
      </c>
      <c r="O75" s="150">
        <v>0</v>
      </c>
      <c r="P75" s="150">
        <v>0</v>
      </c>
      <c r="Q75" s="150">
        <v>0</v>
      </c>
      <c r="R75" s="150">
        <v>0</v>
      </c>
      <c r="S75" s="150">
        <v>0</v>
      </c>
      <c r="T75" s="150">
        <v>0</v>
      </c>
      <c r="U75" s="150">
        <v>0</v>
      </c>
      <c r="V75" s="150">
        <v>0</v>
      </c>
      <c r="W75" s="150">
        <v>0</v>
      </c>
      <c r="X75" s="150">
        <v>0</v>
      </c>
      <c r="Y75" s="150">
        <v>0</v>
      </c>
      <c r="Z75" s="150">
        <v>0</v>
      </c>
      <c r="AA75" s="150">
        <v>0</v>
      </c>
      <c r="AB75" s="150">
        <v>0</v>
      </c>
      <c r="AC75" s="150">
        <v>0</v>
      </c>
      <c r="AD75" s="150">
        <v>0</v>
      </c>
      <c r="AE75" s="150">
        <v>0</v>
      </c>
      <c r="AF75" s="150">
        <v>0</v>
      </c>
      <c r="AG75" s="150">
        <v>0</v>
      </c>
      <c r="AH75" s="150">
        <v>0</v>
      </c>
      <c r="AI75" s="150">
        <v>0</v>
      </c>
      <c r="AJ75" s="150">
        <v>0</v>
      </c>
      <c r="AK75" s="150">
        <v>0</v>
      </c>
      <c r="AL75" s="150">
        <v>0</v>
      </c>
      <c r="AM75" s="150">
        <v>0</v>
      </c>
      <c r="AN75" s="150">
        <v>0</v>
      </c>
      <c r="AO75" s="150">
        <v>0</v>
      </c>
      <c r="AP75" s="150">
        <v>0</v>
      </c>
      <c r="AQ75" s="150">
        <v>0</v>
      </c>
      <c r="AR75" s="150">
        <v>0</v>
      </c>
      <c r="AS75" s="150">
        <v>0</v>
      </c>
      <c r="AT75" s="150">
        <v>0</v>
      </c>
      <c r="AU75" s="150">
        <v>0</v>
      </c>
      <c r="AV75" s="150">
        <v>0</v>
      </c>
      <c r="AW75" s="150">
        <v>0</v>
      </c>
      <c r="AX75" s="150">
        <v>0</v>
      </c>
      <c r="AY75" s="150">
        <v>0</v>
      </c>
      <c r="AZ75" s="150">
        <v>0</v>
      </c>
      <c r="BA75" s="150">
        <v>0</v>
      </c>
      <c r="BB75" s="150">
        <v>0</v>
      </c>
      <c r="BC75" s="150">
        <v>0</v>
      </c>
      <c r="BD75" s="150">
        <v>0</v>
      </c>
      <c r="BE75" s="150">
        <v>0</v>
      </c>
      <c r="BF75" s="150">
        <v>0</v>
      </c>
      <c r="BG75" s="150">
        <v>0</v>
      </c>
      <c r="BH75" s="150">
        <v>0</v>
      </c>
      <c r="BI75" s="150">
        <v>0</v>
      </c>
      <c r="BJ75" s="150">
        <v>0</v>
      </c>
      <c r="BK75" s="150">
        <v>0</v>
      </c>
      <c r="BL75" s="150">
        <v>0</v>
      </c>
      <c r="BM75" s="150">
        <v>0</v>
      </c>
      <c r="BN75" s="150">
        <v>0</v>
      </c>
      <c r="BO75" s="150">
        <v>0</v>
      </c>
      <c r="BP75" s="150">
        <v>0</v>
      </c>
      <c r="BQ75" s="150">
        <v>1</v>
      </c>
      <c r="BR75" s="150">
        <v>16</v>
      </c>
      <c r="BS75" s="150">
        <v>24</v>
      </c>
      <c r="BT75" s="150">
        <v>87</v>
      </c>
      <c r="BU75" s="150">
        <v>162</v>
      </c>
      <c r="BV75" s="150">
        <v>199</v>
      </c>
      <c r="BW75" s="150">
        <v>274</v>
      </c>
      <c r="BX75" s="150">
        <v>291</v>
      </c>
      <c r="BY75" s="150">
        <v>332</v>
      </c>
      <c r="BZ75" s="150">
        <v>376</v>
      </c>
      <c r="CA75" s="150">
        <v>416</v>
      </c>
      <c r="CB75" s="151">
        <v>432</v>
      </c>
    </row>
    <row r="76" spans="2:80" x14ac:dyDescent="0.4">
      <c r="B76" s="152" t="s">
        <v>276</v>
      </c>
      <c r="D76" s="150">
        <v>0</v>
      </c>
      <c r="E76" s="150">
        <v>0</v>
      </c>
      <c r="F76" s="150">
        <v>0</v>
      </c>
      <c r="G76" s="150">
        <v>0</v>
      </c>
      <c r="H76" s="150">
        <v>0</v>
      </c>
      <c r="I76" s="150">
        <v>0</v>
      </c>
      <c r="J76" s="150">
        <v>0</v>
      </c>
      <c r="K76" s="150">
        <v>0</v>
      </c>
      <c r="L76" s="150">
        <v>0</v>
      </c>
      <c r="M76" s="150">
        <v>0</v>
      </c>
      <c r="N76" s="150">
        <v>0</v>
      </c>
      <c r="O76" s="150">
        <v>0</v>
      </c>
      <c r="P76" s="150">
        <v>0</v>
      </c>
      <c r="Q76" s="150">
        <v>0</v>
      </c>
      <c r="R76" s="150">
        <v>0</v>
      </c>
      <c r="S76" s="150">
        <v>0</v>
      </c>
      <c r="T76" s="150">
        <v>0</v>
      </c>
      <c r="U76" s="150">
        <v>0</v>
      </c>
      <c r="V76" s="150">
        <v>0</v>
      </c>
      <c r="W76" s="150">
        <v>0</v>
      </c>
      <c r="X76" s="150">
        <v>0</v>
      </c>
      <c r="Y76" s="150">
        <v>0</v>
      </c>
      <c r="Z76" s="150">
        <v>0</v>
      </c>
      <c r="AA76" s="150">
        <v>0</v>
      </c>
      <c r="AB76" s="150">
        <v>0</v>
      </c>
      <c r="AC76" s="150">
        <v>0</v>
      </c>
      <c r="AD76" s="150">
        <v>0</v>
      </c>
      <c r="AE76" s="150">
        <v>0</v>
      </c>
      <c r="AF76" s="150">
        <v>0</v>
      </c>
      <c r="AG76" s="150">
        <v>0</v>
      </c>
      <c r="AH76" s="150">
        <v>0</v>
      </c>
      <c r="AI76" s="150">
        <v>0</v>
      </c>
      <c r="AJ76" s="150">
        <v>0</v>
      </c>
      <c r="AK76" s="150">
        <v>0</v>
      </c>
      <c r="AL76" s="150">
        <v>0</v>
      </c>
      <c r="AM76" s="150">
        <v>0</v>
      </c>
      <c r="AN76" s="150">
        <v>0</v>
      </c>
      <c r="AO76" s="150">
        <v>0</v>
      </c>
      <c r="AP76" s="150">
        <v>0</v>
      </c>
      <c r="AQ76" s="150">
        <v>0</v>
      </c>
      <c r="AR76" s="150">
        <v>0</v>
      </c>
      <c r="AS76" s="150">
        <v>0</v>
      </c>
      <c r="AT76" s="150">
        <v>0</v>
      </c>
      <c r="AU76" s="150">
        <v>0</v>
      </c>
      <c r="AV76" s="150">
        <v>0</v>
      </c>
      <c r="AW76" s="150">
        <v>0</v>
      </c>
      <c r="AX76" s="150">
        <v>0</v>
      </c>
      <c r="AY76" s="150">
        <v>0</v>
      </c>
      <c r="AZ76" s="150">
        <v>0</v>
      </c>
      <c r="BA76" s="150">
        <v>0</v>
      </c>
      <c r="BB76" s="150">
        <v>0</v>
      </c>
      <c r="BC76" s="150">
        <v>0</v>
      </c>
      <c r="BD76" s="150">
        <v>0</v>
      </c>
      <c r="BE76" s="150">
        <v>0</v>
      </c>
      <c r="BF76" s="150">
        <v>0</v>
      </c>
      <c r="BG76" s="150">
        <v>0</v>
      </c>
      <c r="BH76" s="150">
        <v>0</v>
      </c>
      <c r="BI76" s="150">
        <v>0</v>
      </c>
      <c r="BJ76" s="150">
        <v>0</v>
      </c>
      <c r="BK76" s="150">
        <v>0</v>
      </c>
      <c r="BL76" s="150">
        <v>0</v>
      </c>
      <c r="BM76" s="150">
        <v>0</v>
      </c>
      <c r="BN76" s="150">
        <v>0</v>
      </c>
      <c r="BO76" s="150">
        <v>0</v>
      </c>
      <c r="BP76" s="150">
        <v>0</v>
      </c>
      <c r="BQ76" s="150">
        <v>0</v>
      </c>
      <c r="BR76" s="150">
        <v>0</v>
      </c>
      <c r="BS76" s="150">
        <v>0</v>
      </c>
      <c r="BT76" s="150">
        <v>1</v>
      </c>
      <c r="BU76" s="150">
        <v>2</v>
      </c>
      <c r="BV76" s="150">
        <v>2</v>
      </c>
      <c r="BW76" s="150">
        <v>3</v>
      </c>
      <c r="BX76" s="150">
        <v>3</v>
      </c>
      <c r="BY76" s="150">
        <v>4</v>
      </c>
      <c r="BZ76" s="150">
        <v>4</v>
      </c>
      <c r="CA76" s="150">
        <v>5</v>
      </c>
      <c r="CB76" s="151">
        <v>5</v>
      </c>
    </row>
    <row r="77" spans="2:80" ht="25.5" customHeight="1" x14ac:dyDescent="0.4">
      <c r="B77" s="177" t="s">
        <v>29</v>
      </c>
      <c r="D77" s="150">
        <v>0</v>
      </c>
      <c r="E77" s="150">
        <v>0</v>
      </c>
      <c r="F77" s="150">
        <v>0</v>
      </c>
      <c r="G77" s="150">
        <v>0</v>
      </c>
      <c r="H77" s="150">
        <v>0</v>
      </c>
      <c r="I77" s="150">
        <v>0</v>
      </c>
      <c r="J77" s="150">
        <v>0</v>
      </c>
      <c r="K77" s="150">
        <v>4621</v>
      </c>
      <c r="L77" s="150">
        <v>4729</v>
      </c>
      <c r="M77" s="150">
        <v>4832</v>
      </c>
      <c r="N77" s="150">
        <v>5412</v>
      </c>
      <c r="O77" s="150">
        <v>5541</v>
      </c>
      <c r="P77" s="150">
        <v>5661</v>
      </c>
      <c r="Q77" s="150">
        <v>5778</v>
      </c>
      <c r="R77" s="150">
        <v>5919</v>
      </c>
      <c r="S77" s="150">
        <v>5965</v>
      </c>
      <c r="T77" s="150">
        <v>6142</v>
      </c>
      <c r="U77" s="150">
        <v>6340</v>
      </c>
      <c r="V77" s="150">
        <v>6523</v>
      </c>
      <c r="W77" s="150">
        <v>6751</v>
      </c>
      <c r="X77" s="150">
        <v>6955</v>
      </c>
      <c r="Y77" s="150">
        <v>7151</v>
      </c>
      <c r="Z77" s="150">
        <v>7344</v>
      </c>
      <c r="AA77" s="150">
        <v>7495</v>
      </c>
      <c r="AB77" s="150">
        <v>7648</v>
      </c>
      <c r="AC77" s="150">
        <v>7803</v>
      </c>
      <c r="AD77" s="150">
        <v>7951</v>
      </c>
      <c r="AE77" s="150">
        <v>8128</v>
      </c>
      <c r="AF77" s="150">
        <v>8315</v>
      </c>
      <c r="AG77" s="150">
        <v>8436</v>
      </c>
      <c r="AH77" s="150">
        <v>8579</v>
      </c>
      <c r="AI77" s="150">
        <v>8727</v>
      </c>
      <c r="AJ77" s="150">
        <v>8895</v>
      </c>
      <c r="AK77" s="150">
        <v>9074</v>
      </c>
      <c r="AL77" s="150">
        <v>9164</v>
      </c>
      <c r="AM77" s="150">
        <v>9261</v>
      </c>
      <c r="AN77" s="150">
        <v>9298</v>
      </c>
      <c r="AO77" s="150">
        <v>9495</v>
      </c>
      <c r="AP77" s="150">
        <v>9627</v>
      </c>
      <c r="AQ77" s="150">
        <v>9700</v>
      </c>
      <c r="AR77" s="150">
        <v>9755</v>
      </c>
      <c r="AS77" s="150">
        <v>9755</v>
      </c>
      <c r="AT77" s="150">
        <v>9930</v>
      </c>
      <c r="AU77" s="150">
        <v>9990</v>
      </c>
      <c r="AV77" s="150">
        <v>10056</v>
      </c>
      <c r="AW77" s="150">
        <v>10061</v>
      </c>
      <c r="AX77" s="150">
        <v>10097</v>
      </c>
      <c r="AY77" s="150">
        <v>10384</v>
      </c>
      <c r="AZ77" s="150">
        <v>10536</v>
      </c>
      <c r="BA77" s="150">
        <v>10680</v>
      </c>
      <c r="BB77" s="150">
        <v>10782</v>
      </c>
      <c r="BC77" s="150">
        <v>10936</v>
      </c>
      <c r="BD77" s="150">
        <v>11004</v>
      </c>
      <c r="BE77" s="150">
        <v>11095</v>
      </c>
      <c r="BF77" s="150">
        <v>11195</v>
      </c>
      <c r="BG77" s="150">
        <v>11320</v>
      </c>
      <c r="BH77" s="150">
        <v>11477</v>
      </c>
      <c r="BI77" s="150">
        <v>11585</v>
      </c>
      <c r="BJ77" s="150">
        <v>11715</v>
      </c>
      <c r="BK77" s="150">
        <v>11938</v>
      </c>
      <c r="BL77" s="150">
        <v>12160</v>
      </c>
      <c r="BM77" s="150">
        <v>12410</v>
      </c>
      <c r="BN77" s="150">
        <v>12566</v>
      </c>
      <c r="BO77" s="150">
        <v>12667</v>
      </c>
      <c r="BP77" s="150">
        <v>12810</v>
      </c>
      <c r="BQ77" s="150">
        <v>12888</v>
      </c>
      <c r="BR77" s="150">
        <v>12958</v>
      </c>
      <c r="BS77" s="150">
        <v>12957</v>
      </c>
      <c r="BT77" s="150">
        <v>12930</v>
      </c>
      <c r="BU77" s="150">
        <v>12838</v>
      </c>
      <c r="BV77" s="150">
        <v>12724</v>
      </c>
      <c r="BW77" s="150">
        <v>12481</v>
      </c>
      <c r="BX77" s="150">
        <v>12392</v>
      </c>
      <c r="BY77" s="150">
        <v>12529</v>
      </c>
      <c r="BZ77" s="150">
        <v>12711</v>
      </c>
      <c r="CA77" s="150">
        <v>12915</v>
      </c>
      <c r="CB77" s="151">
        <v>13142</v>
      </c>
    </row>
    <row r="78" spans="2:80" x14ac:dyDescent="0.4">
      <c r="B78" s="152" t="s">
        <v>186</v>
      </c>
      <c r="C78" s="152"/>
      <c r="D78" s="150">
        <v>0</v>
      </c>
      <c r="E78" s="150">
        <v>0</v>
      </c>
      <c r="F78" s="150">
        <v>0</v>
      </c>
      <c r="G78" s="150">
        <v>0</v>
      </c>
      <c r="H78" s="150">
        <v>0</v>
      </c>
      <c r="I78" s="150">
        <v>0</v>
      </c>
      <c r="J78" s="150">
        <v>0</v>
      </c>
      <c r="K78" s="150">
        <v>4621</v>
      </c>
      <c r="L78" s="150">
        <v>4729</v>
      </c>
      <c r="M78" s="150">
        <v>4832</v>
      </c>
      <c r="N78" s="150">
        <v>5412</v>
      </c>
      <c r="O78" s="150">
        <v>5541</v>
      </c>
      <c r="P78" s="150">
        <v>5661</v>
      </c>
      <c r="Q78" s="150">
        <v>5778</v>
      </c>
      <c r="R78" s="150">
        <v>5919</v>
      </c>
      <c r="S78" s="150">
        <v>5965</v>
      </c>
      <c r="T78" s="150">
        <v>6142</v>
      </c>
      <c r="U78" s="150">
        <v>6340</v>
      </c>
      <c r="V78" s="150">
        <v>6523</v>
      </c>
      <c r="W78" s="150">
        <v>6751</v>
      </c>
      <c r="X78" s="150">
        <v>6955</v>
      </c>
      <c r="Y78" s="150">
        <v>7151</v>
      </c>
      <c r="Z78" s="150">
        <v>7344</v>
      </c>
      <c r="AA78" s="150">
        <v>7365</v>
      </c>
      <c r="AB78" s="150">
        <v>7525</v>
      </c>
      <c r="AC78" s="150">
        <v>7693</v>
      </c>
      <c r="AD78" s="150">
        <v>7853</v>
      </c>
      <c r="AE78" s="150">
        <v>8035</v>
      </c>
      <c r="AF78" s="150">
        <v>8236</v>
      </c>
      <c r="AG78" s="150">
        <v>8364</v>
      </c>
      <c r="AH78" s="150">
        <v>8516</v>
      </c>
      <c r="AI78" s="150">
        <v>8672</v>
      </c>
      <c r="AJ78" s="150">
        <v>8844</v>
      </c>
      <c r="AK78" s="150">
        <v>9028</v>
      </c>
      <c r="AL78" s="150">
        <v>9121</v>
      </c>
      <c r="AM78" s="150">
        <v>9221</v>
      </c>
      <c r="AN78" s="150">
        <v>9259</v>
      </c>
      <c r="AO78" s="150">
        <v>9459</v>
      </c>
      <c r="AP78" s="150">
        <v>9589</v>
      </c>
      <c r="AQ78" s="150">
        <v>9663</v>
      </c>
      <c r="AR78" s="150">
        <v>9719</v>
      </c>
      <c r="AS78" s="150">
        <v>9720</v>
      </c>
      <c r="AT78" s="150">
        <v>9898</v>
      </c>
      <c r="AU78" s="150">
        <v>9959</v>
      </c>
      <c r="AV78" s="150">
        <v>10027</v>
      </c>
      <c r="AW78" s="150">
        <v>10033</v>
      </c>
      <c r="AX78" s="150">
        <v>10070</v>
      </c>
      <c r="AY78" s="150">
        <v>10356</v>
      </c>
      <c r="AZ78" s="150">
        <v>10509</v>
      </c>
      <c r="BA78" s="150">
        <v>10654</v>
      </c>
      <c r="BB78" s="150">
        <v>10758</v>
      </c>
      <c r="BC78" s="150">
        <v>10913</v>
      </c>
      <c r="BD78" s="150">
        <v>10981</v>
      </c>
      <c r="BE78" s="150">
        <v>11072</v>
      </c>
      <c r="BF78" s="150">
        <v>11171</v>
      </c>
      <c r="BG78" s="150">
        <v>11297</v>
      </c>
      <c r="BH78" s="150">
        <v>11454</v>
      </c>
      <c r="BI78" s="150">
        <v>11563</v>
      </c>
      <c r="BJ78" s="150">
        <v>11692</v>
      </c>
      <c r="BK78" s="150">
        <v>11914</v>
      </c>
      <c r="BL78" s="150">
        <v>12134</v>
      </c>
      <c r="BM78" s="150">
        <v>12382</v>
      </c>
      <c r="BN78" s="150">
        <v>12537</v>
      </c>
      <c r="BO78" s="150">
        <v>12634</v>
      </c>
      <c r="BP78" s="150">
        <v>12774</v>
      </c>
      <c r="BQ78" s="150">
        <v>12846</v>
      </c>
      <c r="BR78" s="150">
        <v>12912</v>
      </c>
      <c r="BS78" s="150">
        <v>12908</v>
      </c>
      <c r="BT78" s="150">
        <v>12880</v>
      </c>
      <c r="BU78" s="150">
        <v>12790</v>
      </c>
      <c r="BV78" s="150">
        <v>12668</v>
      </c>
      <c r="BW78" s="150">
        <v>12430</v>
      </c>
      <c r="BX78" s="150">
        <v>12343</v>
      </c>
      <c r="BY78" s="150">
        <v>12485</v>
      </c>
      <c r="BZ78" s="150">
        <v>12671</v>
      </c>
      <c r="CA78" s="150">
        <v>12878</v>
      </c>
      <c r="CB78" s="151">
        <v>13109</v>
      </c>
    </row>
    <row r="79" spans="2:80" x14ac:dyDescent="0.4">
      <c r="B79" s="180" t="s">
        <v>296</v>
      </c>
      <c r="C79" s="152"/>
      <c r="D79" s="150">
        <v>0</v>
      </c>
      <c r="E79" s="150">
        <v>0</v>
      </c>
      <c r="F79" s="150">
        <v>0</v>
      </c>
      <c r="G79" s="150">
        <v>0</v>
      </c>
      <c r="H79" s="150">
        <v>0</v>
      </c>
      <c r="I79" s="150">
        <v>0</v>
      </c>
      <c r="J79" s="150">
        <v>0</v>
      </c>
      <c r="K79" s="150">
        <v>0</v>
      </c>
      <c r="L79" s="150">
        <v>0</v>
      </c>
      <c r="M79" s="150">
        <v>0</v>
      </c>
      <c r="N79" s="150">
        <v>0</v>
      </c>
      <c r="O79" s="150">
        <v>0</v>
      </c>
      <c r="P79" s="150">
        <v>0</v>
      </c>
      <c r="Q79" s="150">
        <v>0</v>
      </c>
      <c r="R79" s="150">
        <v>0</v>
      </c>
      <c r="S79" s="150">
        <v>0</v>
      </c>
      <c r="T79" s="150">
        <v>0</v>
      </c>
      <c r="U79" s="150">
        <v>0</v>
      </c>
      <c r="V79" s="150">
        <v>0</v>
      </c>
      <c r="W79" s="150">
        <v>0</v>
      </c>
      <c r="X79" s="150">
        <v>0</v>
      </c>
      <c r="Y79" s="150">
        <v>0</v>
      </c>
      <c r="Z79" s="150">
        <v>0</v>
      </c>
      <c r="AA79" s="150">
        <v>0</v>
      </c>
      <c r="AB79" s="150">
        <v>0</v>
      </c>
      <c r="AC79" s="150">
        <v>0</v>
      </c>
      <c r="AD79" s="150">
        <v>0</v>
      </c>
      <c r="AE79" s="150">
        <v>0</v>
      </c>
      <c r="AF79" s="150">
        <v>0</v>
      </c>
      <c r="AG79" s="150">
        <v>0</v>
      </c>
      <c r="AH79" s="150">
        <v>0</v>
      </c>
      <c r="AI79" s="150">
        <v>0</v>
      </c>
      <c r="AJ79" s="150">
        <v>0</v>
      </c>
      <c r="AK79" s="150">
        <v>0</v>
      </c>
      <c r="AL79" s="150">
        <v>0</v>
      </c>
      <c r="AM79" s="150">
        <v>0</v>
      </c>
      <c r="AN79" s="150">
        <v>0</v>
      </c>
      <c r="AO79" s="150">
        <v>0</v>
      </c>
      <c r="AP79" s="150">
        <v>0</v>
      </c>
      <c r="AQ79" s="150">
        <v>0</v>
      </c>
      <c r="AR79" s="150">
        <v>0</v>
      </c>
      <c r="AS79" s="150">
        <v>0</v>
      </c>
      <c r="AT79" s="150">
        <v>0</v>
      </c>
      <c r="AU79" s="150">
        <v>0</v>
      </c>
      <c r="AV79" s="150">
        <v>0</v>
      </c>
      <c r="AW79" s="150">
        <v>0</v>
      </c>
      <c r="AX79" s="150">
        <v>0</v>
      </c>
      <c r="AY79" s="150">
        <v>0</v>
      </c>
      <c r="AZ79" s="150">
        <v>0</v>
      </c>
      <c r="BA79" s="150">
        <v>0</v>
      </c>
      <c r="BB79" s="150">
        <v>0</v>
      </c>
      <c r="BC79" s="150">
        <v>0</v>
      </c>
      <c r="BD79" s="150">
        <v>10875</v>
      </c>
      <c r="BE79" s="150">
        <v>11018</v>
      </c>
      <c r="BF79" s="150">
        <v>11102</v>
      </c>
      <c r="BG79" s="150">
        <v>11231</v>
      </c>
      <c r="BH79" s="150">
        <v>11384</v>
      </c>
      <c r="BI79" s="150">
        <v>11492</v>
      </c>
      <c r="BJ79" s="150">
        <v>11617</v>
      </c>
      <c r="BK79" s="150">
        <v>11837</v>
      </c>
      <c r="BL79" s="150">
        <v>12053</v>
      </c>
      <c r="BM79" s="150">
        <v>12285</v>
      </c>
      <c r="BN79" s="150">
        <v>12460</v>
      </c>
      <c r="BO79" s="150">
        <v>12556</v>
      </c>
      <c r="BP79" s="150">
        <v>12737</v>
      </c>
      <c r="BQ79" s="150">
        <v>12814</v>
      </c>
      <c r="BR79" s="150">
        <v>12887</v>
      </c>
      <c r="BS79" s="150">
        <v>12890</v>
      </c>
      <c r="BT79" s="150">
        <v>12681</v>
      </c>
      <c r="BU79" s="150">
        <v>12144</v>
      </c>
      <c r="BV79" s="150">
        <v>11679</v>
      </c>
      <c r="BW79" s="150">
        <v>11135</v>
      </c>
      <c r="BX79" s="150">
        <v>10656</v>
      </c>
      <c r="BY79" s="150">
        <v>10166</v>
      </c>
      <c r="BZ79" s="150">
        <v>9672</v>
      </c>
      <c r="CA79" s="150">
        <v>9177</v>
      </c>
      <c r="CB79" s="151">
        <v>8685</v>
      </c>
    </row>
    <row r="80" spans="2:80" x14ac:dyDescent="0.4">
      <c r="B80" s="180" t="s">
        <v>317</v>
      </c>
      <c r="C80" s="152"/>
      <c r="D80" s="150">
        <v>0</v>
      </c>
      <c r="E80" s="150">
        <v>0</v>
      </c>
      <c r="F80" s="150">
        <v>0</v>
      </c>
      <c r="G80" s="150">
        <v>0</v>
      </c>
      <c r="H80" s="150">
        <v>0</v>
      </c>
      <c r="I80" s="150">
        <v>0</v>
      </c>
      <c r="J80" s="150">
        <v>0</v>
      </c>
      <c r="K80" s="150">
        <v>0</v>
      </c>
      <c r="L80" s="150">
        <v>0</v>
      </c>
      <c r="M80" s="150">
        <v>0</v>
      </c>
      <c r="N80" s="150">
        <v>0</v>
      </c>
      <c r="O80" s="150">
        <v>0</v>
      </c>
      <c r="P80" s="150">
        <v>0</v>
      </c>
      <c r="Q80" s="150">
        <v>0</v>
      </c>
      <c r="R80" s="150">
        <v>0</v>
      </c>
      <c r="S80" s="150">
        <v>0</v>
      </c>
      <c r="T80" s="150">
        <v>0</v>
      </c>
      <c r="U80" s="150">
        <v>0</v>
      </c>
      <c r="V80" s="150">
        <v>0</v>
      </c>
      <c r="W80" s="150">
        <v>0</v>
      </c>
      <c r="X80" s="150">
        <v>0</v>
      </c>
      <c r="Y80" s="150">
        <v>0</v>
      </c>
      <c r="Z80" s="150">
        <v>0</v>
      </c>
      <c r="AA80" s="150">
        <v>0</v>
      </c>
      <c r="AB80" s="150">
        <v>0</v>
      </c>
      <c r="AC80" s="150">
        <v>0</v>
      </c>
      <c r="AD80" s="150">
        <v>0</v>
      </c>
      <c r="AE80" s="150">
        <v>0</v>
      </c>
      <c r="AF80" s="150">
        <v>0</v>
      </c>
      <c r="AG80" s="150">
        <v>0</v>
      </c>
      <c r="AH80" s="150">
        <v>0</v>
      </c>
      <c r="AI80" s="150">
        <v>80</v>
      </c>
      <c r="AJ80" s="150">
        <v>276</v>
      </c>
      <c r="AK80" s="150">
        <v>476</v>
      </c>
      <c r="AL80" s="150">
        <v>658</v>
      </c>
      <c r="AM80" s="150">
        <v>882</v>
      </c>
      <c r="AN80" s="150">
        <v>1009</v>
      </c>
      <c r="AO80" s="150">
        <v>1434</v>
      </c>
      <c r="AP80" s="150">
        <v>1786</v>
      </c>
      <c r="AQ80" s="150">
        <v>2077</v>
      </c>
      <c r="AR80" s="150">
        <v>2382</v>
      </c>
      <c r="AS80" s="150">
        <v>2515</v>
      </c>
      <c r="AT80" s="150">
        <v>3044</v>
      </c>
      <c r="AU80" s="150">
        <v>3349</v>
      </c>
      <c r="AV80" s="150">
        <v>3642</v>
      </c>
      <c r="AW80" s="150">
        <v>3925</v>
      </c>
      <c r="AX80" s="150">
        <v>4219</v>
      </c>
      <c r="AY80" s="150">
        <v>4552</v>
      </c>
      <c r="AZ80" s="150">
        <v>4927</v>
      </c>
      <c r="BA80" s="150">
        <v>5280</v>
      </c>
      <c r="BB80" s="150">
        <v>5615</v>
      </c>
      <c r="BC80" s="150">
        <v>5947</v>
      </c>
      <c r="BD80" s="150">
        <v>6276</v>
      </c>
      <c r="BE80" s="150">
        <v>6589</v>
      </c>
      <c r="BF80" s="150">
        <v>6851</v>
      </c>
      <c r="BG80" s="150">
        <v>7122</v>
      </c>
      <c r="BH80" s="150">
        <v>7425</v>
      </c>
      <c r="BI80" s="150">
        <v>7700</v>
      </c>
      <c r="BJ80" s="150">
        <v>7963</v>
      </c>
      <c r="BK80" s="150">
        <v>8324</v>
      </c>
      <c r="BL80" s="150">
        <v>8673</v>
      </c>
      <c r="BM80" s="150">
        <v>9052</v>
      </c>
      <c r="BN80" s="150">
        <v>9320</v>
      </c>
      <c r="BO80" s="150">
        <v>9549</v>
      </c>
      <c r="BP80" s="150">
        <v>9848</v>
      </c>
      <c r="BQ80" s="150">
        <v>10021</v>
      </c>
      <c r="BR80" s="150">
        <v>10207</v>
      </c>
      <c r="BS80" s="150">
        <v>10335</v>
      </c>
      <c r="BT80" s="150">
        <v>10250</v>
      </c>
      <c r="BU80" s="150">
        <v>9876</v>
      </c>
      <c r="BV80" s="150">
        <v>9562</v>
      </c>
      <c r="BW80" s="150">
        <v>9162</v>
      </c>
      <c r="BX80" s="150">
        <v>8823</v>
      </c>
      <c r="BY80" s="150">
        <v>8467</v>
      </c>
      <c r="BZ80" s="150">
        <v>8104</v>
      </c>
      <c r="CA80" s="150">
        <v>7739</v>
      </c>
      <c r="CB80" s="151">
        <v>7363</v>
      </c>
    </row>
    <row r="81" spans="1:80" x14ac:dyDescent="0.4">
      <c r="B81" s="180" t="s">
        <v>318</v>
      </c>
      <c r="C81" s="152"/>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c r="X81" s="150">
        <v>0</v>
      </c>
      <c r="Y81" s="150">
        <v>0</v>
      </c>
      <c r="Z81" s="150">
        <v>0</v>
      </c>
      <c r="AA81" s="150">
        <v>0</v>
      </c>
      <c r="AB81" s="150">
        <v>0</v>
      </c>
      <c r="AC81" s="150">
        <v>0</v>
      </c>
      <c r="AD81" s="150">
        <v>0</v>
      </c>
      <c r="AE81" s="150">
        <v>0</v>
      </c>
      <c r="AF81" s="150">
        <v>0</v>
      </c>
      <c r="AG81" s="150">
        <v>0</v>
      </c>
      <c r="AH81" s="150">
        <v>0</v>
      </c>
      <c r="AI81" s="150">
        <v>0</v>
      </c>
      <c r="AJ81" s="150">
        <v>0</v>
      </c>
      <c r="AK81" s="150">
        <v>0</v>
      </c>
      <c r="AL81" s="150">
        <v>0</v>
      </c>
      <c r="AM81" s="150">
        <v>0</v>
      </c>
      <c r="AN81" s="150">
        <v>0</v>
      </c>
      <c r="AO81" s="150">
        <v>0</v>
      </c>
      <c r="AP81" s="150">
        <v>0</v>
      </c>
      <c r="AQ81" s="150">
        <v>0</v>
      </c>
      <c r="AR81" s="150">
        <v>0</v>
      </c>
      <c r="AS81" s="150">
        <v>0</v>
      </c>
      <c r="AT81" s="150">
        <v>0</v>
      </c>
      <c r="AU81" s="150">
        <v>0</v>
      </c>
      <c r="AV81" s="150">
        <v>0</v>
      </c>
      <c r="AW81" s="150">
        <v>0</v>
      </c>
      <c r="AX81" s="150">
        <v>0</v>
      </c>
      <c r="AY81" s="150">
        <v>0</v>
      </c>
      <c r="AZ81" s="150">
        <v>0</v>
      </c>
      <c r="BA81" s="150">
        <v>0</v>
      </c>
      <c r="BB81" s="150">
        <v>0</v>
      </c>
      <c r="BC81" s="150">
        <v>0</v>
      </c>
      <c r="BD81" s="150">
        <v>8670</v>
      </c>
      <c r="BE81" s="150">
        <v>8834</v>
      </c>
      <c r="BF81" s="150">
        <v>8961</v>
      </c>
      <c r="BG81" s="150">
        <v>9117</v>
      </c>
      <c r="BH81" s="150">
        <v>9296</v>
      </c>
      <c r="BI81" s="150">
        <v>9439</v>
      </c>
      <c r="BJ81" s="150">
        <v>9594</v>
      </c>
      <c r="BK81" s="150">
        <v>9842</v>
      </c>
      <c r="BL81" s="150">
        <v>10087</v>
      </c>
      <c r="BM81" s="150">
        <v>10358</v>
      </c>
      <c r="BN81" s="150">
        <v>10563</v>
      </c>
      <c r="BO81" s="150">
        <v>10702</v>
      </c>
      <c r="BP81" s="150">
        <v>10874</v>
      </c>
      <c r="BQ81" s="150">
        <v>10984</v>
      </c>
      <c r="BR81" s="150">
        <v>11096</v>
      </c>
      <c r="BS81" s="150">
        <v>11145</v>
      </c>
      <c r="BT81" s="150">
        <v>10995</v>
      </c>
      <c r="BU81" s="150">
        <v>10570</v>
      </c>
      <c r="BV81" s="150">
        <v>10184</v>
      </c>
      <c r="BW81" s="150">
        <v>9739</v>
      </c>
      <c r="BX81" s="150">
        <v>9350</v>
      </c>
      <c r="BY81" s="150">
        <v>8952</v>
      </c>
      <c r="BZ81" s="150">
        <v>8550</v>
      </c>
      <c r="CA81" s="150">
        <v>8143</v>
      </c>
      <c r="CB81" s="151">
        <v>7733</v>
      </c>
    </row>
    <row r="82" spans="1:80" x14ac:dyDescent="0.4">
      <c r="B82" s="180" t="s">
        <v>319</v>
      </c>
      <c r="C82" s="152"/>
      <c r="D82" s="150">
        <v>0</v>
      </c>
      <c r="E82" s="150">
        <v>0</v>
      </c>
      <c r="F82" s="150">
        <v>0</v>
      </c>
      <c r="G82" s="150">
        <v>0</v>
      </c>
      <c r="H82" s="150">
        <v>0</v>
      </c>
      <c r="I82" s="150">
        <v>0</v>
      </c>
      <c r="J82" s="150">
        <v>0</v>
      </c>
      <c r="K82" s="150">
        <v>0</v>
      </c>
      <c r="L82" s="150">
        <v>0</v>
      </c>
      <c r="M82" s="150">
        <v>0</v>
      </c>
      <c r="N82" s="150">
        <v>0</v>
      </c>
      <c r="O82" s="150">
        <v>0</v>
      </c>
      <c r="P82" s="150">
        <v>0</v>
      </c>
      <c r="Q82" s="150">
        <v>0</v>
      </c>
      <c r="R82" s="150">
        <v>0</v>
      </c>
      <c r="S82" s="150">
        <v>0</v>
      </c>
      <c r="T82" s="150">
        <v>0</v>
      </c>
      <c r="U82" s="150">
        <v>0</v>
      </c>
      <c r="V82" s="150">
        <v>0</v>
      </c>
      <c r="W82" s="150">
        <v>0</v>
      </c>
      <c r="X82" s="150">
        <v>0</v>
      </c>
      <c r="Y82" s="150">
        <v>0</v>
      </c>
      <c r="Z82" s="150">
        <v>0</v>
      </c>
      <c r="AA82" s="150">
        <v>0</v>
      </c>
      <c r="AB82" s="150">
        <v>0</v>
      </c>
      <c r="AC82" s="150">
        <v>0</v>
      </c>
      <c r="AD82" s="150">
        <v>0</v>
      </c>
      <c r="AE82" s="150">
        <v>0</v>
      </c>
      <c r="AF82" s="150">
        <v>0</v>
      </c>
      <c r="AG82" s="150">
        <v>0</v>
      </c>
      <c r="AH82" s="150">
        <v>0</v>
      </c>
      <c r="AI82" s="150">
        <v>0</v>
      </c>
      <c r="AJ82" s="150">
        <v>0</v>
      </c>
      <c r="AK82" s="150">
        <v>0</v>
      </c>
      <c r="AL82" s="150">
        <v>0</v>
      </c>
      <c r="AM82" s="150">
        <v>0</v>
      </c>
      <c r="AN82" s="150">
        <v>0</v>
      </c>
      <c r="AO82" s="150">
        <v>0</v>
      </c>
      <c r="AP82" s="150">
        <v>0</v>
      </c>
      <c r="AQ82" s="150">
        <v>0</v>
      </c>
      <c r="AR82" s="150">
        <v>0</v>
      </c>
      <c r="AS82" s="150">
        <v>0</v>
      </c>
      <c r="AT82" s="150">
        <v>0</v>
      </c>
      <c r="AU82" s="150">
        <v>0</v>
      </c>
      <c r="AV82" s="150">
        <v>0</v>
      </c>
      <c r="AW82" s="150">
        <v>0</v>
      </c>
      <c r="AX82" s="150">
        <v>0</v>
      </c>
      <c r="AY82" s="150">
        <v>0</v>
      </c>
      <c r="AZ82" s="150">
        <v>0</v>
      </c>
      <c r="BA82" s="150">
        <v>0</v>
      </c>
      <c r="BB82" s="150">
        <v>0</v>
      </c>
      <c r="BC82" s="150">
        <v>0</v>
      </c>
      <c r="BD82" s="150">
        <v>0</v>
      </c>
      <c r="BE82" s="150">
        <v>0</v>
      </c>
      <c r="BF82" s="150">
        <v>0</v>
      </c>
      <c r="BG82" s="150">
        <v>0</v>
      </c>
      <c r="BH82" s="150">
        <v>0</v>
      </c>
      <c r="BI82" s="150">
        <v>0</v>
      </c>
      <c r="BJ82" s="150">
        <v>8</v>
      </c>
      <c r="BK82" s="150">
        <v>24</v>
      </c>
      <c r="BL82" s="150">
        <v>46</v>
      </c>
      <c r="BM82" s="150">
        <v>58</v>
      </c>
      <c r="BN82" s="150">
        <v>66</v>
      </c>
      <c r="BO82" s="150">
        <v>59</v>
      </c>
      <c r="BP82" s="150">
        <v>56</v>
      </c>
      <c r="BQ82" s="150">
        <v>56</v>
      </c>
      <c r="BR82" s="150">
        <v>50</v>
      </c>
      <c r="BS82" s="150">
        <v>47</v>
      </c>
      <c r="BT82" s="150">
        <v>49</v>
      </c>
      <c r="BU82" s="150">
        <v>44</v>
      </c>
      <c r="BV82" s="150">
        <v>30</v>
      </c>
      <c r="BW82" s="150">
        <v>20</v>
      </c>
      <c r="BX82" s="150">
        <v>14</v>
      </c>
      <c r="BY82" s="150">
        <v>10</v>
      </c>
      <c r="BZ82" s="150">
        <v>6</v>
      </c>
      <c r="CA82" s="150">
        <v>4</v>
      </c>
      <c r="CB82" s="151">
        <v>2</v>
      </c>
    </row>
    <row r="83" spans="1:80" x14ac:dyDescent="0.4">
      <c r="B83" s="180" t="s">
        <v>320</v>
      </c>
      <c r="C83" s="152"/>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v>197</v>
      </c>
      <c r="BU83" s="150">
        <v>593</v>
      </c>
      <c r="BV83" s="150">
        <v>987</v>
      </c>
      <c r="BW83" s="150">
        <v>1294</v>
      </c>
      <c r="BX83" s="150">
        <v>1687</v>
      </c>
      <c r="BY83" s="150">
        <v>2319</v>
      </c>
      <c r="BZ83" s="150">
        <v>2999</v>
      </c>
      <c r="CA83" s="150">
        <v>3701</v>
      </c>
      <c r="CB83" s="151">
        <v>4423</v>
      </c>
    </row>
    <row r="84" spans="1:80" x14ac:dyDescent="0.4">
      <c r="B84" s="180" t="s">
        <v>321</v>
      </c>
      <c r="C84" s="152"/>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v>60</v>
      </c>
      <c r="BU84" s="150">
        <v>175</v>
      </c>
      <c r="BV84" s="150">
        <v>287</v>
      </c>
      <c r="BW84" s="150">
        <v>362</v>
      </c>
      <c r="BX84" s="150">
        <v>441</v>
      </c>
      <c r="BY84" s="150">
        <v>560</v>
      </c>
      <c r="BZ84" s="150">
        <v>684</v>
      </c>
      <c r="CA84" s="150">
        <v>801</v>
      </c>
      <c r="CB84" s="151">
        <v>914</v>
      </c>
    </row>
    <row r="85" spans="1:80" x14ac:dyDescent="0.4">
      <c r="B85" s="152" t="s">
        <v>338</v>
      </c>
      <c r="C85" s="152"/>
      <c r="D85" s="150">
        <v>0</v>
      </c>
      <c r="E85" s="150">
        <v>0</v>
      </c>
      <c r="F85" s="150">
        <v>0</v>
      </c>
      <c r="G85" s="150">
        <v>0</v>
      </c>
      <c r="H85" s="150">
        <v>0</v>
      </c>
      <c r="I85" s="150">
        <v>0</v>
      </c>
      <c r="J85" s="150">
        <v>0</v>
      </c>
      <c r="K85" s="150">
        <v>0</v>
      </c>
      <c r="L85" s="150">
        <v>0</v>
      </c>
      <c r="M85" s="150">
        <v>0</v>
      </c>
      <c r="N85" s="150">
        <v>0</v>
      </c>
      <c r="O85" s="150">
        <v>0</v>
      </c>
      <c r="P85" s="150">
        <v>0</v>
      </c>
      <c r="Q85" s="150">
        <v>0</v>
      </c>
      <c r="R85" s="150">
        <v>0</v>
      </c>
      <c r="S85" s="150">
        <v>0</v>
      </c>
      <c r="T85" s="150">
        <v>0</v>
      </c>
      <c r="U85" s="150">
        <v>0</v>
      </c>
      <c r="V85" s="150">
        <v>0</v>
      </c>
      <c r="W85" s="150">
        <v>0</v>
      </c>
      <c r="X85" s="150">
        <v>0</v>
      </c>
      <c r="Y85" s="150">
        <v>0</v>
      </c>
      <c r="Z85" s="150">
        <v>0</v>
      </c>
      <c r="AA85" s="150">
        <v>130</v>
      </c>
      <c r="AB85" s="150">
        <v>123</v>
      </c>
      <c r="AC85" s="150">
        <v>110</v>
      </c>
      <c r="AD85" s="150">
        <v>98</v>
      </c>
      <c r="AE85" s="150">
        <v>93</v>
      </c>
      <c r="AF85" s="150">
        <v>79</v>
      </c>
      <c r="AG85" s="150">
        <v>72</v>
      </c>
      <c r="AH85" s="150">
        <v>63</v>
      </c>
      <c r="AI85" s="150">
        <v>55</v>
      </c>
      <c r="AJ85" s="150">
        <v>51</v>
      </c>
      <c r="AK85" s="150">
        <v>46</v>
      </c>
      <c r="AL85" s="150">
        <v>43</v>
      </c>
      <c r="AM85" s="150">
        <v>40</v>
      </c>
      <c r="AN85" s="150">
        <v>39</v>
      </c>
      <c r="AO85" s="150">
        <v>36</v>
      </c>
      <c r="AP85" s="150">
        <v>38</v>
      </c>
      <c r="AQ85" s="150">
        <v>37</v>
      </c>
      <c r="AR85" s="150">
        <v>36</v>
      </c>
      <c r="AS85" s="150">
        <v>35</v>
      </c>
      <c r="AT85" s="150">
        <v>32</v>
      </c>
      <c r="AU85" s="150">
        <v>31</v>
      </c>
      <c r="AV85" s="150">
        <v>29</v>
      </c>
      <c r="AW85" s="150">
        <v>28</v>
      </c>
      <c r="AX85" s="150">
        <v>27</v>
      </c>
      <c r="AY85" s="150">
        <v>28</v>
      </c>
      <c r="AZ85" s="150">
        <v>27</v>
      </c>
      <c r="BA85" s="150">
        <v>26</v>
      </c>
      <c r="BB85" s="150">
        <v>24</v>
      </c>
      <c r="BC85" s="150">
        <v>23</v>
      </c>
      <c r="BD85" s="150">
        <v>23</v>
      </c>
      <c r="BE85" s="150">
        <v>23</v>
      </c>
      <c r="BF85" s="150">
        <v>24</v>
      </c>
      <c r="BG85" s="150">
        <v>23</v>
      </c>
      <c r="BH85" s="150">
        <v>23</v>
      </c>
      <c r="BI85" s="150">
        <v>23</v>
      </c>
      <c r="BJ85" s="150">
        <v>23</v>
      </c>
      <c r="BK85" s="150">
        <v>25</v>
      </c>
      <c r="BL85" s="150">
        <v>26</v>
      </c>
      <c r="BM85" s="150">
        <v>28</v>
      </c>
      <c r="BN85" s="150">
        <v>29</v>
      </c>
      <c r="BO85" s="150">
        <v>33</v>
      </c>
      <c r="BP85" s="150">
        <v>35</v>
      </c>
      <c r="BQ85" s="150">
        <v>42</v>
      </c>
      <c r="BR85" s="150">
        <v>46</v>
      </c>
      <c r="BS85" s="150">
        <v>48</v>
      </c>
      <c r="BT85" s="150">
        <v>51</v>
      </c>
      <c r="BU85" s="150">
        <v>48</v>
      </c>
      <c r="BV85" s="150">
        <v>55</v>
      </c>
      <c r="BW85" s="150">
        <v>52</v>
      </c>
      <c r="BX85" s="150">
        <v>53</v>
      </c>
      <c r="BY85" s="150">
        <v>53</v>
      </c>
      <c r="BZ85" s="150">
        <v>54</v>
      </c>
      <c r="CA85" s="150">
        <v>53</v>
      </c>
      <c r="CB85" s="151">
        <v>55</v>
      </c>
    </row>
    <row r="86" spans="1:80" s="161" customFormat="1" ht="26.25" customHeight="1" x14ac:dyDescent="0.4">
      <c r="A86" s="181"/>
      <c r="B86" s="177" t="s">
        <v>225</v>
      </c>
      <c r="C86" s="140"/>
      <c r="D86" s="150">
        <v>0</v>
      </c>
      <c r="E86" s="150">
        <v>0</v>
      </c>
      <c r="F86" s="150">
        <v>0</v>
      </c>
      <c r="G86" s="150">
        <v>0</v>
      </c>
      <c r="H86" s="150">
        <v>0</v>
      </c>
      <c r="I86" s="150">
        <v>0</v>
      </c>
      <c r="J86" s="150">
        <v>0</v>
      </c>
      <c r="K86" s="150">
        <v>0</v>
      </c>
      <c r="L86" s="150">
        <v>0</v>
      </c>
      <c r="M86" s="150">
        <v>0</v>
      </c>
      <c r="N86" s="150">
        <v>0</v>
      </c>
      <c r="O86" s="150">
        <v>0</v>
      </c>
      <c r="P86" s="150">
        <v>0</v>
      </c>
      <c r="Q86" s="150">
        <v>0</v>
      </c>
      <c r="R86" s="150">
        <v>0</v>
      </c>
      <c r="S86" s="150">
        <v>0</v>
      </c>
      <c r="T86" s="150">
        <v>0</v>
      </c>
      <c r="U86" s="150">
        <v>0</v>
      </c>
      <c r="V86" s="150">
        <v>0</v>
      </c>
      <c r="W86" s="150">
        <v>0</v>
      </c>
      <c r="X86" s="150">
        <v>0</v>
      </c>
      <c r="Y86" s="150">
        <v>0</v>
      </c>
      <c r="Z86" s="150">
        <v>0</v>
      </c>
      <c r="AA86" s="150">
        <v>0</v>
      </c>
      <c r="AB86" s="150">
        <v>0</v>
      </c>
      <c r="AC86" s="150">
        <v>0</v>
      </c>
      <c r="AD86" s="150">
        <v>0</v>
      </c>
      <c r="AE86" s="150">
        <v>0</v>
      </c>
      <c r="AF86" s="150">
        <v>3</v>
      </c>
      <c r="AG86" s="150">
        <v>4</v>
      </c>
      <c r="AH86" s="150">
        <v>6</v>
      </c>
      <c r="AI86" s="150">
        <v>10</v>
      </c>
      <c r="AJ86" s="150">
        <v>14</v>
      </c>
      <c r="AK86" s="150">
        <v>17</v>
      </c>
      <c r="AL86" s="150">
        <v>19</v>
      </c>
      <c r="AM86" s="150">
        <v>21</v>
      </c>
      <c r="AN86" s="150">
        <v>24</v>
      </c>
      <c r="AO86" s="150">
        <v>27</v>
      </c>
      <c r="AP86" s="150">
        <v>29</v>
      </c>
      <c r="AQ86" s="150">
        <v>31</v>
      </c>
      <c r="AR86" s="150">
        <v>34</v>
      </c>
      <c r="AS86" s="150">
        <v>37</v>
      </c>
      <c r="AT86" s="150">
        <v>39</v>
      </c>
      <c r="AU86" s="150">
        <v>40</v>
      </c>
      <c r="AV86" s="150">
        <v>43</v>
      </c>
      <c r="AW86" s="150">
        <v>48</v>
      </c>
      <c r="AX86" s="150">
        <v>49</v>
      </c>
      <c r="AY86" s="150">
        <v>50</v>
      </c>
      <c r="AZ86" s="150">
        <v>36</v>
      </c>
      <c r="BA86" s="150">
        <v>37</v>
      </c>
      <c r="BB86" s="150">
        <v>39</v>
      </c>
      <c r="BC86" s="150">
        <v>40</v>
      </c>
      <c r="BD86" s="150">
        <v>41</v>
      </c>
      <c r="BE86" s="150">
        <v>41</v>
      </c>
      <c r="BF86" s="150">
        <v>41</v>
      </c>
      <c r="BG86" s="150">
        <v>41</v>
      </c>
      <c r="BH86" s="150">
        <v>42</v>
      </c>
      <c r="BI86" s="150">
        <v>42</v>
      </c>
      <c r="BJ86" s="150">
        <v>42</v>
      </c>
      <c r="BK86" s="150">
        <v>42</v>
      </c>
      <c r="BL86" s="150">
        <v>41</v>
      </c>
      <c r="BM86" s="150">
        <v>40</v>
      </c>
      <c r="BN86" s="150">
        <v>39</v>
      </c>
      <c r="BO86" s="150">
        <v>36</v>
      </c>
      <c r="BP86" s="150">
        <v>34</v>
      </c>
      <c r="BQ86" s="150">
        <v>31</v>
      </c>
      <c r="BR86" s="150">
        <v>29</v>
      </c>
      <c r="BS86" s="150">
        <v>38</v>
      </c>
      <c r="BT86" s="150">
        <v>35</v>
      </c>
      <c r="BU86" s="150">
        <v>32</v>
      </c>
      <c r="BV86" s="150">
        <v>29</v>
      </c>
      <c r="BW86" s="150">
        <v>27</v>
      </c>
      <c r="BX86" s="150">
        <v>24</v>
      </c>
      <c r="BY86" s="150">
        <v>22</v>
      </c>
      <c r="BZ86" s="150">
        <v>21</v>
      </c>
      <c r="CA86" s="150">
        <v>20</v>
      </c>
      <c r="CB86" s="151">
        <v>19</v>
      </c>
    </row>
    <row r="87" spans="1:80" s="161" customFormat="1" ht="15" customHeight="1" x14ac:dyDescent="0.4">
      <c r="A87" s="181"/>
      <c r="B87" s="177" t="s">
        <v>324</v>
      </c>
      <c r="C87" s="140"/>
      <c r="D87" s="150">
        <v>0</v>
      </c>
      <c r="E87" s="150">
        <v>0</v>
      </c>
      <c r="F87" s="150">
        <v>0</v>
      </c>
      <c r="G87" s="150">
        <v>0</v>
      </c>
      <c r="H87" s="150">
        <v>0</v>
      </c>
      <c r="I87" s="150">
        <v>0</v>
      </c>
      <c r="J87" s="150">
        <v>0</v>
      </c>
      <c r="K87" s="150">
        <v>0</v>
      </c>
      <c r="L87" s="150">
        <v>0</v>
      </c>
      <c r="M87" s="150">
        <v>0</v>
      </c>
      <c r="N87" s="150">
        <v>0</v>
      </c>
      <c r="O87" s="150">
        <v>0</v>
      </c>
      <c r="P87" s="150">
        <v>0</v>
      </c>
      <c r="Q87" s="150">
        <v>0</v>
      </c>
      <c r="R87" s="150">
        <v>0</v>
      </c>
      <c r="S87" s="150">
        <v>0</v>
      </c>
      <c r="T87" s="150">
        <v>0</v>
      </c>
      <c r="U87" s="150">
        <v>0</v>
      </c>
      <c r="V87" s="150">
        <v>0</v>
      </c>
      <c r="W87" s="150">
        <v>0</v>
      </c>
      <c r="X87" s="150">
        <v>0</v>
      </c>
      <c r="Y87" s="150">
        <v>0</v>
      </c>
      <c r="Z87" s="150">
        <v>0</v>
      </c>
      <c r="AA87" s="150">
        <v>0</v>
      </c>
      <c r="AB87" s="150">
        <v>0</v>
      </c>
      <c r="AC87" s="150">
        <v>0</v>
      </c>
      <c r="AD87" s="150">
        <v>0</v>
      </c>
      <c r="AE87" s="150">
        <v>0</v>
      </c>
      <c r="AF87" s="150">
        <v>0</v>
      </c>
      <c r="AG87" s="150">
        <v>0</v>
      </c>
      <c r="AH87" s="150">
        <v>0</v>
      </c>
      <c r="AI87" s="150">
        <v>0</v>
      </c>
      <c r="AJ87" s="150">
        <v>0</v>
      </c>
      <c r="AK87" s="150">
        <v>0</v>
      </c>
      <c r="AL87" s="150">
        <v>0</v>
      </c>
      <c r="AM87" s="150">
        <v>0</v>
      </c>
      <c r="AN87" s="150">
        <v>0</v>
      </c>
      <c r="AO87" s="150">
        <v>0</v>
      </c>
      <c r="AP87" s="150">
        <v>0</v>
      </c>
      <c r="AQ87" s="150">
        <v>0</v>
      </c>
      <c r="AR87" s="150">
        <v>0</v>
      </c>
      <c r="AS87" s="150">
        <v>0</v>
      </c>
      <c r="AT87" s="150">
        <v>0</v>
      </c>
      <c r="AU87" s="150">
        <v>0</v>
      </c>
      <c r="AV87" s="150">
        <v>0</v>
      </c>
      <c r="AW87" s="150">
        <v>0</v>
      </c>
      <c r="AX87" s="150">
        <v>0</v>
      </c>
      <c r="AY87" s="150">
        <v>0</v>
      </c>
      <c r="AZ87" s="150">
        <v>0</v>
      </c>
      <c r="BA87" s="150">
        <v>9759</v>
      </c>
      <c r="BB87" s="150">
        <v>9953</v>
      </c>
      <c r="BC87" s="150">
        <v>10084</v>
      </c>
      <c r="BD87" s="150">
        <v>11106</v>
      </c>
      <c r="BE87" s="150">
        <v>11202</v>
      </c>
      <c r="BF87" s="150">
        <v>11358</v>
      </c>
      <c r="BG87" s="150">
        <v>11486</v>
      </c>
      <c r="BH87" s="150">
        <v>11430</v>
      </c>
      <c r="BI87" s="150">
        <v>11555</v>
      </c>
      <c r="BJ87" s="150">
        <v>11750</v>
      </c>
      <c r="BK87" s="150">
        <v>12123</v>
      </c>
      <c r="BL87" s="150">
        <v>12421</v>
      </c>
      <c r="BM87" s="150">
        <v>12681</v>
      </c>
      <c r="BN87" s="150">
        <v>12783</v>
      </c>
      <c r="BO87" s="150">
        <v>12686</v>
      </c>
      <c r="BP87" s="150">
        <v>12683</v>
      </c>
      <c r="BQ87" s="150">
        <v>12585</v>
      </c>
      <c r="BR87" s="150">
        <v>12467</v>
      </c>
      <c r="BS87" s="150">
        <v>12215</v>
      </c>
      <c r="BT87" s="150">
        <v>12025</v>
      </c>
      <c r="BU87" s="150">
        <v>11808</v>
      </c>
      <c r="BV87" s="150">
        <v>11568</v>
      </c>
      <c r="BW87" s="150">
        <v>11400</v>
      </c>
      <c r="BX87" s="150">
        <v>11245</v>
      </c>
      <c r="BY87" s="150">
        <v>11373</v>
      </c>
      <c r="BZ87" s="150">
        <v>11552</v>
      </c>
      <c r="CA87" s="150">
        <v>11748</v>
      </c>
      <c r="CB87" s="151">
        <v>11956</v>
      </c>
    </row>
    <row r="88" spans="1:80" ht="15.4" thickBot="1" x14ac:dyDescent="0.45">
      <c r="A88" s="182"/>
      <c r="B88" s="183"/>
      <c r="C88" s="183"/>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5"/>
    </row>
  </sheetData>
  <hyperlinks>
    <hyperlink ref="A1" location="Contents!A1" display="Contents page"/>
    <hyperlink ref="B1" location="Notes!A1" display="Information relating to this table can be found in the 'Notes' tab"/>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Notes</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Spring Budget 2020</dc:title>
  <dc:creator/>
  <cp:lastModifiedBy/>
  <dcterms:created xsi:type="dcterms:W3CDTF">2020-05-11T09:53:04Z</dcterms:created>
  <dcterms:modified xsi:type="dcterms:W3CDTF">2020-05-11T09:54:44Z</dcterms:modified>
</cp:coreProperties>
</file>